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2\"/>
    </mc:Choice>
  </mc:AlternateContent>
  <xr:revisionPtr revIDLastSave="0" documentId="13_ncr:1_{56B8D7BB-1F95-43AE-B23B-6AF78E2FB432}" xr6:coauthVersionLast="45" xr6:coauthVersionMax="45" xr10:uidLastSave="{00000000-0000-0000-0000-000000000000}"/>
  <bookViews>
    <workbookView xWindow="-120" yWindow="-120" windowWidth="20730" windowHeight="11160" tabRatio="596" firstSheet="2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5" i="1" l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71" i="1"/>
  <c r="A70" i="1"/>
  <c r="A69" i="1"/>
  <c r="A68" i="1"/>
  <c r="A67" i="1"/>
  <c r="A66" i="1"/>
  <c r="A65" i="1"/>
  <c r="A64" i="1"/>
  <c r="A63" i="1"/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/>
  <c r="A41" i="1"/>
  <c r="A40" i="1"/>
  <c r="A39" i="1"/>
  <c r="A38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 l="1"/>
  <c r="A36" i="1"/>
  <c r="A35" i="1"/>
  <c r="A34" i="1"/>
  <c r="A33" i="1"/>
  <c r="A32" i="1"/>
  <c r="A31" i="1"/>
  <c r="A30" i="1"/>
  <c r="A29" i="1"/>
  <c r="A28" i="1"/>
  <c r="A27" i="1"/>
  <c r="A26" i="1"/>
  <c r="F26" i="1"/>
  <c r="G26" i="1"/>
  <c r="H26" i="1"/>
  <c r="I26" i="1"/>
  <c r="J26" i="1"/>
  <c r="K26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C95" i="16" l="1"/>
  <c r="A95" i="16"/>
  <c r="C94" i="16"/>
  <c r="A94" i="16"/>
  <c r="C93" i="16"/>
  <c r="A93" i="16"/>
  <c r="C92" i="16"/>
  <c r="A92" i="16"/>
  <c r="C91" i="16"/>
  <c r="A91" i="16"/>
  <c r="B58" i="16"/>
  <c r="C55" i="16"/>
  <c r="A55" i="16"/>
  <c r="C54" i="16"/>
  <c r="A54" i="16"/>
  <c r="C53" i="16"/>
  <c r="A53" i="16"/>
  <c r="C52" i="16"/>
  <c r="A52" i="16"/>
  <c r="C56" i="16"/>
  <c r="A5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4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43" i="16"/>
  <c r="A43" i="16"/>
  <c r="C42" i="16"/>
  <c r="A42" i="16"/>
  <c r="C45" i="16"/>
  <c r="A45" i="16"/>
  <c r="C44" i="16"/>
  <c r="A44" i="16"/>
  <c r="C46" i="16"/>
  <c r="A46" i="16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B129" i="16" l="1"/>
  <c r="B81" i="16"/>
  <c r="B101" i="16"/>
  <c r="B113" i="16"/>
  <c r="A109" i="16" l="1"/>
  <c r="C109" i="16"/>
  <c r="A110" i="16"/>
  <c r="C110" i="16"/>
  <c r="A111" i="16"/>
  <c r="C111" i="16"/>
  <c r="A112" i="16"/>
  <c r="C112" i="16"/>
  <c r="A108" i="16"/>
  <c r="C108" i="16"/>
  <c r="A96" i="16"/>
  <c r="C96" i="16"/>
  <c r="A97" i="16"/>
  <c r="C97" i="16"/>
  <c r="A98" i="16"/>
  <c r="C98" i="16"/>
  <c r="A77" i="16"/>
  <c r="C77" i="16"/>
  <c r="A78" i="16"/>
  <c r="C78" i="16"/>
  <c r="A79" i="16"/>
  <c r="C79" i="16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2" i="1"/>
  <c r="A11" i="1"/>
  <c r="A10" i="1"/>
  <c r="A9" i="1"/>
  <c r="A127" i="16"/>
  <c r="C127" i="16"/>
  <c r="C128" i="16"/>
  <c r="A128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07" i="16"/>
  <c r="A107" i="16"/>
  <c r="C106" i="16"/>
  <c r="A106" i="16"/>
  <c r="C105" i="16"/>
  <c r="A105" i="16"/>
  <c r="C100" i="16"/>
  <c r="A100" i="16"/>
  <c r="C99" i="16"/>
  <c r="A99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47" i="16"/>
  <c r="A47" i="16"/>
  <c r="A116" i="16" l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<sst xmlns="http://schemas.openxmlformats.org/spreadsheetml/2006/main" count="13770" uniqueCount="2689">
  <si>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</si>
  <si>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</si>
  <si>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</si>
  <si>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</si>
  <si>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</si>
  <si>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</si>
  <si>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</si>
  <si>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</si>
  <si>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</si>
  <si>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</si>
  <si>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</si>
  <si>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</si>
  <si>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</si>
  <si>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</si>
  <si>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</si>
  <si>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</si>
  <si>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</si>
  <si>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</si>
  <si>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</si>
  <si>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</si>
  <si>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</si>
  <si>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</si>
  <si>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</si>
  <si>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</si>
  <si>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</si>
  <si>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</si>
  <si>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</si>
  <si>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</si>
  <si>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</si>
  <si>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</si>
  <si>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</si>
  <si>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</si>
  <si>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</si>
  <si>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</si>
  <si>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</si>
  <si>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</si>
  <si>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</si>
  <si>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</si>
  <si>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</si>
  <si>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</si>
  <si>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</si>
  <si>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</si>
  <si>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</si>
  <si>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</si>
  <si>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</si>
  <si>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</si>
  <si>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</si>
  <si>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</si>
  <si>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</si>
  <si>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</si>
  <si>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</si>
  <si>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</si>
  <si>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</si>
  <si>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</si>
  <si>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</si>
  <si>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</si>
  <si>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</si>
  <si>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</si>
  <si>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</si>
  <si>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</si>
  <si>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</si>
  <si>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</si>
  <si>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</si>
  <si>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</si>
  <si>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</si>
  <si>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</si>
  <si>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</si>
  <si>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</si>
  <si>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</si>
  <si>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</si>
  <si>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</si>
  <si>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</si>
  <si>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</si>
  <si>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</si>
  <si>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</si>
  <si>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</si>
  <si>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</si>
  <si>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</si>
  <si>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</si>
  <si>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</si>
  <si>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</si>
  <si>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</si>
  <si>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</si>
  <si>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</si>
  <si>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</si>
  <si>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</si>
  <si>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</si>
  <si>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</si>
  <si>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</si>
  <si>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</si>
  <si>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</si>
  <si>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</si>
  <si>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</si>
  <si>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</si>
  <si>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</si>
  <si>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</si>
  <si>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</si>
  <si>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</si>
  <si>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</si>
  <si>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</si>
  <si>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</si>
  <si>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</si>
  <si>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</si>
  <si>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</si>
  <si>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</si>
  <si>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</si>
  <si>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</si>
  <si>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</si>
  <si>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</si>
  <si>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</si>
  <si>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</si>
  <si>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</si>
  <si>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</si>
  <si>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</si>
  <si>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</si>
  <si>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</si>
  <si>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</si>
  <si>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</si>
  <si>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</si>
  <si>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</si>
  <si>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</si>
  <si>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</si>
  <si>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</si>
  <si>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</si>
  <si>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</si>
  <si>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</si>
  <si>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</si>
  <si>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</si>
  <si>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</si>
  <si>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</si>
  <si>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</si>
  <si>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</si>
  <si>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</si>
  <si>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</si>
  <si>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</si>
  <si>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</si>
  <si>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</si>
  <si>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</si>
  <si>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</si>
  <si>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</si>
  <si>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</si>
  <si>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</si>
  <si>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</si>
  <si>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</si>
  <si>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</si>
  <si>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</si>
  <si>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</si>
  <si>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</si>
  <si>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</si>
  <si>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</si>
  <si>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</si>
  <si>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</si>
  <si>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</si>
  <si>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</si>
  <si>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</si>
  <si>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</si>
  <si>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</si>
  <si>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</si>
  <si>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</si>
  <si>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</si>
  <si>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</si>
  <si>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</si>
  <si>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</si>
  <si>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</si>
  <si>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</si>
  <si>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</si>
  <si>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</si>
  <si>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</si>
  <si>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</si>
  <si>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</si>
  <si>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</si>
  <si>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</si>
  <si>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</si>
  <si>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</si>
  <si>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</si>
  <si>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</si>
  <si>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</si>
  <si>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</si>
  <si>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</si>
  <si>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</si>
  <si>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</si>
  <si>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</si>
  <si>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</si>
  <si>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</si>
  <si>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</si>
  <si>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</si>
  <si>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</si>
  <si>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</si>
  <si>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</si>
  <si>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</si>
  <si>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</si>
  <si>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</si>
  <si>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</si>
  <si>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</si>
  <si>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</si>
  <si>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</si>
  <si>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</si>
  <si>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</si>
  <si>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</si>
  <si>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</si>
  <si>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</si>
  <si>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</si>
  <si>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</si>
  <si>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</si>
  <si>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</si>
  <si>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</si>
  <si>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</si>
  <si>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</si>
  <si>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</si>
  <si>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</si>
  <si>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</si>
  <si>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</si>
  <si>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</si>
  <si>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</si>
  <si>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</si>
  <si>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</si>
  <si>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</si>
  <si>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</si>
  <si>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</si>
  <si>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</si>
  <si>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</si>
  <si>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</si>
  <si>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</si>
  <si>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</si>
  <si>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</si>
  <si>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</si>
  <si>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</si>
  <si>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</si>
  <si>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</si>
  <si>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</si>
  <si>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</si>
  <si>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</si>
  <si>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</si>
  <si>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</si>
  <si>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</si>
  <si>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</si>
  <si>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</si>
  <si>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</si>
  <si>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</si>
  <si>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</si>
  <si>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</si>
  <si>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</si>
  <si>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</si>
  <si>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</si>
  <si>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</si>
  <si>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</si>
  <si>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</si>
  <si>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</si>
  <si>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</si>
  <si>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</si>
  <si>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</si>
  <si>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</si>
  <si>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</si>
  <si>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</si>
  <si>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</si>
  <si>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</si>
  <si>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</si>
  <si>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</si>
  <si>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</si>
  <si>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</si>
  <si>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</si>
  <si>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</si>
  <si>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</si>
  <si>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</si>
  <si>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</si>
  <si>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</si>
  <si>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</si>
  <si>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</si>
  <si>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</si>
  <si>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</si>
  <si>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</si>
  <si>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</si>
  <si>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</si>
  <si>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</si>
  <si>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</si>
  <si>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</si>
  <si>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</si>
  <si>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</si>
  <si>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</si>
  <si>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</si>
  <si>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</si>
  <si>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</si>
  <si>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</si>
  <si>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</si>
  <si>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</si>
  <si>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</si>
  <si>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</si>
  <si>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</si>
  <si>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</si>
  <si>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</si>
  <si>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</si>
  <si>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</si>
  <si>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</si>
  <si>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</si>
  <si>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</si>
  <si>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</si>
  <si>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</si>
  <si>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</si>
  <si>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</si>
  <si>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</si>
  <si>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</si>
  <si>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</si>
  <si>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</si>
  <si>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</si>
  <si>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</si>
  <si>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</si>
  <si>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</si>
  <si>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</si>
  <si>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</si>
  <si>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</si>
  <si>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</si>
  <si>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</si>
  <si>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</si>
  <si>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</si>
  <si>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</si>
  <si>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</si>
  <si>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</si>
  <si>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</si>
  <si>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</si>
  <si>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</si>
  <si>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</si>
  <si>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</si>
  <si>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</si>
  <si>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</si>
  <si>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</si>
  <si>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</si>
  <si>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</si>
  <si>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</si>
  <si>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</si>
  <si>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</si>
  <si>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</si>
  <si>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</si>
  <si>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</si>
  <si>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</si>
  <si>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</si>
  <si>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</si>
  <si>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</si>
  <si>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</si>
  <si>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</si>
  <si>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</si>
  <si>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</si>
  <si>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</si>
  <si>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</si>
  <si>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</si>
  <si>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</si>
  <si>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</si>
  <si>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</si>
  <si>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</si>
  <si>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</si>
  <si>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</si>
  <si>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</si>
  <si>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</si>
  <si>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</si>
  <si>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</si>
  <si>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</si>
  <si>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</si>
  <si>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</si>
  <si>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</si>
  <si>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</si>
  <si>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</si>
  <si>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</si>
  <si>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</si>
  <si>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</si>
  <si>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</si>
  <si>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</si>
  <si>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</si>
  <si>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</si>
  <si>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</si>
  <si>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</si>
  <si>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</si>
  <si>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</si>
  <si>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</si>
  <si>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</si>
  <si>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</si>
  <si>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</si>
  <si>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</si>
  <si>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</si>
  <si>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</si>
  <si>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</si>
  <si>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</si>
  <si>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</si>
  <si>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</si>
  <si>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</si>
  <si>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</si>
  <si>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</si>
  <si>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</si>
  <si>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</si>
  <si>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</si>
  <si>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</si>
  <si>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</si>
  <si>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</si>
  <si>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</si>
  <si>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</si>
  <si>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</si>
  <si>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</si>
  <si>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</si>
  <si>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</si>
  <si>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</si>
  <si>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</si>
  <si>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</si>
  <si>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</si>
  <si>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</si>
  <si>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</si>
  <si>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</si>
  <si>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</si>
  <si>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</si>
  <si>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</si>
  <si>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</si>
  <si>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</si>
  <si>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</si>
  <si>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</si>
  <si>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</si>
  <si>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</si>
  <si>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</si>
  <si>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</si>
  <si>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</si>
  <si>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</si>
  <si>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</si>
  <si>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</si>
  <si>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</si>
  <si>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</si>
  <si>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</si>
  <si>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</si>
  <si>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</si>
  <si>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</si>
  <si>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</si>
  <si>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</si>
  <si>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</si>
  <si>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</si>
  <si>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</si>
  <si>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</si>
  <si>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</si>
  <si>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</si>
  <si>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</si>
  <si>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</si>
  <si>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</si>
  <si>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</si>
  <si>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</si>
  <si>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</si>
  <si>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</si>
  <si>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</si>
  <si>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</si>
  <si>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</si>
  <si>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</si>
  <si>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</si>
  <si>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</si>
  <si>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</si>
  <si>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</si>
  <si>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</si>
  <si>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</si>
  <si>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</si>
  <si>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</si>
  <si>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</si>
  <si>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</si>
  <si>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</si>
  <si>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</si>
  <si>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</si>
  <si>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</si>
  <si>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</si>
  <si>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</si>
  <si>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</si>
  <si>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</si>
  <si>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</si>
  <si>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</si>
  <si>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</si>
  <si>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</si>
  <si>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</si>
  <si>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</si>
  <si>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</si>
  <si>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</si>
  <si>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</si>
  <si>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</si>
  <si>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</si>
  <si>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</si>
  <si>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</si>
  <si>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</si>
  <si>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</si>
  <si>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</si>
  <si>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</si>
  <si>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</si>
  <si>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</si>
  <si>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</si>
  <si>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</si>
  <si>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</si>
  <si>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</si>
  <si>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</si>
  <si>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</si>
  <si>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</si>
  <si>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</si>
  <si>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</si>
  <si>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</si>
  <si>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</si>
  <si>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</si>
  <si>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</si>
  <si>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</si>
  <si>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</si>
  <si>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</si>
  <si>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</si>
  <si>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</si>
  <si>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</si>
  <si>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</si>
  <si>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</si>
  <si>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</si>
  <si>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</si>
  <si>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</si>
  <si>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</si>
  <si>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</si>
  <si>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</si>
  <si>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</si>
  <si>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</si>
  <si>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</si>
  <si>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</si>
  <si>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</si>
  <si>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</si>
  <si>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</si>
  <si>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</si>
  <si>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</si>
  <si>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</si>
  <si>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</si>
  <si>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</si>
  <si>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</si>
  <si>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</si>
  <si>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</si>
  <si>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</si>
  <si>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</si>
  <si>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</si>
  <si>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</si>
  <si>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</si>
  <si>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</si>
  <si>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</si>
  <si>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</si>
  <si>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</si>
  <si>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</si>
  <si>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</si>
  <si>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</si>
  <si>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</si>
  <si>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</si>
  <si>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</si>
  <si>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</si>
  <si>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</si>
  <si>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</si>
  <si>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</si>
  <si>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</si>
  <si>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</si>
  <si>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</si>
  <si>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</si>
  <si>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</si>
  <si>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</si>
  <si>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</si>
  <si>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</si>
  <si>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</si>
  <si>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</si>
  <si>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</si>
  <si>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</si>
  <si>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</si>
  <si>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</si>
  <si>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</si>
  <si>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</si>
  <si>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</si>
  <si>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</si>
  <si>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</si>
  <si>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</si>
  <si>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</si>
  <si>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</si>
  <si>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</si>
  <si>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</si>
  <si>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</si>
  <si>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</si>
  <si>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</si>
  <si>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</si>
  <si>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</si>
  <si>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</si>
  <si>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</si>
  <si>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</si>
  <si>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</si>
  <si>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</si>
  <si>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</si>
  <si>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</si>
  <si>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</si>
  <si>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</si>
  <si>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</si>
  <si>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</si>
  <si>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</si>
  <si>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</si>
  <si>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</si>
  <si>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</si>
  <si>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</si>
  <si>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</si>
  <si>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</si>
  <si>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</si>
  <si>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</si>
  <si>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</si>
  <si>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</si>
  <si>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</si>
  <si>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</si>
  <si>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</si>
  <si>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</si>
  <si>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</si>
  <si>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</si>
  <si>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</si>
  <si>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</si>
  <si>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</si>
  <si>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</si>
  <si>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</si>
  <si>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</si>
  <si>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</si>
  <si>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</si>
  <si>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</si>
  <si>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</si>
  <si>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</si>
  <si>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</si>
  <si>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</si>
  <si>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</si>
  <si>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</si>
  <si>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</si>
  <si>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</si>
  <si>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</si>
  <si>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</si>
  <si>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</si>
  <si>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</si>
  <si>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</si>
  <si>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</si>
  <si>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</si>
  <si>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</si>
  <si>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</si>
  <si>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</si>
  <si>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</si>
  <si>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</si>
  <si>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</si>
  <si>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</si>
  <si>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</si>
  <si>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</si>
  <si>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</si>
  <si>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</si>
  <si>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</si>
  <si>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</si>
  <si>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</si>
  <si>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</si>
  <si>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</si>
  <si>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</si>
  <si>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</si>
  <si>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</si>
  <si>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</si>
  <si>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</si>
  <si>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</si>
  <si>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</si>
  <si>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</si>
  <si>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</si>
  <si>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</si>
  <si>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</si>
  <si>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</si>
  <si>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</si>
  <si>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</si>
  <si>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</si>
  <si>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</si>
  <si>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</si>
  <si>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</si>
  <si>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</si>
  <si>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</si>
  <si>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</si>
  <si>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</si>
  <si>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</si>
  <si>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</si>
  <si>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</si>
  <si>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</si>
  <si>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</si>
  <si>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</si>
  <si>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</si>
  <si>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</si>
  <si>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</si>
  <si>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</si>
  <si>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</si>
  <si>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</si>
  <si>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</si>
  <si>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</si>
  <si>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</si>
  <si>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</si>
  <si>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</si>
  <si>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</si>
  <si>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</si>
  <si>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</si>
  <si>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</si>
  <si>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</si>
  <si>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</si>
  <si>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</si>
  <si>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</si>
  <si>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</si>
  <si>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</si>
  <si>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</si>
  <si>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</si>
  <si>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</si>
  <si>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</si>
  <si>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</si>
  <si>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</si>
  <si>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</si>
  <si>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</si>
  <si>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</si>
  <si>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</si>
  <si>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</si>
  <si>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</si>
  <si>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</si>
  <si>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</si>
  <si>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</si>
  <si>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</si>
  <si>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</si>
  <si>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</si>
  <si>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</si>
  <si>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</si>
  <si>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</si>
  <si>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</si>
  <si>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</si>
  <si>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</si>
  <si>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</si>
  <si>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</si>
  <si>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</si>
  <si>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</si>
  <si>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</si>
  <si>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</si>
  <si>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</si>
  <si>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</si>
  <si>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</si>
  <si>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</si>
  <si>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</si>
  <si>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</si>
  <si>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</si>
  <si>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</si>
  <si>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</si>
  <si>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</si>
  <si>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</si>
  <si>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</si>
  <si>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</si>
  <si>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</si>
  <si>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</si>
  <si>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</si>
  <si>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</si>
  <si>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</si>
  <si>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</si>
  <si>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</si>
  <si>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</si>
  <si>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</si>
  <si>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</si>
  <si>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</si>
  <si>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</si>
  <si>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</si>
  <si>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</si>
  <si>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</si>
  <si>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</si>
  <si>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</si>
  <si>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</si>
  <si>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</si>
  <si>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</si>
  <si>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</si>
  <si>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</si>
  <si>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</si>
  <si>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</si>
  <si>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</si>
  <si>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</si>
  <si>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</si>
  <si>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</si>
  <si>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</si>
  <si>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</si>
  <si>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</si>
  <si>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</si>
  <si>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</si>
  <si>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</si>
  <si>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</si>
  <si>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</si>
  <si>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</si>
  <si>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</si>
  <si>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</si>
  <si>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</si>
  <si>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</si>
  <si>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</si>
  <si>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</si>
  <si>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</si>
  <si>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</si>
  <si>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</si>
  <si>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</si>
  <si>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</si>
  <si>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</si>
  <si>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</si>
  <si>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</si>
  <si>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</si>
  <si>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</si>
  <si>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</si>
  <si>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</si>
  <si>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</si>
  <si>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</si>
  <si>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</si>
  <si>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</si>
  <si>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</si>
  <si>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</si>
  <si>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</si>
  <si>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</si>
  <si>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</si>
  <si>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</si>
  <si>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</si>
  <si>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</si>
  <si>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</si>
  <si>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</si>
  <si>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</si>
  <si>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</si>
  <si>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</si>
  <si>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</si>
  <si>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</si>
  <si>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</si>
  <si>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</si>
  <si>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</si>
  <si>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</si>
  <si>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</si>
  <si>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</si>
  <si>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</si>
  <si>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</si>
  <si>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</si>
  <si>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</si>
  <si>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</si>
  <si>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</si>
  <si>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</si>
  <si>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</si>
  <si>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</si>
  <si>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</si>
  <si>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</si>
  <si>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</si>
  <si>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</si>
  <si>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</si>
  <si>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</si>
  <si>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</si>
  <si>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</si>
  <si>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</si>
  <si>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</si>
  <si>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</si>
  <si>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</si>
  <si>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</si>
  <si>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</si>
  <si>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</si>
  <si>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</si>
  <si>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</si>
  <si>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</si>
  <si>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</si>
  <si>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</si>
  <si>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</si>
  <si>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</si>
  <si>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</si>
  <si>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</si>
  <si>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</si>
  <si>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</si>
  <si>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</si>
  <si>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</si>
  <si>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</si>
  <si>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</si>
  <si>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</si>
  <si>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</si>
  <si>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</si>
  <si>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</si>
  <si>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</si>
  <si>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</si>
  <si>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</si>
  <si>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</si>
  <si>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</si>
  <si>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</si>
  <si>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</si>
  <si>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</si>
  <si>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</si>
  <si>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</si>
  <si>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</si>
  <si>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</si>
  <si>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</si>
  <si>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</si>
  <si>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</si>
  <si>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</si>
  <si>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</si>
  <si>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</si>
  <si>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</si>
  <si>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</si>
  <si>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</si>
  <si>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</si>
  <si>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</si>
  <si>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</si>
  <si>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</si>
  <si>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</si>
  <si>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</si>
  <si>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</si>
  <si>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</si>
  <si>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</si>
  <si>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</si>
  <si>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</si>
  <si>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</si>
  <si>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</si>
  <si>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</si>
  <si>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</si>
  <si>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</si>
  <si>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</si>
  <si>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</si>
  <si>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</si>
  <si>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</si>
  <si>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</si>
  <si>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</si>
  <si>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</si>
  <si>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</si>
  <si>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</si>
  <si>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</si>
  <si>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</si>
  <si>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</si>
  <si>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</si>
  <si>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</si>
  <si>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</si>
  <si>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</si>
  <si>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</si>
  <si>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</si>
  <si>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</si>
  <si>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</si>
  <si>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</si>
  <si>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</si>
  <si>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</si>
  <si>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</si>
  <si>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</si>
  <si>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</si>
  <si>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</si>
  <si>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</si>
  <si>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</si>
  <si>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</si>
  <si>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</si>
  <si>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</si>
  <si>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</si>
  <si>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</si>
  <si>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</si>
  <si>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</si>
  <si>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</si>
  <si>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</si>
  <si>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</si>
  <si>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</si>
  <si>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</si>
  <si>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</si>
  <si>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</si>
  <si>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</si>
  <si>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</si>
  <si>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</si>
  <si>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</si>
  <si>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</si>
  <si>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</si>
  <si>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</si>
  <si>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</si>
  <si>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</si>
  <si>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</si>
  <si>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</si>
  <si>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</si>
  <si>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</si>
  <si>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</si>
  <si>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</si>
  <si>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</si>
  <si>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</si>
  <si>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</si>
  <si>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</si>
  <si>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</si>
  <si>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</si>
  <si>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</si>
  <si>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</si>
  <si>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</si>
  <si>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</si>
  <si>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</si>
  <si>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</si>
  <si>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</si>
  <si>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</si>
  <si>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</si>
  <si>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</si>
  <si>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</si>
  <si>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</si>
  <si>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</si>
  <si>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</si>
  <si>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</si>
  <si>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</si>
  <si>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</si>
  <si>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</si>
  <si>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</si>
  <si>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</si>
  <si>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</si>
  <si>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</si>
  <si>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</si>
  <si>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</si>
  <si>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</si>
  <si>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</si>
  <si>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</si>
  <si>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</si>
  <si>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</si>
  <si>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</si>
  <si>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</si>
  <si>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</si>
  <si>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</si>
  <si>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</si>
  <si>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</si>
  <si>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</si>
  <si>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</si>
  <si>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</si>
  <si>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</si>
  <si>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</si>
  <si>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</si>
  <si>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</si>
  <si>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</si>
  <si>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</si>
  <si>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</si>
  <si>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</si>
  <si>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</si>
  <si>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</si>
  <si>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</si>
  <si>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</si>
  <si>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</si>
  <si>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</si>
  <si>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</si>
  <si>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</si>
  <si>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</si>
  <si>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</si>
  <si>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</si>
  <si>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</si>
  <si>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</si>
  <si>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</si>
  <si>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</si>
  <si>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</si>
  <si>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</si>
  <si>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</si>
  <si>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</si>
  <si>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</si>
  <si>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</si>
  <si>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</si>
  <si>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</si>
  <si>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</si>
  <si>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</si>
  <si>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</si>
  <si>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</si>
  <si>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</si>
  <si>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</si>
  <si>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</si>
  <si>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</si>
  <si>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</si>
  <si>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</si>
  <si>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</si>
  <si>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</si>
  <si>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</si>
  <si>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</si>
  <si>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</si>
  <si>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</si>
  <si>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</si>
  <si>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</si>
  <si>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</si>
  <si>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</si>
  <si>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</si>
  <si>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</si>
  <si>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</si>
  <si>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</si>
  <si>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</si>
  <si>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</si>
  <si>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</si>
  <si>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</si>
  <si>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</si>
  <si>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</si>
  <si>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</si>
  <si>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</si>
  <si>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</si>
  <si>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</si>
  <si>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</si>
  <si>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</si>
  <si>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</si>
  <si>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</si>
  <si>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</si>
  <si>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</si>
  <si>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</si>
  <si>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</si>
  <si>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</si>
  <si>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</si>
  <si>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</si>
  <si>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</si>
  <si>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</si>
  <si>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</si>
  <si>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</si>
  <si>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</si>
  <si>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</si>
  <si>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</si>
  <si>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</si>
  <si>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</si>
  <si>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</si>
  <si>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</si>
  <si>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</si>
  <si>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</si>
  <si>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</si>
  <si>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</si>
  <si>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</si>
  <si>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</si>
  <si>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</si>
  <si>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</si>
  <si>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</si>
  <si>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</si>
  <si>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</si>
  <si>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</si>
  <si>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</si>
  <si>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</si>
  <si>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</si>
  <si>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</si>
  <si>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</si>
  <si>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</si>
  <si>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</si>
  <si>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</si>
  <si>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</si>
  <si>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</si>
  <si>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</si>
  <si>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</si>
  <si>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</si>
  <si>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</si>
  <si>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</si>
  <si>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</si>
  <si>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</si>
  <si>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</si>
  <si>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</si>
  <si>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</si>
  <si>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</si>
  <si>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</si>
  <si>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</si>
  <si>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</si>
  <si>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</si>
  <si>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</si>
  <si>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</si>
  <si>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</si>
  <si>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</si>
  <si>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</si>
  <si>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</si>
  <si>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</si>
  <si>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</si>
  <si>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</si>
  <si>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</si>
  <si>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</si>
  <si>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</si>
  <si>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</si>
  <si>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</si>
  <si>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</si>
  <si>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</si>
  <si>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</si>
  <si>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</si>
  <si>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</si>
  <si>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</si>
  <si>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</si>
  <si>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</si>
  <si>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</si>
  <si>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</si>
  <si>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</si>
  <si>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</si>
  <si>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</si>
  <si>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</si>
  <si>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</si>
  <si>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</si>
  <si>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</si>
  <si>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</si>
  <si>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</si>
  <si>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</si>
  <si>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</si>
  <si>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</si>
  <si>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</si>
  <si>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</si>
  <si>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</si>
  <si>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</si>
  <si>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</si>
  <si>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</si>
  <si>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</si>
  <si>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</si>
  <si>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</si>
  <si>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</si>
  <si>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</si>
  <si>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</si>
  <si>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</si>
  <si>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</si>
  <si>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</si>
  <si>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</si>
  <si>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</si>
  <si>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</si>
  <si>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</si>
  <si>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</si>
  <si>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</si>
  <si>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</si>
  <si>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</si>
  <si>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</si>
  <si>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</si>
  <si>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</si>
  <si>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</si>
  <si>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</si>
  <si>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</si>
  <si>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</si>
  <si>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</si>
  <si>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</si>
  <si>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</si>
  <si>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</si>
  <si>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</si>
  <si>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</si>
  <si>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</si>
  <si>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</si>
  <si>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</si>
  <si>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</si>
  <si>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</si>
  <si>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</si>
  <si>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</si>
  <si>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</si>
  <si>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</si>
  <si>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</si>
  <si>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</si>
  <si>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</si>
  <si>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</si>
  <si>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</si>
  <si>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</si>
  <si>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</si>
  <si>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</si>
  <si>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</si>
  <si>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</si>
  <si>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</si>
  <si>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</si>
  <si>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</si>
  <si>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</si>
  <si>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</si>
  <si>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</si>
  <si>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</si>
  <si>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</si>
  <si>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</si>
  <si>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</si>
  <si>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</si>
  <si>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</si>
  <si>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</si>
  <si>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</si>
  <si>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</si>
  <si>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</si>
  <si>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</si>
  <si>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</si>
  <si>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</si>
  <si>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</si>
  <si>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</si>
  <si>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</si>
  <si>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</si>
  <si>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</si>
  <si>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</si>
  <si>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</si>
  <si>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</si>
  <si>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</si>
  <si>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</si>
  <si>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</si>
  <si>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</si>
  <si>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</si>
  <si>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</si>
  <si>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</si>
  <si>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</si>
  <si>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</si>
  <si>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</si>
  <si>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</si>
  <si>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</si>
  <si>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</si>
  <si>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</si>
  <si>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</si>
  <si>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</si>
  <si>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</si>
  <si>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</si>
  <si>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</si>
  <si>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</si>
  <si>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</si>
  <si>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</si>
  <si>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</si>
  <si>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</si>
  <si>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</si>
  <si>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</si>
  <si>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</si>
  <si>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</si>
  <si>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</si>
  <si>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</si>
  <si>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</si>
  <si>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</si>
  <si>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</si>
  <si>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</si>
  <si>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</si>
  <si>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</si>
  <si>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</si>
  <si>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</si>
  <si>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</si>
  <si>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</si>
  <si>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</si>
  <si>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</si>
  <si>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</si>
  <si>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</si>
  <si>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</si>
  <si>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</si>
  <si>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</si>
  <si>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</si>
  <si>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</si>
  <si>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</si>
  <si>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</si>
  <si>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</si>
  <si>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</si>
  <si>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</si>
  <si>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</si>
  <si>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</si>
  <si>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</si>
  <si>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</si>
  <si>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</si>
  <si>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</si>
  <si>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</si>
  <si>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</si>
  <si>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</si>
  <si>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</si>
  <si>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</si>
  <si>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</si>
  <si>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</si>
  <si>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</si>
  <si>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</si>
  <si>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</si>
  <si>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</si>
  <si>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</si>
  <si>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</si>
  <si>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</si>
  <si>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</si>
  <si>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</si>
  <si>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</si>
  <si>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</si>
  <si>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</si>
  <si>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</si>
  <si>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</si>
  <si>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</si>
  <si>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</si>
  <si>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</si>
  <si>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</si>
  <si>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</si>
  <si>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</si>
  <si>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</si>
  <si>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</si>
  <si>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</si>
  <si>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</si>
  <si>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</si>
  <si>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</si>
  <si>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</si>
  <si>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</si>
  <si>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</si>
  <si>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</si>
  <si>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</si>
  <si>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</si>
  <si>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</si>
  <si>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</si>
  <si>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</si>
  <si>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</si>
  <si>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</si>
  <si>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</si>
  <si>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</si>
  <si>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</si>
  <si>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</si>
  <si>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</si>
  <si>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</si>
  <si>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</si>
  <si>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</si>
  <si>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</si>
  <si>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</si>
  <si>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</si>
  <si>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</si>
  <si>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</si>
  <si>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</si>
  <si>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</si>
  <si>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</si>
  <si>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</si>
  <si>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</si>
  <si>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</si>
  <si>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</si>
  <si>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</si>
  <si>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</si>
  <si>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</si>
  <si>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</si>
  <si>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</si>
  <si>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</si>
  <si>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</si>
  <si>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</si>
  <si>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</si>
  <si>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</si>
  <si>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</si>
  <si>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</si>
  <si>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</si>
  <si>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</si>
  <si>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</si>
  <si>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</si>
  <si>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</si>
  <si>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</si>
  <si>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</si>
  <si>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</si>
  <si>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</si>
  <si>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</si>
  <si>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</si>
  <si>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</si>
  <si>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</si>
  <si>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</si>
  <si>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</si>
  <si>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</si>
  <si>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</si>
  <si>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</si>
  <si>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</si>
  <si>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</si>
  <si>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</si>
  <si>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</si>
  <si>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</si>
  <si>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</si>
  <si>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</si>
  <si>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</si>
  <si>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</si>
  <si>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</si>
  <si>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</si>
  <si>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</si>
  <si>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</si>
  <si>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</si>
  <si>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</si>
  <si>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</si>
  <si>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</si>
  <si>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</si>
  <si>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</si>
  <si>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</si>
  <si>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</si>
  <si>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</si>
  <si>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</si>
  <si>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</si>
  <si>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</si>
  <si>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</si>
  <si>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</si>
  <si>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</si>
  <si>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</si>
  <si>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</si>
  <si>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</si>
  <si>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</si>
  <si>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</si>
  <si>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</si>
  <si>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</si>
  <si>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</si>
  <si>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</si>
  <si>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</si>
  <si>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</si>
  <si>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</si>
  <si>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</si>
  <si>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</si>
  <si>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</si>
  <si>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</si>
  <si>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</si>
  <si>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</si>
  <si>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</si>
  <si>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</si>
  <si>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</si>
  <si>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</si>
  <si>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</si>
  <si>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</si>
  <si>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</si>
  <si>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</si>
  <si>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</si>
  <si>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</si>
  <si>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</si>
  <si>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</si>
  <si>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</si>
  <si>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</si>
  <si>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</si>
  <si>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</si>
  <si>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</si>
  <si>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</si>
  <si>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</si>
  <si>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</si>
  <si>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</si>
  <si>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</si>
  <si>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</si>
  <si>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</si>
  <si>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</si>
  <si>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</si>
  <si>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</si>
  <si>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</si>
  <si>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</si>
  <si>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</si>
  <si>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</si>
  <si>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</si>
  <si>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</si>
  <si>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</si>
  <si>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</si>
  <si>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</si>
  <si>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</si>
  <si>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</si>
  <si>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</si>
  <si>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</si>
  <si>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</si>
  <si>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</si>
  <si>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</si>
  <si>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</si>
  <si>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</si>
  <si>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</si>
  <si>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</si>
  <si>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</si>
  <si>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</si>
  <si>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</si>
  <si>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</si>
  <si>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</si>
  <si>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</si>
  <si>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</si>
  <si>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</si>
  <si>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</si>
  <si>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</si>
  <si>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</si>
  <si>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</si>
  <si>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</si>
  <si>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</si>
  <si>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</si>
  <si>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</si>
  <si>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</si>
  <si>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</si>
  <si>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</si>
  <si>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</si>
  <si>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</si>
  <si>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</si>
  <si>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</si>
  <si>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</si>
  <si>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</si>
  <si>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</si>
  <si>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</si>
  <si>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</si>
  <si>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</si>
  <si>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</si>
  <si>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</si>
  <si>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</si>
  <si>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</si>
  <si>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</si>
  <si>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</si>
  <si>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</si>
  <si>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</si>
  <si>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</si>
  <si>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</si>
  <si>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</si>
  <si>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</si>
  <si>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</si>
  <si>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</si>
  <si>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</si>
  <si>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</si>
  <si>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</si>
  <si>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</si>
  <si>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</si>
  <si>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</si>
  <si>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</si>
  <si>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</si>
  <si>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</si>
  <si>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</si>
  <si>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</si>
  <si>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</si>
  <si>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</si>
  <si>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</si>
  <si>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</si>
  <si>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</si>
  <si>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</si>
  <si>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</si>
  <si>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</si>
  <si>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</si>
  <si>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</si>
  <si>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</si>
  <si>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</si>
  <si>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</si>
  <si>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</si>
  <si>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</si>
  <si>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</si>
  <si>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</si>
  <si>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</si>
  <si>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</si>
  <si>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</si>
  <si>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</si>
  <si>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</si>
  <si>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</si>
  <si>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</si>
  <si>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</si>
  <si>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</si>
  <si>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</si>
  <si>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</si>
  <si>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</si>
  <si>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</si>
  <si>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</si>
  <si>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</si>
  <si>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</si>
  <si>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</si>
  <si>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</si>
  <si>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</si>
  <si>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</si>
  <si>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</si>
  <si>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</si>
  <si>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</si>
  <si>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</si>
  <si>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</si>
  <si>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</si>
  <si>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</si>
  <si>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</si>
  <si>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</si>
  <si>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</si>
  <si>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</si>
  <si>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</si>
  <si>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</si>
  <si>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</si>
  <si>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</si>
  <si>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</si>
  <si>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</si>
  <si>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</si>
  <si>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</si>
  <si>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</si>
  <si>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</si>
  <si>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</si>
  <si>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</si>
  <si>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</si>
  <si>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</si>
  <si>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</si>
  <si>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</si>
  <si>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</si>
  <si>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</si>
  <si>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</si>
  <si>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</si>
  <si>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</si>
  <si>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</si>
  <si>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</si>
  <si>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</si>
  <si>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</si>
  <si>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</si>
  <si>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</si>
  <si>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</si>
  <si>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</si>
  <si>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</si>
  <si>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</si>
  <si>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</si>
  <si>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</si>
  <si>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</si>
  <si>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</si>
  <si>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</si>
  <si>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</si>
  <si>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</si>
  <si>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</si>
  <si>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</si>
  <si>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</si>
  <si>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</si>
  <si>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</si>
  <si>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</si>
  <si>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</si>
  <si>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</si>
  <si>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</si>
  <si>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</si>
  <si>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</si>
  <si>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</si>
  <si>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</si>
  <si>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</si>
  <si>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</si>
  <si>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</si>
  <si>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</si>
  <si>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</si>
  <si>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</si>
  <si>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</si>
  <si>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</si>
  <si>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</si>
  <si>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</si>
  <si>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</si>
  <si>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</si>
  <si>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</si>
  <si>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</si>
  <si>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</si>
  <si>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</si>
  <si>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</si>
  <si>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</si>
  <si>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</si>
  <si>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</si>
  <si>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</si>
  <si>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</si>
  <si>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</si>
  <si>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</si>
  <si>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</si>
  <si>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</si>
  <si>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</si>
  <si>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</si>
  <si>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</si>
  <si>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</si>
  <si>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</si>
  <si>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</si>
  <si>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</si>
  <si>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</si>
  <si>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</si>
  <si>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</si>
  <si>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</si>
  <si>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</si>
  <si>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</si>
  <si>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</si>
  <si>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</si>
  <si>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</si>
  <si>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</si>
  <si>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</si>
  <si>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</si>
  <si>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</si>
  <si>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</si>
  <si>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</si>
  <si>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</si>
  <si>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</si>
  <si>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</si>
  <si>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</si>
  <si>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</si>
  <si>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</si>
  <si>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</si>
  <si>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</si>
  <si>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</si>
  <si>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</si>
  <si>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</si>
  <si>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</si>
  <si>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</si>
  <si>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</si>
  <si>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</si>
  <si>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</si>
  <si>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</si>
  <si>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</si>
  <si>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</si>
  <si>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</si>
  <si>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</si>
  <si>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</si>
  <si>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</si>
  <si>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</si>
  <si>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</si>
  <si>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</si>
  <si>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</si>
  <si>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</si>
  <si>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</si>
  <si>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</si>
  <si>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</si>
  <si>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</si>
  <si>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</si>
  <si>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</si>
  <si>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</si>
  <si>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</si>
  <si>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</si>
  <si>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</si>
  <si>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</si>
  <si>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</si>
  <si>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</si>
  <si>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</si>
  <si>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</si>
  <si>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</si>
  <si>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</si>
  <si>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</si>
  <si>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</si>
  <si>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</si>
  <si>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</si>
  <si>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</si>
  <si>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</si>
  <si>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</si>
  <si>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</si>
  <si>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</si>
  <si>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</si>
  <si>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</si>
  <si>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</si>
  <si>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</si>
  <si>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</si>
  <si>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</si>
  <si>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</si>
  <si>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</si>
  <si>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</si>
  <si>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</si>
  <si>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</si>
  <si>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</si>
  <si>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</si>
  <si>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</si>
  <si>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</si>
  <si>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</si>
  <si>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</si>
  <si>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</si>
  <si>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</si>
  <si>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</si>
  <si>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</si>
  <si>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</si>
  <si>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</si>
  <si>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</si>
  <si>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</si>
  <si>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</si>
  <si>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</si>
  <si>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</si>
  <si>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</si>
  <si>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</si>
  <si>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</si>
  <si>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</si>
  <si>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</si>
  <si>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</si>
  <si>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</si>
  <si>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</si>
  <si>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</si>
  <si>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</si>
  <si>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</si>
  <si>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</si>
  <si>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</si>
  <si>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</si>
  <si>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</si>
  <si>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</si>
  <si>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</si>
  <si>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</si>
  <si>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</si>
  <si>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</si>
  <si>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</si>
  <si>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</si>
  <si>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</si>
  <si>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</si>
  <si>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</si>
  <si>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</si>
  <si>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</si>
  <si>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</si>
  <si>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</si>
  <si>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</si>
  <si>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</si>
  <si>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</si>
  <si>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</si>
  <si>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</si>
  <si>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</si>
  <si>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</si>
  <si>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</si>
  <si>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</si>
  <si>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</si>
  <si>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</si>
  <si>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</si>
  <si>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</si>
  <si>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</si>
  <si>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</si>
  <si>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</si>
  <si>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</si>
  <si>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</si>
  <si>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</si>
  <si>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</si>
  <si>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</si>
  <si>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</si>
  <si>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</si>
  <si>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</si>
  <si>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</si>
  <si>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</si>
  <si>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</si>
  <si>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</si>
  <si>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</si>
  <si>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</si>
  <si>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</si>
  <si>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</si>
  <si>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</si>
  <si>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</si>
  <si>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</si>
  <si>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</si>
  <si>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</si>
  <si>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</si>
  <si>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</si>
  <si>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</si>
  <si>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</si>
  <si>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</si>
  <si>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</si>
  <si>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</si>
  <si>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</si>
  <si>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</si>
  <si>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</si>
  <si>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</si>
  <si>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</si>
  <si>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</si>
  <si>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</si>
  <si>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</si>
  <si>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</si>
  <si>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</si>
  <si>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</si>
  <si>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</si>
  <si>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</si>
  <si>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</si>
  <si>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</si>
  <si>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</si>
  <si>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</si>
  <si>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</si>
  <si>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</si>
  <si>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</si>
  <si>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</si>
  <si>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</si>
  <si>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</si>
  <si>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</si>
  <si>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</si>
  <si>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</si>
  <si>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</si>
  <si>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</si>
  <si>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</si>
  <si>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</si>
  <si>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</si>
  <si>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</si>
  <si>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</si>
  <si>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</si>
  <si>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</si>
  <si>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</si>
  <si>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</si>
  <si>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</si>
  <si>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</si>
  <si>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</si>
  <si>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</si>
  <si>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</si>
  <si>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</si>
  <si>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</si>
  <si>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</si>
  <si>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</si>
  <si>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</si>
  <si>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</si>
  <si>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</si>
  <si>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</si>
  <si>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</si>
  <si>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</si>
  <si>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</si>
  <si>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</si>
  <si>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</si>
  <si>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</si>
  <si>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</si>
  <si>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</si>
  <si>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</si>
  <si>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</si>
  <si>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</si>
  <si>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</si>
  <si>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</si>
  <si>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</si>
  <si>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</si>
  <si>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</si>
  <si>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</si>
  <si>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</si>
  <si>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</si>
  <si>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</si>
  <si>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</si>
  <si>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</si>
  <si>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</si>
  <si>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</si>
  <si>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</si>
  <si>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</si>
  <si>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</si>
  <si>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</si>
  <si>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</si>
  <si>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</si>
  <si>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</si>
  <si>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</si>
  <si>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</si>
  <si>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</si>
  <si>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</si>
  <si>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</si>
  <si>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</si>
  <si>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</si>
  <si>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</si>
  <si>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</si>
  <si>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</si>
  <si>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</si>
  <si>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</si>
  <si>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</si>
  <si>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</si>
  <si>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</si>
  <si>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</si>
  <si>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</si>
  <si>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</si>
  <si>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</si>
  <si>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</si>
  <si>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</si>
  <si>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</si>
  <si>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</si>
  <si>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</si>
  <si>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</si>
  <si>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</si>
  <si>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</si>
  <si>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</si>
  <si>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</si>
  <si>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</si>
  <si>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</si>
  <si>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</si>
  <si>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</si>
  <si>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</si>
  <si>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</si>
  <si>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</si>
  <si>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</si>
  <si>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</si>
  <si>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</si>
  <si>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</si>
  <si>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</si>
  <si>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</si>
  <si>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</si>
  <si>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</si>
  <si>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</si>
  <si>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</si>
  <si>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</si>
  <si>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</si>
  <si>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</si>
  <si>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</si>
  <si>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</si>
  <si>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</si>
  <si>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</si>
  <si>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</si>
  <si>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</si>
  <si>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</si>
  <si>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</si>
  <si>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</si>
  <si>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</si>
  <si>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</si>
  <si>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</si>
  <si>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</si>
  <si>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</si>
  <si>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</si>
  <si>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</si>
  <si>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</si>
  <si>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</si>
  <si>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</si>
  <si>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</si>
  <si>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</si>
  <si>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</si>
  <si>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</si>
  <si>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</si>
  <si>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</si>
  <si>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</si>
  <si>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</si>
  <si>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</si>
  <si>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</si>
  <si>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</si>
  <si>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</si>
  <si>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</si>
  <si>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</si>
  <si>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</si>
  <si>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</si>
  <si>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</si>
  <si>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</si>
  <si>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</si>
  <si>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</si>
  <si>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</si>
  <si>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</si>
  <si>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</si>
  <si>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</si>
  <si>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</si>
  <si>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</si>
  <si>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</si>
  <si>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</si>
  <si>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</si>
  <si>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</si>
  <si>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</si>
  <si>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</si>
  <si>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</si>
  <si>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</si>
  <si>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</si>
  <si>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</si>
  <si>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</si>
  <si>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</si>
  <si>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</si>
  <si>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</si>
  <si>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</si>
  <si>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</si>
  <si>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</si>
  <si>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</si>
  <si>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</si>
  <si>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</si>
  <si>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</si>
  <si>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</si>
  <si>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</si>
  <si>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</si>
  <si>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</si>
  <si>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</si>
  <si>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</si>
  <si>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</si>
  <si>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</si>
  <si>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</si>
  <si>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</si>
  <si>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</si>
  <si>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</si>
  <si>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</si>
  <si>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</si>
  <si>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</si>
  <si>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</si>
  <si>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</si>
  <si>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</si>
  <si>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</si>
  <si>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</si>
  <si>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</si>
  <si>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</si>
  <si>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</si>
  <si>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</si>
  <si>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</si>
  <si>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</si>
  <si>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</si>
  <si>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</si>
  <si>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</si>
  <si>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</si>
  <si>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</si>
  <si>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</si>
  <si>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</si>
  <si>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</si>
  <si>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</si>
  <si>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</si>
  <si>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</si>
  <si>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</si>
  <si>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</si>
  <si>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</si>
  <si>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</si>
  <si>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</si>
  <si>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</si>
  <si>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</si>
  <si>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</si>
  <si>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</si>
  <si>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</si>
  <si>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</si>
  <si>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</si>
  <si>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</si>
  <si>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</si>
  <si>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</si>
  <si>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</si>
  <si>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</si>
  <si>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</si>
  <si>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</si>
  <si>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</si>
  <si>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</si>
  <si>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</si>
  <si>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</si>
  <si>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</si>
  <si>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</si>
  <si>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</si>
  <si>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</si>
  <si>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</si>
  <si>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</si>
  <si>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</si>
  <si>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</si>
  <si>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</si>
  <si>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</si>
  <si>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</si>
  <si>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</si>
  <si>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</si>
  <si>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</si>
  <si>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</si>
  <si>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</si>
  <si>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</si>
  <si>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</si>
  <si>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</si>
  <si>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</si>
  <si>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</si>
  <si>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</si>
  <si>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</si>
  <si>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</si>
  <si>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</si>
  <si>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</si>
  <si>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</si>
  <si>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</si>
  <si>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</si>
  <si>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</si>
  <si>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</si>
  <si>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</si>
  <si>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</si>
  <si>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</si>
  <si>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</si>
  <si>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</si>
  <si>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</si>
  <si>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</si>
  <si>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</si>
  <si>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</si>
  <si>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</si>
  <si>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</si>
  <si>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</si>
  <si>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</si>
  <si>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</si>
  <si>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</si>
  <si>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</si>
  <si>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</si>
  <si>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</si>
  <si>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</si>
  <si>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</si>
  <si>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</si>
  <si>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</si>
  <si>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</si>
  <si>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</si>
  <si>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</si>
  <si>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</si>
  <si>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</si>
  <si>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</si>
  <si>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</si>
  <si>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</si>
  <si>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</si>
  <si>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</si>
  <si>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</si>
  <si>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</si>
  <si>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</si>
  <si>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</si>
  <si>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</si>
  <si>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</si>
  <si>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</si>
  <si>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</si>
  <si>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</si>
  <si>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</si>
  <si>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</si>
  <si>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</si>
  <si>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</si>
  <si>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</si>
  <si>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</si>
  <si>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</si>
  <si>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</si>
  <si>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</si>
  <si>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</si>
  <si>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</si>
  <si>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</si>
  <si>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</si>
  <si>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</si>
  <si>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</si>
  <si>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</si>
  <si>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</si>
  <si>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</si>
  <si>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</si>
  <si>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</si>
  <si>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</si>
  <si>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</si>
  <si>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</si>
  <si>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</si>
  <si>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</si>
  <si>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</si>
  <si>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</si>
  <si>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</si>
  <si>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</si>
  <si>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</si>
  <si>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</si>
  <si>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</si>
  <si>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</si>
  <si>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</si>
  <si>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</si>
  <si>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</si>
  <si>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</si>
  <si>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</si>
  <si>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</si>
  <si>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</si>
  <si>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</si>
  <si>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</si>
  <si>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</si>
  <si>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</si>
  <si>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</si>
  <si>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</si>
  <si>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</si>
  <si>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</si>
  <si>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</si>
  <si>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</si>
  <si>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</si>
  <si>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</si>
  <si>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</si>
  <si>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</si>
  <si>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</si>
  <si>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</si>
  <si>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</si>
  <si>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</si>
  <si>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</si>
  <si>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</si>
  <si>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</si>
  <si>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</si>
  <si>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</si>
  <si>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</si>
  <si>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</si>
  <si>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</si>
  <si>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</si>
  <si>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</si>
  <si>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</si>
  <si>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</si>
  <si>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</si>
  <si>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</si>
  <si>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</si>
  <si>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</si>
  <si>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</si>
  <si>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</si>
  <si>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</si>
  <si>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</si>
  <si>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</si>
  <si>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</si>
  <si>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</si>
  <si>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</si>
  <si>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</si>
  <si>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</si>
  <si>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</si>
  <si>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</si>
  <si>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</si>
  <si>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</si>
  <si>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</si>
  <si>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</si>
  <si>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</si>
  <si>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</si>
  <si>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</si>
  <si>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</si>
  <si>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</si>
  <si>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</si>
  <si>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</si>
  <si>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</si>
  <si>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</si>
  <si>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</si>
  <si>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</si>
  <si>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</si>
  <si>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</si>
  <si>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</si>
  <si>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</si>
  <si>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</si>
  <si>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</si>
  <si>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</si>
  <si>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</si>
  <si>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</si>
  <si>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</si>
  <si>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</si>
  <si>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</si>
  <si>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</si>
  <si>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</si>
  <si>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</si>
  <si>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</si>
  <si>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</si>
  <si>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</si>
  <si>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</si>
  <si>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</si>
  <si>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</si>
  <si>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</si>
  <si>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</si>
  <si>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</si>
  <si>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</si>
  <si>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</si>
  <si>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</si>
  <si>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</si>
  <si>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</si>
  <si>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</si>
  <si>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</si>
  <si>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</si>
  <si>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</si>
  <si>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</si>
  <si>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</si>
  <si>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</si>
  <si>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</si>
  <si>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</si>
  <si>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</si>
  <si>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</si>
  <si>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</si>
  <si>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</si>
  <si>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</si>
  <si>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</si>
  <si>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</si>
  <si>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</si>
  <si>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</si>
  <si>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</si>
  <si>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</si>
  <si>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</si>
  <si>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</si>
  <si>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</si>
  <si>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</si>
  <si>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</si>
  <si>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</si>
  <si>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</si>
  <si>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</si>
  <si>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</si>
  <si>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</si>
  <si>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</si>
  <si>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</si>
  <si>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</si>
  <si>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</si>
  <si>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</si>
  <si>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</si>
  <si>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</si>
  <si>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</si>
  <si>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</si>
  <si>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</si>
  <si>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</si>
  <si>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</si>
  <si>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</si>
  <si>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</si>
  <si>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</si>
  <si>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</si>
  <si>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</si>
  <si>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</si>
  <si>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</si>
  <si>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</si>
  <si>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</si>
  <si>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</si>
  <si>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</si>
  <si>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</si>
  <si>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</si>
  <si>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</si>
  <si>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</si>
  <si>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</si>
  <si>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</si>
  <si>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</si>
  <si>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</si>
  <si>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</si>
  <si>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</si>
  <si>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</si>
  <si>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</si>
  <si>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</si>
  <si>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</si>
  <si>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</si>
  <si>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</si>
  <si>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</si>
  <si>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</si>
  <si>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</si>
  <si>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</si>
  <si>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</si>
  <si>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</si>
  <si>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</si>
  <si>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</si>
  <si>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</si>
  <si>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</si>
  <si>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</si>
  <si>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</si>
  <si>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</si>
  <si>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</si>
  <si>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</si>
  <si>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</si>
  <si>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</si>
  <si>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</si>
  <si>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</si>
  <si>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</si>
  <si>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</si>
  <si>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</si>
  <si>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</si>
  <si>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</si>
  <si>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</si>
  <si>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</si>
  <si>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</si>
  <si>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</si>
  <si>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</si>
  <si>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</si>
  <si>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</si>
  <si>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</si>
  <si>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</si>
  <si>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</si>
  <si>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</si>
  <si>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</si>
  <si>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</si>
  <si>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</si>
  <si>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</si>
  <si>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</si>
  <si>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</si>
  <si>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</si>
  <si>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</si>
  <si>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</si>
  <si>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</si>
  <si>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</si>
  <si>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</si>
  <si>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</si>
  <si>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</si>
  <si>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</si>
  <si>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</si>
  <si>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</si>
  <si>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</si>
  <si>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</si>
  <si>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</si>
  <si>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</si>
  <si>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</si>
  <si>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</si>
  <si>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</si>
  <si>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</si>
  <si>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</si>
  <si>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</si>
  <si>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</si>
  <si>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</si>
  <si>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</si>
  <si>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</si>
  <si>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</si>
  <si>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</si>
  <si>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</si>
  <si>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</si>
  <si>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</si>
  <si>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</si>
  <si>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</si>
  <si>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</si>
  <si>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</si>
  <si>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</si>
  <si>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</si>
  <si>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</si>
  <si>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</si>
  <si>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</si>
  <si>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</si>
  <si>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</si>
  <si>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</si>
  <si>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</si>
  <si>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</si>
  <si>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</si>
  <si>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</si>
  <si>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</si>
  <si>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</si>
  <si>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</si>
  <si>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</si>
  <si>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</si>
  <si>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</si>
  <si>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</si>
  <si>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</si>
  <si>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</si>
  <si>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</si>
  <si>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</si>
  <si>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</si>
  <si>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</si>
  <si>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</si>
  <si>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</si>
  <si>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</si>
  <si>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</si>
  <si>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</si>
  <si>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</si>
  <si>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</si>
  <si>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</si>
  <si>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</si>
  <si>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</si>
  <si>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</si>
  <si>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</si>
  <si>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</si>
  <si>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</si>
  <si>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</si>
  <si>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</si>
  <si>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</si>
  <si>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</si>
  <si>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</si>
  <si>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</si>
  <si>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</si>
  <si>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</si>
  <si>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</si>
  <si>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</si>
  <si>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</si>
  <si>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</si>
  <si>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</si>
  <si>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</si>
  <si>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</si>
  <si>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</si>
  <si>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</si>
  <si>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</si>
  <si>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</si>
  <si>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</si>
  <si>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</si>
  <si>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</si>
  <si>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</si>
  <si>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</si>
  <si>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</si>
  <si>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</si>
  <si>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</si>
  <si>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</si>
  <si>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</si>
  <si>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</si>
  <si>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</si>
  <si>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</si>
  <si>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</si>
  <si>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</si>
  <si>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</si>
  <si>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</si>
  <si>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</si>
  <si>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</si>
  <si>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</si>
  <si>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</si>
  <si>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</si>
  <si>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</si>
  <si>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</si>
  <si>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</si>
  <si>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</si>
  <si>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</si>
  <si>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</si>
  <si>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</si>
  <si>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</si>
  <si>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</si>
  <si>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</si>
  <si>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</si>
  <si>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</si>
  <si>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</si>
  <si>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</si>
  <si>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</si>
  <si>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</si>
  <si>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</si>
  <si>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</si>
  <si>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</si>
  <si>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</si>
  <si>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</si>
  <si>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</si>
  <si>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</si>
  <si>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</si>
  <si>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</si>
  <si>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</si>
  <si>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</si>
  <si>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</si>
  <si>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</si>
  <si>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</si>
  <si>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</si>
  <si>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</si>
  <si>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</si>
  <si>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</si>
  <si>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</si>
  <si>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</si>
  <si>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</si>
  <si>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</si>
  <si>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</si>
  <si>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</si>
  <si>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</si>
  <si>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</si>
  <si>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</si>
  <si>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</si>
  <si>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</si>
  <si>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</si>
  <si>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</si>
  <si>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</si>
  <si>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</si>
  <si>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</si>
  <si>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</si>
  <si>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TECLADO</t>
  </si>
  <si>
    <t>3335891728</t>
  </si>
  <si>
    <t xml:space="preserve">Gil Carrera, Santiago </t>
  </si>
  <si>
    <t>3335892936</t>
  </si>
  <si>
    <t>3335892792</t>
  </si>
  <si>
    <t>3335893775</t>
  </si>
  <si>
    <t>3335893689</t>
  </si>
  <si>
    <t>3335894096</t>
  </si>
  <si>
    <t>3335894094</t>
  </si>
  <si>
    <t>3335894063</t>
  </si>
  <si>
    <t>3335894052</t>
  </si>
  <si>
    <t>3335893950</t>
  </si>
  <si>
    <t>3335893947</t>
  </si>
  <si>
    <t>3335893872</t>
  </si>
  <si>
    <t>3335894136</t>
  </si>
  <si>
    <t>3335894134</t>
  </si>
  <si>
    <t>3335894133</t>
  </si>
  <si>
    <t>3335894132</t>
  </si>
  <si>
    <t>3335894122</t>
  </si>
  <si>
    <t>3335894117</t>
  </si>
  <si>
    <t>3335894113</t>
  </si>
  <si>
    <t>3335894109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</si>
  <si>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</si>
  <si>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</si>
  <si>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</si>
  <si>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</si>
  <si>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</si>
  <si>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</si>
  <si>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</si>
  <si>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</si>
  <si>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</si>
  <si>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</si>
  <si>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</si>
  <si>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</si>
  <si>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</si>
  <si>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</si>
  <si>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</si>
  <si>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</si>
  <si>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</si>
  <si>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3335894437</t>
  </si>
  <si>
    <t>3335894421</t>
  </si>
  <si>
    <t>3335894383</t>
  </si>
  <si>
    <t>3335894305</t>
  </si>
  <si>
    <t>3335894300</t>
  </si>
  <si>
    <t>3335894296</t>
  </si>
  <si>
    <t>3335894292</t>
  </si>
  <si>
    <t>3335894279</t>
  </si>
  <si>
    <t>3335894603</t>
  </si>
  <si>
    <t>3335894853</t>
  </si>
  <si>
    <t>3335894852</t>
  </si>
  <si>
    <t>3335894756</t>
  </si>
  <si>
    <t>3335894752</t>
  </si>
  <si>
    <t>3335894749</t>
  </si>
  <si>
    <t>3335894692</t>
  </si>
  <si>
    <t>3335894689</t>
  </si>
  <si>
    <t>3335894685</t>
  </si>
  <si>
    <t>3335894683</t>
  </si>
  <si>
    <t>3335894676</t>
  </si>
  <si>
    <t>3335894673</t>
  </si>
  <si>
    <t>3335894669</t>
  </si>
  <si>
    <t>3335894667</t>
  </si>
  <si>
    <t>3335895064</t>
  </si>
  <si>
    <t>3335894930</t>
  </si>
  <si>
    <t>3335894928</t>
  </si>
  <si>
    <t>3335894923</t>
  </si>
  <si>
    <t>3335894922</t>
  </si>
  <si>
    <t>3335894920</t>
  </si>
  <si>
    <t>3335894919</t>
  </si>
  <si>
    <t>3335894911</t>
  </si>
  <si>
    <t>3335894910</t>
  </si>
  <si>
    <t>3335894877</t>
  </si>
  <si>
    <t>3335894876</t>
  </si>
  <si>
    <t>Hold</t>
  </si>
  <si>
    <t>Cepeda, Ricardo Alberto</t>
  </si>
  <si>
    <t>22 Mayo de 2021</t>
  </si>
  <si>
    <t>3335895486</t>
  </si>
  <si>
    <t>3335895484</t>
  </si>
  <si>
    <t>3335895483</t>
  </si>
  <si>
    <t>3335895482</t>
  </si>
  <si>
    <t>3335895481</t>
  </si>
  <si>
    <t>3335895479</t>
  </si>
  <si>
    <t>3335895478</t>
  </si>
  <si>
    <t>3335895477</t>
  </si>
  <si>
    <t>3335895474</t>
  </si>
  <si>
    <t>GAVETA DE DEPOSAITO LLENO</t>
  </si>
  <si>
    <t xml:space="preserve">Brioso Luciano, Cristino </t>
  </si>
  <si>
    <t>ReservaC Norte</t>
  </si>
  <si>
    <t>En Sevicio</t>
  </si>
  <si>
    <t>3335895581</t>
  </si>
  <si>
    <t>3335895551</t>
  </si>
  <si>
    <t>GAVETA DE DEPOSITO LLENO</t>
  </si>
  <si>
    <t>SIN ACTIVIDAD DE TETIRO</t>
  </si>
  <si>
    <t>SIN ECIMIENTOTIRO</t>
  </si>
  <si>
    <t>In Progress</t>
  </si>
  <si>
    <t xml:space="preserve">Perez Almonte, Franklin </t>
  </si>
  <si>
    <t>Osoria Torres, Jose Bolivar</t>
  </si>
  <si>
    <t>Triinet</t>
  </si>
  <si>
    <t>3335895737</t>
  </si>
  <si>
    <t>3335895682</t>
  </si>
  <si>
    <t>3335895678</t>
  </si>
  <si>
    <t>3335895676</t>
  </si>
  <si>
    <t>3335895675</t>
  </si>
  <si>
    <t>3335895674</t>
  </si>
  <si>
    <t>3335895671</t>
  </si>
  <si>
    <t>3335895669</t>
  </si>
  <si>
    <t>3335895668</t>
  </si>
  <si>
    <t>3335895667</t>
  </si>
  <si>
    <t>3335895666</t>
  </si>
  <si>
    <t>3335895665</t>
  </si>
  <si>
    <t>3335895663</t>
  </si>
  <si>
    <t>3335895645</t>
  </si>
  <si>
    <t>Closed</t>
  </si>
  <si>
    <t>LECTOR</t>
  </si>
  <si>
    <t>CARGA EXITOSA POR SERVICIO</t>
  </si>
  <si>
    <t>Ballast, Carlos Alexis</t>
  </si>
  <si>
    <t>Moreta, Christian Aury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</si>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</sst>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37"/>
      <tableStyleElement type="headerRow" dxfId="136"/>
      <tableStyleElement type="totalRow" dxfId="135"/>
      <tableStyleElement type="firstColumn" dxfId="134"/>
      <tableStyleElement type="lastColumn" dxfId="133"/>
      <tableStyleElement type="firstRowStripe" dxfId="132"/>
      <tableStyleElement type="firstColumnStripe" dxfId="13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126"/>
  <sheetViews>
    <sheetView tabSelected="1" zoomScale="85" zoomScaleNormal="85" workbookViewId="0">
      <pane ySplit="4" topLeftCell="A102" activePane="bottomLeft" state="frozen"/>
      <selection pane="bottomLeft" activeCell="Q109" sqref="Q109"/>
    </sheetView>
  </sheetViews>
  <sheetFormatPr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bestFit="1" customWidth="1"/>
    <col min="4" max="4" width="29.28515625" style="87" hidden="1" customWidth="1"/>
    <col min="5" max="5" width="12.140625" style="82" bestFit="1" customWidth="1"/>
    <col min="6" max="6" width="12.140625" style="45" hidden="1" customWidth="1"/>
    <col min="7" max="7" width="56.42578125" style="45" hidden="1" customWidth="1"/>
    <col min="8" max="11" width="5.7109375" style="45" hidden="1" customWidth="1"/>
    <col min="12" max="12" width="51.85546875" style="45" bestFit="1" customWidth="1"/>
    <col min="13" max="13" width="20" style="87" customWidth="1"/>
    <col min="14" max="14" width="17.5703125" style="87" customWidth="1"/>
    <col min="15" max="15" width="42.85546875" style="87" hidden="1" customWidth="1"/>
    <col min="16" max="16" width="23.85546875" style="89" hidden="1" customWidth="1"/>
    <col min="17" max="17" width="51.8554687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2645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SUR</v>
      </c>
      <c r="B5" s="129">
        <v>3335891247</v>
      </c>
      <c r="C5" s="136">
        <v>44335.047210648147</v>
      </c>
      <c r="D5" s="136" t="s">
        <v>2180</v>
      </c>
      <c r="E5" s="124">
        <v>831</v>
      </c>
      <c r="F5" s="150" t="str">
        <f>VLOOKUP(E5,VIP!$A$2:$O13232,2,0)</f>
        <v>DRBR831</v>
      </c>
      <c r="G5" s="134" t="str">
        <f>VLOOKUP(E5,'LISTADO ATM'!$A$2:$B$897,2,0)</f>
        <v xml:space="preserve">ATM Politécnico Loyola San Cristóbal </v>
      </c>
      <c r="H5" s="134" t="str">
        <f>VLOOKUP(E5,VIP!$A$2:$O18095,7,FALSE)</f>
        <v>Si</v>
      </c>
      <c r="I5" s="134" t="str">
        <f>VLOOKUP(E5,VIP!$A$2:$O10060,8,FALSE)</f>
        <v>Si</v>
      </c>
      <c r="J5" s="134" t="str">
        <f>VLOOKUP(E5,VIP!$A$2:$O10010,8,FALSE)</f>
        <v>Si</v>
      </c>
      <c r="K5" s="134" t="str">
        <f>VLOOKUP(E5,VIP!$A$2:$O13584,6,0)</f>
        <v>NO</v>
      </c>
      <c r="L5" s="125" t="s">
        <v>2571</v>
      </c>
      <c r="M5" s="135" t="s">
        <v>2447</v>
      </c>
      <c r="N5" s="135" t="s">
        <v>2454</v>
      </c>
      <c r="O5" s="134" t="s">
        <v>2456</v>
      </c>
      <c r="P5" s="137"/>
      <c r="Q5" s="135" t="s">
        <v>2571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3335892866</v>
      </c>
      <c r="C6" s="136">
        <v>44336.371423611112</v>
      </c>
      <c r="D6" s="136" t="s">
        <v>2180</v>
      </c>
      <c r="E6" s="124">
        <v>184</v>
      </c>
      <c r="F6" s="150" t="str">
        <f>VLOOKUP(E6,VIP!$A$2:$O13320,2,0)</f>
        <v>DRBR184</v>
      </c>
      <c r="G6" s="134" t="str">
        <f>VLOOKUP(E6,'LISTADO ATM'!$A$2:$B$897,2,0)</f>
        <v xml:space="preserve">ATM Hermanas Mirabal </v>
      </c>
      <c r="H6" s="134" t="str">
        <f>VLOOKUP(E6,VIP!$A$2:$O18183,7,FALSE)</f>
        <v>Si</v>
      </c>
      <c r="I6" s="134" t="str">
        <f>VLOOKUP(E6,VIP!$A$2:$O10148,8,FALSE)</f>
        <v>Si</v>
      </c>
      <c r="J6" s="134" t="str">
        <f>VLOOKUP(E6,VIP!$A$2:$O10098,8,FALSE)</f>
        <v>Si</v>
      </c>
      <c r="K6" s="134" t="str">
        <f>VLOOKUP(E6,VIP!$A$2:$O13672,6,0)</f>
        <v>SI</v>
      </c>
      <c r="L6" s="125" t="s">
        <v>2219</v>
      </c>
      <c r="M6" s="154" t="s">
        <v>2658</v>
      </c>
      <c r="N6" s="135" t="s">
        <v>2454</v>
      </c>
      <c r="O6" s="134" t="s">
        <v>2456</v>
      </c>
      <c r="P6" s="137"/>
      <c r="Q6" s="155">
        <v>44338.531944444447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3335894117</v>
      </c>
      <c r="C7" s="136">
        <v>44336.829143518517</v>
      </c>
      <c r="D7" s="136" t="s">
        <v>2450</v>
      </c>
      <c r="E7" s="124">
        <v>407</v>
      </c>
      <c r="F7" s="150" t="str">
        <f>VLOOKUP(E7,VIP!$A$2:$O13315,2,0)</f>
        <v>DRBR407</v>
      </c>
      <c r="G7" s="134" t="str">
        <f>VLOOKUP(E7,'LISTADO ATM'!$A$2:$B$897,2,0)</f>
        <v xml:space="preserve">ATM Multicentro La Sirena Villa Mella </v>
      </c>
      <c r="H7" s="134" t="str">
        <f>VLOOKUP(E7,VIP!$A$2:$O18178,7,FALSE)</f>
        <v>Si</v>
      </c>
      <c r="I7" s="134" t="str">
        <f>VLOOKUP(E7,VIP!$A$2:$O10143,8,FALSE)</f>
        <v>Si</v>
      </c>
      <c r="J7" s="134" t="str">
        <f>VLOOKUP(E7,VIP!$A$2:$O10093,8,FALSE)</f>
        <v>Si</v>
      </c>
      <c r="K7" s="134" t="str">
        <f>VLOOKUP(E7,VIP!$A$2:$O13667,6,0)</f>
        <v>NO</v>
      </c>
      <c r="L7" s="125" t="s">
        <v>2418</v>
      </c>
      <c r="M7" s="154" t="s">
        <v>2658</v>
      </c>
      <c r="N7" s="135" t="s">
        <v>2454</v>
      </c>
      <c r="O7" s="134" t="s">
        <v>2455</v>
      </c>
      <c r="P7" s="137"/>
      <c r="Q7" s="155">
        <v>44338.309027777781</v>
      </c>
    </row>
    <row r="8" spans="1:17" s="96" customFormat="1" ht="18" x14ac:dyDescent="0.25">
      <c r="A8" s="134" t="str">
        <f>VLOOKUP(E8,'LISTADO ATM'!$A$2:$C$898,3,0)</f>
        <v>SUR</v>
      </c>
      <c r="B8" s="129">
        <v>3335894133</v>
      </c>
      <c r="C8" s="136">
        <v>44336.907175925924</v>
      </c>
      <c r="D8" s="136" t="s">
        <v>2450</v>
      </c>
      <c r="E8" s="124">
        <v>403</v>
      </c>
      <c r="F8" s="150" t="str">
        <f>VLOOKUP(E8,VIP!$A$2:$O13303,2,0)</f>
        <v>DRBR403</v>
      </c>
      <c r="G8" s="134" t="str">
        <f>VLOOKUP(E8,'LISTADO ATM'!$A$2:$B$897,2,0)</f>
        <v xml:space="preserve">ATM Oficina Vicente Noble </v>
      </c>
      <c r="H8" s="134" t="str">
        <f>VLOOKUP(E8,VIP!$A$2:$O18166,7,FALSE)</f>
        <v>Si</v>
      </c>
      <c r="I8" s="134" t="str">
        <f>VLOOKUP(E8,VIP!$A$2:$O10131,8,FALSE)</f>
        <v>Si</v>
      </c>
      <c r="J8" s="134" t="str">
        <f>VLOOKUP(E8,VIP!$A$2:$O10081,8,FALSE)</f>
        <v>Si</v>
      </c>
      <c r="K8" s="134" t="str">
        <f>VLOOKUP(E8,VIP!$A$2:$O13655,6,0)</f>
        <v>NO</v>
      </c>
      <c r="L8" s="125" t="s">
        <v>2443</v>
      </c>
      <c r="M8" s="135" t="s">
        <v>2447</v>
      </c>
      <c r="N8" s="135" t="s">
        <v>2454</v>
      </c>
      <c r="O8" s="134" t="s">
        <v>2455</v>
      </c>
      <c r="P8" s="137"/>
      <c r="Q8" s="135" t="s">
        <v>2443</v>
      </c>
    </row>
    <row r="9" spans="1:17" s="96" customFormat="1" ht="18" x14ac:dyDescent="0.25">
      <c r="A9" s="134" t="str">
        <f>VLOOKUP(E9,'LISTADO ATM'!$A$2:$C$898,3,0)</f>
        <v>SUR</v>
      </c>
      <c r="B9" s="129">
        <v>3335894151</v>
      </c>
      <c r="C9" s="136">
        <v>44337.035624999997</v>
      </c>
      <c r="D9" s="136" t="s">
        <v>2450</v>
      </c>
      <c r="E9" s="124">
        <v>182</v>
      </c>
      <c r="F9" s="150" t="str">
        <f>VLOOKUP(E9,VIP!$A$2:$O13319,2,0)</f>
        <v>DRBR182</v>
      </c>
      <c r="G9" s="134" t="str">
        <f>VLOOKUP(E9,'LISTADO ATM'!$A$2:$B$897,2,0)</f>
        <v xml:space="preserve">ATM Barahona Comb </v>
      </c>
      <c r="H9" s="134" t="str">
        <f>VLOOKUP(E9,VIP!$A$2:$O18182,7,FALSE)</f>
        <v>Si</v>
      </c>
      <c r="I9" s="134" t="str">
        <f>VLOOKUP(E9,VIP!$A$2:$O10147,8,FALSE)</f>
        <v>Si</v>
      </c>
      <c r="J9" s="134" t="str">
        <f>VLOOKUP(E9,VIP!$A$2:$O10097,8,FALSE)</f>
        <v>Si</v>
      </c>
      <c r="K9" s="134" t="str">
        <f>VLOOKUP(E9,VIP!$A$2:$O13671,6,0)</f>
        <v>NO</v>
      </c>
      <c r="L9" s="125" t="s">
        <v>2418</v>
      </c>
      <c r="M9" s="154" t="s">
        <v>2658</v>
      </c>
      <c r="N9" s="135" t="s">
        <v>2454</v>
      </c>
      <c r="O9" s="134" t="s">
        <v>2455</v>
      </c>
      <c r="P9" s="137"/>
      <c r="Q9" s="155">
        <v>44338.412499999999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3335894153</v>
      </c>
      <c r="C10" s="136">
        <v>44337.047939814816</v>
      </c>
      <c r="D10" s="136" t="s">
        <v>2450</v>
      </c>
      <c r="E10" s="124">
        <v>561</v>
      </c>
      <c r="F10" s="150" t="str">
        <f>VLOOKUP(E10,VIP!$A$2:$O13317,2,0)</f>
        <v>DRBR133</v>
      </c>
      <c r="G10" s="134" t="str">
        <f>VLOOKUP(E10,'LISTADO ATM'!$A$2:$B$897,2,0)</f>
        <v xml:space="preserve">ATM Comando Regional P.N. S.D. Este </v>
      </c>
      <c r="H10" s="134" t="str">
        <f>VLOOKUP(E10,VIP!$A$2:$O18180,7,FALSE)</f>
        <v>Si</v>
      </c>
      <c r="I10" s="134" t="str">
        <f>VLOOKUP(E10,VIP!$A$2:$O10145,8,FALSE)</f>
        <v>Si</v>
      </c>
      <c r="J10" s="134" t="str">
        <f>VLOOKUP(E10,VIP!$A$2:$O10095,8,FALSE)</f>
        <v>Si</v>
      </c>
      <c r="K10" s="134" t="str">
        <f>VLOOKUP(E10,VIP!$A$2:$O13669,6,0)</f>
        <v>NO</v>
      </c>
      <c r="L10" s="125" t="s">
        <v>2443</v>
      </c>
      <c r="M10" s="135" t="s">
        <v>2447</v>
      </c>
      <c r="N10" s="135" t="s">
        <v>2454</v>
      </c>
      <c r="O10" s="134" t="s">
        <v>2455</v>
      </c>
      <c r="P10" s="137"/>
      <c r="Q10" s="135" t="s">
        <v>2443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3335894157</v>
      </c>
      <c r="C11" s="136">
        <v>44337.064525462964</v>
      </c>
      <c r="D11" s="136" t="s">
        <v>2450</v>
      </c>
      <c r="E11" s="124">
        <v>281</v>
      </c>
      <c r="F11" s="150" t="str">
        <f>VLOOKUP(E11,VIP!$A$2:$O13313,2,0)</f>
        <v>DRBR737</v>
      </c>
      <c r="G11" s="134" t="str">
        <f>VLOOKUP(E11,'LISTADO ATM'!$A$2:$B$897,2,0)</f>
        <v xml:space="preserve">ATM S/M Pola Independencia </v>
      </c>
      <c r="H11" s="134" t="str">
        <f>VLOOKUP(E11,VIP!$A$2:$O18176,7,FALSE)</f>
        <v>Si</v>
      </c>
      <c r="I11" s="134" t="str">
        <f>VLOOKUP(E11,VIP!$A$2:$O10141,8,FALSE)</f>
        <v>Si</v>
      </c>
      <c r="J11" s="134" t="str">
        <f>VLOOKUP(E11,VIP!$A$2:$O10091,8,FALSE)</f>
        <v>Si</v>
      </c>
      <c r="K11" s="134" t="str">
        <f>VLOOKUP(E11,VIP!$A$2:$O13665,6,0)</f>
        <v>NO</v>
      </c>
      <c r="L11" s="125" t="s">
        <v>2443</v>
      </c>
      <c r="M11" s="154" t="s">
        <v>2658</v>
      </c>
      <c r="N11" s="135" t="s">
        <v>2454</v>
      </c>
      <c r="O11" s="134" t="s">
        <v>2455</v>
      </c>
      <c r="P11" s="137"/>
      <c r="Q11" s="155">
        <v>44338.54791666667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3335894160</v>
      </c>
      <c r="C12" s="136">
        <v>44337.075682870367</v>
      </c>
      <c r="D12" s="136" t="s">
        <v>2473</v>
      </c>
      <c r="E12" s="124">
        <v>743</v>
      </c>
      <c r="F12" s="150" t="str">
        <f>VLOOKUP(E12,VIP!$A$2:$O13310,2,0)</f>
        <v>DRBR287</v>
      </c>
      <c r="G12" s="134" t="str">
        <f>VLOOKUP(E12,'LISTADO ATM'!$A$2:$B$897,2,0)</f>
        <v xml:space="preserve">ATM Oficina Los Frailes </v>
      </c>
      <c r="H12" s="134" t="str">
        <f>VLOOKUP(E12,VIP!$A$2:$O18173,7,FALSE)</f>
        <v>Si</v>
      </c>
      <c r="I12" s="134" t="str">
        <f>VLOOKUP(E12,VIP!$A$2:$O10138,8,FALSE)</f>
        <v>Si</v>
      </c>
      <c r="J12" s="134" t="str">
        <f>VLOOKUP(E12,VIP!$A$2:$O10088,8,FALSE)</f>
        <v>Si</v>
      </c>
      <c r="K12" s="134" t="str">
        <f>VLOOKUP(E12,VIP!$A$2:$O13662,6,0)</f>
        <v>SI</v>
      </c>
      <c r="L12" s="125" t="s">
        <v>2567</v>
      </c>
      <c r="M12" s="135" t="s">
        <v>2447</v>
      </c>
      <c r="N12" s="135" t="s">
        <v>2454</v>
      </c>
      <c r="O12" s="134" t="s">
        <v>2474</v>
      </c>
      <c r="P12" s="137"/>
      <c r="Q12" s="135" t="s">
        <v>2567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3335894383</v>
      </c>
      <c r="C13" s="136">
        <v>44337.380960648145</v>
      </c>
      <c r="D13" s="136" t="s">
        <v>2450</v>
      </c>
      <c r="E13" s="124">
        <v>387</v>
      </c>
      <c r="F13" s="150" t="str">
        <f>VLOOKUP(E13,VIP!$A$2:$O13307,2,0)</f>
        <v>DRBR387</v>
      </c>
      <c r="G13" s="134" t="str">
        <f>VLOOKUP(E13,'LISTADO ATM'!$A$2:$B$897,2,0)</f>
        <v xml:space="preserve">ATM S/M La Cadena San Vicente de Paul </v>
      </c>
      <c r="H13" s="134" t="str">
        <f>VLOOKUP(E13,VIP!$A$2:$O18170,7,FALSE)</f>
        <v>Si</v>
      </c>
      <c r="I13" s="134" t="str">
        <f>VLOOKUP(E13,VIP!$A$2:$O10135,8,FALSE)</f>
        <v>Si</v>
      </c>
      <c r="J13" s="134" t="str">
        <f>VLOOKUP(E13,VIP!$A$2:$O10085,8,FALSE)</f>
        <v>Si</v>
      </c>
      <c r="K13" s="134" t="str">
        <f>VLOOKUP(E13,VIP!$A$2:$O13659,6,0)</f>
        <v>NO</v>
      </c>
      <c r="L13" s="125" t="s">
        <v>2418</v>
      </c>
      <c r="M13" s="154" t="s">
        <v>2658</v>
      </c>
      <c r="N13" s="135" t="s">
        <v>2454</v>
      </c>
      <c r="O13" s="134" t="s">
        <v>2455</v>
      </c>
      <c r="P13" s="137"/>
      <c r="Q13" s="155">
        <v>44338.553472222222</v>
      </c>
    </row>
    <row r="14" spans="1:17" s="96" customFormat="1" ht="18" x14ac:dyDescent="0.25">
      <c r="A14" s="134" t="str">
        <f>VLOOKUP(E14,'LISTADO ATM'!$A$2:$C$898,3,0)</f>
        <v>SUR</v>
      </c>
      <c r="B14" s="129">
        <v>3335894752</v>
      </c>
      <c r="C14" s="136">
        <v>44337.476122685184</v>
      </c>
      <c r="D14" s="136" t="s">
        <v>2473</v>
      </c>
      <c r="E14" s="124">
        <v>750</v>
      </c>
      <c r="F14" s="150" t="str">
        <f>VLOOKUP(E14,VIP!$A$2:$O13313,2,0)</f>
        <v>DRBR265</v>
      </c>
      <c r="G14" s="134" t="str">
        <f>VLOOKUP(E14,'LISTADO ATM'!$A$2:$B$897,2,0)</f>
        <v xml:space="preserve">ATM UNP Duvergé </v>
      </c>
      <c r="H14" s="134" t="str">
        <f>VLOOKUP(E14,VIP!$A$2:$O18176,7,FALSE)</f>
        <v>Si</v>
      </c>
      <c r="I14" s="134" t="str">
        <f>VLOOKUP(E14,VIP!$A$2:$O10141,8,FALSE)</f>
        <v>Si</v>
      </c>
      <c r="J14" s="134" t="str">
        <f>VLOOKUP(E14,VIP!$A$2:$O10091,8,FALSE)</f>
        <v>Si</v>
      </c>
      <c r="K14" s="134" t="str">
        <f>VLOOKUP(E14,VIP!$A$2:$O13665,6,0)</f>
        <v>SI</v>
      </c>
      <c r="L14" s="125" t="s">
        <v>2418</v>
      </c>
      <c r="M14" s="154" t="s">
        <v>2658</v>
      </c>
      <c r="N14" s="135" t="s">
        <v>2454</v>
      </c>
      <c r="O14" s="134" t="s">
        <v>2474</v>
      </c>
      <c r="P14" s="137"/>
      <c r="Q14" s="155">
        <v>44338.552083333336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3335894848</v>
      </c>
      <c r="C15" s="136">
        <v>44337.508969907409</v>
      </c>
      <c r="D15" s="136" t="s">
        <v>2180</v>
      </c>
      <c r="E15" s="124">
        <v>327</v>
      </c>
      <c r="F15" s="150" t="str">
        <f>VLOOKUP(E15,VIP!$A$2:$O13311,2,0)</f>
        <v>DRBR327</v>
      </c>
      <c r="G15" s="134" t="str">
        <f>VLOOKUP(E15,'LISTADO ATM'!$A$2:$B$897,2,0)</f>
        <v xml:space="preserve">ATM UNP CCN (Nacional 27 de Febrero) </v>
      </c>
      <c r="H15" s="134" t="str">
        <f>VLOOKUP(E15,VIP!$A$2:$O18174,7,FALSE)</f>
        <v>Si</v>
      </c>
      <c r="I15" s="134" t="str">
        <f>VLOOKUP(E15,VIP!$A$2:$O10139,8,FALSE)</f>
        <v>Si</v>
      </c>
      <c r="J15" s="134" t="str">
        <f>VLOOKUP(E15,VIP!$A$2:$O10089,8,FALSE)</f>
        <v>Si</v>
      </c>
      <c r="K15" s="134" t="str">
        <f>VLOOKUP(E15,VIP!$A$2:$O13663,6,0)</f>
        <v>NO</v>
      </c>
      <c r="L15" s="125" t="s">
        <v>2219</v>
      </c>
      <c r="M15" s="154" t="s">
        <v>2658</v>
      </c>
      <c r="N15" s="135" t="s">
        <v>2454</v>
      </c>
      <c r="O15" s="134" t="s">
        <v>2456</v>
      </c>
      <c r="P15" s="137"/>
      <c r="Q15" s="155">
        <v>44338.53125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3335894884</v>
      </c>
      <c r="C16" s="136">
        <v>44337.532199074078</v>
      </c>
      <c r="D16" s="136" t="s">
        <v>2180</v>
      </c>
      <c r="E16" s="124">
        <v>917</v>
      </c>
      <c r="F16" s="150" t="str">
        <f>VLOOKUP(E16,VIP!$A$2:$O13330,2,0)</f>
        <v>DRBR01B</v>
      </c>
      <c r="G16" s="134" t="str">
        <f>VLOOKUP(E16,'LISTADO ATM'!$A$2:$B$897,2,0)</f>
        <v xml:space="preserve">ATM Oficina Los Mina </v>
      </c>
      <c r="H16" s="134" t="str">
        <f>VLOOKUP(E16,VIP!$A$2:$O18193,7,FALSE)</f>
        <v>Si</v>
      </c>
      <c r="I16" s="134" t="str">
        <f>VLOOKUP(E16,VIP!$A$2:$O10158,8,FALSE)</f>
        <v>Si</v>
      </c>
      <c r="J16" s="134" t="str">
        <f>VLOOKUP(E16,VIP!$A$2:$O10108,8,FALSE)</f>
        <v>Si</v>
      </c>
      <c r="K16" s="134" t="str">
        <f>VLOOKUP(E16,VIP!$A$2:$O13682,6,0)</f>
        <v>NO</v>
      </c>
      <c r="L16" s="125" t="s">
        <v>2219</v>
      </c>
      <c r="M16" s="154" t="s">
        <v>2658</v>
      </c>
      <c r="N16" s="135" t="s">
        <v>2643</v>
      </c>
      <c r="O16" s="134" t="s">
        <v>2456</v>
      </c>
      <c r="P16" s="137"/>
      <c r="Q16" s="155">
        <v>44338.493055555555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3335894910</v>
      </c>
      <c r="C17" s="136">
        <v>44337.547546296293</v>
      </c>
      <c r="D17" s="136" t="s">
        <v>2450</v>
      </c>
      <c r="E17" s="124">
        <v>147</v>
      </c>
      <c r="F17" s="150" t="str">
        <f>VLOOKUP(E17,VIP!$A$2:$O13329,2,0)</f>
        <v>DRBR147</v>
      </c>
      <c r="G17" s="134" t="str">
        <f>VLOOKUP(E17,'LISTADO ATM'!$A$2:$B$897,2,0)</f>
        <v xml:space="preserve">ATM Kiosco Megacentro I </v>
      </c>
      <c r="H17" s="134" t="str">
        <f>VLOOKUP(E17,VIP!$A$2:$O18192,7,FALSE)</f>
        <v>Si</v>
      </c>
      <c r="I17" s="134" t="str">
        <f>VLOOKUP(E17,VIP!$A$2:$O10157,8,FALSE)</f>
        <v>Si</v>
      </c>
      <c r="J17" s="134" t="str">
        <f>VLOOKUP(E17,VIP!$A$2:$O10107,8,FALSE)</f>
        <v>Si</v>
      </c>
      <c r="K17" s="134" t="str">
        <f>VLOOKUP(E17,VIP!$A$2:$O13681,6,0)</f>
        <v>NO</v>
      </c>
      <c r="L17" s="125" t="s">
        <v>2443</v>
      </c>
      <c r="M17" s="135" t="s">
        <v>2447</v>
      </c>
      <c r="N17" s="135" t="s">
        <v>2454</v>
      </c>
      <c r="O17" s="134" t="s">
        <v>2455</v>
      </c>
      <c r="P17" s="137"/>
      <c r="Q17" s="135" t="s">
        <v>2443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3335894911</v>
      </c>
      <c r="C18" s="136">
        <v>44337.54859953704</v>
      </c>
      <c r="D18" s="136" t="s">
        <v>2450</v>
      </c>
      <c r="E18" s="124">
        <v>194</v>
      </c>
      <c r="F18" s="150" t="str">
        <f>VLOOKUP(E18,VIP!$A$2:$O13328,2,0)</f>
        <v>DRBR194</v>
      </c>
      <c r="G18" s="134" t="str">
        <f>VLOOKUP(E18,'LISTADO ATM'!$A$2:$B$897,2,0)</f>
        <v xml:space="preserve">ATM UNP Pantoja </v>
      </c>
      <c r="H18" s="134" t="str">
        <f>VLOOKUP(E18,VIP!$A$2:$O18191,7,FALSE)</f>
        <v>Si</v>
      </c>
      <c r="I18" s="134" t="str">
        <f>VLOOKUP(E18,VIP!$A$2:$O10156,8,FALSE)</f>
        <v>No</v>
      </c>
      <c r="J18" s="134" t="str">
        <f>VLOOKUP(E18,VIP!$A$2:$O10106,8,FALSE)</f>
        <v>No</v>
      </c>
      <c r="K18" s="134" t="str">
        <f>VLOOKUP(E18,VIP!$A$2:$O13680,6,0)</f>
        <v>NO</v>
      </c>
      <c r="L18" s="125" t="s">
        <v>2443</v>
      </c>
      <c r="M18" s="154" t="s">
        <v>2658</v>
      </c>
      <c r="N18" s="135" t="s">
        <v>2454</v>
      </c>
      <c r="O18" s="134" t="s">
        <v>2455</v>
      </c>
      <c r="P18" s="137"/>
      <c r="Q18" s="155">
        <v>44338.314583333333</v>
      </c>
    </row>
    <row r="19" spans="1:17" s="96" customFormat="1" ht="18" x14ac:dyDescent="0.25">
      <c r="A19" s="134" t="str">
        <f>VLOOKUP(E19,'LISTADO ATM'!$A$2:$C$898,3,0)</f>
        <v>ESTE</v>
      </c>
      <c r="B19" s="129">
        <v>3335894981</v>
      </c>
      <c r="C19" s="136">
        <v>44337.59170138889</v>
      </c>
      <c r="D19" s="136" t="s">
        <v>2180</v>
      </c>
      <c r="E19" s="124">
        <v>213</v>
      </c>
      <c r="F19" s="150" t="str">
        <f>VLOOKUP(E19,VIP!$A$2:$O13317,2,0)</f>
        <v>DRBR213</v>
      </c>
      <c r="G19" s="134" t="str">
        <f>VLOOKUP(E19,'LISTADO ATM'!$A$2:$B$897,2,0)</f>
        <v xml:space="preserve">ATM Almacenes Iberia (La Romana) </v>
      </c>
      <c r="H19" s="134" t="str">
        <f>VLOOKUP(E19,VIP!$A$2:$O18180,7,FALSE)</f>
        <v>Si</v>
      </c>
      <c r="I19" s="134" t="str">
        <f>VLOOKUP(E19,VIP!$A$2:$O10145,8,FALSE)</f>
        <v>Si</v>
      </c>
      <c r="J19" s="134" t="str">
        <f>VLOOKUP(E19,VIP!$A$2:$O10095,8,FALSE)</f>
        <v>Si</v>
      </c>
      <c r="K19" s="134" t="str">
        <f>VLOOKUP(E19,VIP!$A$2:$O13669,6,0)</f>
        <v>NO</v>
      </c>
      <c r="L19" s="125" t="s">
        <v>2219</v>
      </c>
      <c r="M19" s="154" t="s">
        <v>2658</v>
      </c>
      <c r="N19" s="135" t="s">
        <v>2454</v>
      </c>
      <c r="O19" s="134" t="s">
        <v>2456</v>
      </c>
      <c r="P19" s="137"/>
      <c r="Q19" s="155">
        <v>44338.526388888888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3335895006</v>
      </c>
      <c r="C20" s="136">
        <v>44337.592627314814</v>
      </c>
      <c r="D20" s="136" t="s">
        <v>2180</v>
      </c>
      <c r="E20" s="124">
        <v>18</v>
      </c>
      <c r="F20" s="150" t="str">
        <f>VLOOKUP(E20,VIP!$A$2:$O13316,2,0)</f>
        <v>DRBR018</v>
      </c>
      <c r="G20" s="134" t="str">
        <f>VLOOKUP(E20,'LISTADO ATM'!$A$2:$B$897,2,0)</f>
        <v xml:space="preserve">ATM Oficina Haina Occidental I </v>
      </c>
      <c r="H20" s="134" t="str">
        <f>VLOOKUP(E20,VIP!$A$2:$O18179,7,FALSE)</f>
        <v>Si</v>
      </c>
      <c r="I20" s="134" t="str">
        <f>VLOOKUP(E20,VIP!$A$2:$O10144,8,FALSE)</f>
        <v>Si</v>
      </c>
      <c r="J20" s="134" t="str">
        <f>VLOOKUP(E20,VIP!$A$2:$O10094,8,FALSE)</f>
        <v>Si</v>
      </c>
      <c r="K20" s="134" t="str">
        <f>VLOOKUP(E20,VIP!$A$2:$O13668,6,0)</f>
        <v>SI</v>
      </c>
      <c r="L20" s="125" t="s">
        <v>2219</v>
      </c>
      <c r="M20" s="135" t="s">
        <v>2447</v>
      </c>
      <c r="N20" s="135" t="s">
        <v>2643</v>
      </c>
      <c r="O20" s="134" t="s">
        <v>2456</v>
      </c>
      <c r="P20" s="137"/>
      <c r="Q20" s="135" t="s">
        <v>2219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3335895012</v>
      </c>
      <c r="C21" s="136">
        <v>44337.594444444447</v>
      </c>
      <c r="D21" s="136" t="s">
        <v>2180</v>
      </c>
      <c r="E21" s="124">
        <v>232</v>
      </c>
      <c r="F21" s="150" t="str">
        <f>VLOOKUP(E21,VIP!$A$2:$O13314,2,0)</f>
        <v>DRBR232</v>
      </c>
      <c r="G21" s="134" t="str">
        <f>VLOOKUP(E21,'LISTADO ATM'!$A$2:$B$897,2,0)</f>
        <v xml:space="preserve">ATM S/M Nacional Charles de Gaulle </v>
      </c>
      <c r="H21" s="134" t="str">
        <f>VLOOKUP(E21,VIP!$A$2:$O18177,7,FALSE)</f>
        <v>Si</v>
      </c>
      <c r="I21" s="134" t="str">
        <f>VLOOKUP(E21,VIP!$A$2:$O10142,8,FALSE)</f>
        <v>Si</v>
      </c>
      <c r="J21" s="134" t="str">
        <f>VLOOKUP(E21,VIP!$A$2:$O10092,8,FALSE)</f>
        <v>Si</v>
      </c>
      <c r="K21" s="134" t="str">
        <f>VLOOKUP(E21,VIP!$A$2:$O13666,6,0)</f>
        <v>SI</v>
      </c>
      <c r="L21" s="125" t="s">
        <v>2219</v>
      </c>
      <c r="M21" s="154" t="s">
        <v>2658</v>
      </c>
      <c r="N21" s="135" t="s">
        <v>2454</v>
      </c>
      <c r="O21" s="134" t="s">
        <v>2456</v>
      </c>
      <c r="P21" s="137"/>
      <c r="Q21" s="155">
        <v>44338.531944444447</v>
      </c>
    </row>
    <row r="22" spans="1:17" s="96" customFormat="1" ht="18" x14ac:dyDescent="0.25">
      <c r="A22" s="134" t="str">
        <f>VLOOKUP(E22,'LISTADO ATM'!$A$2:$C$898,3,0)</f>
        <v>SUR</v>
      </c>
      <c r="B22" s="129">
        <v>3335895064</v>
      </c>
      <c r="C22" s="136">
        <v>44337.605833333335</v>
      </c>
      <c r="D22" s="136" t="s">
        <v>2473</v>
      </c>
      <c r="E22" s="124">
        <v>616</v>
      </c>
      <c r="F22" s="150" t="str">
        <f>VLOOKUP(E22,VIP!$A$2:$O13313,2,0)</f>
        <v>DRBR187</v>
      </c>
      <c r="G22" s="134" t="str">
        <f>VLOOKUP(E22,'LISTADO ATM'!$A$2:$B$897,2,0)</f>
        <v xml:space="preserve">ATM 5ta. Brigada Barahona </v>
      </c>
      <c r="H22" s="134" t="str">
        <f>VLOOKUP(E22,VIP!$A$2:$O18176,7,FALSE)</f>
        <v>Si</v>
      </c>
      <c r="I22" s="134" t="str">
        <f>VLOOKUP(E22,VIP!$A$2:$O10141,8,FALSE)</f>
        <v>Si</v>
      </c>
      <c r="J22" s="134" t="str">
        <f>VLOOKUP(E22,VIP!$A$2:$O10091,8,FALSE)</f>
        <v>Si</v>
      </c>
      <c r="K22" s="134" t="str">
        <f>VLOOKUP(E22,VIP!$A$2:$O13665,6,0)</f>
        <v>NO</v>
      </c>
      <c r="L22" s="125" t="s">
        <v>2443</v>
      </c>
      <c r="M22" s="154" t="s">
        <v>2658</v>
      </c>
      <c r="N22" s="135" t="s">
        <v>2454</v>
      </c>
      <c r="O22" s="134" t="s">
        <v>2474</v>
      </c>
      <c r="P22" s="137"/>
      <c r="Q22" s="155">
        <v>44338.421527777777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3335895068</v>
      </c>
      <c r="C23" s="136">
        <v>44337.607210648152</v>
      </c>
      <c r="D23" s="136" t="s">
        <v>2180</v>
      </c>
      <c r="E23" s="124">
        <v>10</v>
      </c>
      <c r="F23" s="150" t="str">
        <f>VLOOKUP(E23,VIP!$A$2:$O13312,2,0)</f>
        <v>DRBR010</v>
      </c>
      <c r="G23" s="134" t="str">
        <f>VLOOKUP(E23,'LISTADO ATM'!$A$2:$B$897,2,0)</f>
        <v xml:space="preserve">ATM Ministerio Salud Pública </v>
      </c>
      <c r="H23" s="134" t="str">
        <f>VLOOKUP(E23,VIP!$A$2:$O18175,7,FALSE)</f>
        <v>Si</v>
      </c>
      <c r="I23" s="134" t="str">
        <f>VLOOKUP(E23,VIP!$A$2:$O10140,8,FALSE)</f>
        <v>Si</v>
      </c>
      <c r="J23" s="134" t="str">
        <f>VLOOKUP(E23,VIP!$A$2:$O10090,8,FALSE)</f>
        <v>Si</v>
      </c>
      <c r="K23" s="134" t="str">
        <f>VLOOKUP(E23,VIP!$A$2:$O13664,6,0)</f>
        <v>NO</v>
      </c>
      <c r="L23" s="125" t="s">
        <v>2219</v>
      </c>
      <c r="M23" s="135" t="s">
        <v>2447</v>
      </c>
      <c r="N23" s="135" t="s">
        <v>2643</v>
      </c>
      <c r="O23" s="134" t="s">
        <v>2456</v>
      </c>
      <c r="P23" s="137"/>
      <c r="Q23" s="135" t="s">
        <v>2219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3335895069</v>
      </c>
      <c r="C24" s="136">
        <v>44337.607858796298</v>
      </c>
      <c r="D24" s="136" t="s">
        <v>2180</v>
      </c>
      <c r="E24" s="124">
        <v>952</v>
      </c>
      <c r="F24" s="150" t="str">
        <f>VLOOKUP(E24,VIP!$A$2:$O13311,2,0)</f>
        <v>DRBR16L</v>
      </c>
      <c r="G24" s="134" t="str">
        <f>VLOOKUP(E24,'LISTADO ATM'!$A$2:$B$897,2,0)</f>
        <v xml:space="preserve">ATM Alvarez Rivas </v>
      </c>
      <c r="H24" s="134" t="str">
        <f>VLOOKUP(E24,VIP!$A$2:$O18174,7,FALSE)</f>
        <v>Si</v>
      </c>
      <c r="I24" s="134" t="str">
        <f>VLOOKUP(E24,VIP!$A$2:$O10139,8,FALSE)</f>
        <v>Si</v>
      </c>
      <c r="J24" s="134" t="str">
        <f>VLOOKUP(E24,VIP!$A$2:$O10089,8,FALSE)</f>
        <v>Si</v>
      </c>
      <c r="K24" s="134" t="str">
        <f>VLOOKUP(E24,VIP!$A$2:$O13663,6,0)</f>
        <v>NO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3335895087</v>
      </c>
      <c r="C25" s="136">
        <v>44337.612500000003</v>
      </c>
      <c r="D25" s="136" t="s">
        <v>2450</v>
      </c>
      <c r="E25" s="124">
        <v>569</v>
      </c>
      <c r="F25" s="150" t="str">
        <f>VLOOKUP(E25,VIP!$A$2:$O13313,2,0)</f>
        <v>DRBR03B</v>
      </c>
      <c r="G25" s="134" t="str">
        <f>VLOOKUP(E25,'LISTADO ATM'!$A$2:$B$897,2,0)</f>
        <v xml:space="preserve">ATM Superintendencia de Seguros </v>
      </c>
      <c r="H25" s="134" t="str">
        <f>VLOOKUP(E25,VIP!$A$2:$O18176,7,FALSE)</f>
        <v>Si</v>
      </c>
      <c r="I25" s="134" t="str">
        <f>VLOOKUP(E25,VIP!$A$2:$O10141,8,FALSE)</f>
        <v>Si</v>
      </c>
      <c r="J25" s="134" t="str">
        <f>VLOOKUP(E25,VIP!$A$2:$O10091,8,FALSE)</f>
        <v>Si</v>
      </c>
      <c r="K25" s="134" t="str">
        <f>VLOOKUP(E25,VIP!$A$2:$O13665,6,0)</f>
        <v>NO</v>
      </c>
      <c r="L25" s="125" t="s">
        <v>2418</v>
      </c>
      <c r="M25" s="135" t="s">
        <v>2447</v>
      </c>
      <c r="N25" s="135" t="s">
        <v>2454</v>
      </c>
      <c r="O25" s="134" t="s">
        <v>2455</v>
      </c>
      <c r="P25" s="137"/>
      <c r="Q25" s="135" t="s">
        <v>2418</v>
      </c>
    </row>
    <row r="26" spans="1:17" ht="18" x14ac:dyDescent="0.25">
      <c r="A26" s="134" t="str">
        <f>VLOOKUP(E26,'LISTADO ATM'!$A$2:$C$898,3,0)</f>
        <v>NORTE</v>
      </c>
      <c r="B26" s="129">
        <v>3335895203</v>
      </c>
      <c r="C26" s="136">
        <v>44337.65693287037</v>
      </c>
      <c r="D26" s="136" t="s">
        <v>2181</v>
      </c>
      <c r="E26" s="124">
        <v>874</v>
      </c>
      <c r="F26" s="151" t="str">
        <f>VLOOKUP(E26,VIP!$A$2:$O13326,2,0)</f>
        <v>DRBR874</v>
      </c>
      <c r="G26" s="134" t="str">
        <f>VLOOKUP(E26,'LISTADO ATM'!$A$2:$B$897,2,0)</f>
        <v xml:space="preserve">ATM Zona Franca Esperanza II (Mao) </v>
      </c>
      <c r="H26" s="134" t="str">
        <f>VLOOKUP(E26,VIP!$A$2:$O18189,7,FALSE)</f>
        <v>Si</v>
      </c>
      <c r="I26" s="134" t="str">
        <f>VLOOKUP(E26,VIP!$A$2:$O10154,8,FALSE)</f>
        <v>Si</v>
      </c>
      <c r="J26" s="134" t="str">
        <f>VLOOKUP(E26,VIP!$A$2:$O10104,8,FALSE)</f>
        <v>Si</v>
      </c>
      <c r="K26" s="134" t="str">
        <f>VLOOKUP(E26,VIP!$A$2:$O13678,6,0)</f>
        <v>NO</v>
      </c>
      <c r="L26" s="125" t="s">
        <v>2219</v>
      </c>
      <c r="M26" s="154" t="s">
        <v>2658</v>
      </c>
      <c r="N26" s="135" t="s">
        <v>2454</v>
      </c>
      <c r="O26" s="134" t="s">
        <v>2569</v>
      </c>
      <c r="P26" s="137"/>
      <c r="Q26" s="155">
        <v>44338.412499999999</v>
      </c>
    </row>
    <row r="27" spans="1:17" ht="18" x14ac:dyDescent="0.25">
      <c r="A27" s="134" t="str">
        <f>VLOOKUP(E27,'LISTADO ATM'!$A$2:$C$898,3,0)</f>
        <v>NORTE</v>
      </c>
      <c r="B27" s="129">
        <v>3335895212</v>
      </c>
      <c r="C27" s="136">
        <v>44337.658067129632</v>
      </c>
      <c r="D27" s="136" t="s">
        <v>2181</v>
      </c>
      <c r="E27" s="124">
        <v>840</v>
      </c>
      <c r="F27" s="151" t="str">
        <f>VLOOKUP(E27,VIP!$A$2:$O13325,2,0)</f>
        <v>DRBR840</v>
      </c>
      <c r="G27" s="134" t="str">
        <f>VLOOKUP(E27,'LISTADO ATM'!$A$2:$B$897,2,0)</f>
        <v xml:space="preserve">ATM PUCMM (Santiago) </v>
      </c>
      <c r="H27" s="134" t="str">
        <f>VLOOKUP(E27,VIP!$A$2:$O18188,7,FALSE)</f>
        <v>Si</v>
      </c>
      <c r="I27" s="134" t="str">
        <f>VLOOKUP(E27,VIP!$A$2:$O10153,8,FALSE)</f>
        <v>Si</v>
      </c>
      <c r="J27" s="134" t="str">
        <f>VLOOKUP(E27,VIP!$A$2:$O10103,8,FALSE)</f>
        <v>Si</v>
      </c>
      <c r="K27" s="134" t="str">
        <f>VLOOKUP(E27,VIP!$A$2:$O13677,6,0)</f>
        <v>NO</v>
      </c>
      <c r="L27" s="125" t="s">
        <v>2469</v>
      </c>
      <c r="M27" s="154" t="s">
        <v>2658</v>
      </c>
      <c r="N27" s="135" t="s">
        <v>2454</v>
      </c>
      <c r="O27" s="134" t="s">
        <v>2569</v>
      </c>
      <c r="P27" s="137"/>
      <c r="Q27" s="155">
        <v>44338.459027777775</v>
      </c>
    </row>
    <row r="28" spans="1:17" ht="18" x14ac:dyDescent="0.25">
      <c r="A28" s="134" t="str">
        <f>VLOOKUP(E28,'LISTADO ATM'!$A$2:$C$898,3,0)</f>
        <v>NORTE</v>
      </c>
      <c r="B28" s="129">
        <v>3335895219</v>
      </c>
      <c r="C28" s="136">
        <v>44337.659004629626</v>
      </c>
      <c r="D28" s="136" t="s">
        <v>2181</v>
      </c>
      <c r="E28" s="124">
        <v>746</v>
      </c>
      <c r="F28" s="151" t="str">
        <f>VLOOKUP(E28,VIP!$A$2:$O13324,2,0)</f>
        <v>DRBR156</v>
      </c>
      <c r="G28" s="134" t="str">
        <f>VLOOKUP(E28,'LISTADO ATM'!$A$2:$B$897,2,0)</f>
        <v xml:space="preserve">ATM Oficina Las Terrenas </v>
      </c>
      <c r="H28" s="134" t="str">
        <f>VLOOKUP(E28,VIP!$A$2:$O18187,7,FALSE)</f>
        <v>Si</v>
      </c>
      <c r="I28" s="134" t="str">
        <f>VLOOKUP(E28,VIP!$A$2:$O10152,8,FALSE)</f>
        <v>Si</v>
      </c>
      <c r="J28" s="134" t="str">
        <f>VLOOKUP(E28,VIP!$A$2:$O10102,8,FALSE)</f>
        <v>Si</v>
      </c>
      <c r="K28" s="134" t="str">
        <f>VLOOKUP(E28,VIP!$A$2:$O13676,6,0)</f>
        <v>SI</v>
      </c>
      <c r="L28" s="125" t="s">
        <v>2245</v>
      </c>
      <c r="M28" s="154" t="s">
        <v>2658</v>
      </c>
      <c r="N28" s="135" t="s">
        <v>2454</v>
      </c>
      <c r="O28" s="134" t="s">
        <v>2573</v>
      </c>
      <c r="P28" s="137"/>
      <c r="Q28" s="155">
        <v>44338.317361111112</v>
      </c>
    </row>
    <row r="29" spans="1:17" ht="18" x14ac:dyDescent="0.25">
      <c r="A29" s="134" t="str">
        <f>VLOOKUP(E29,'LISTADO ATM'!$A$2:$C$898,3,0)</f>
        <v>DISTRITO NACIONAL</v>
      </c>
      <c r="B29" s="129">
        <v>3335895297</v>
      </c>
      <c r="C29" s="136">
        <v>44337.682974537034</v>
      </c>
      <c r="D29" s="136" t="s">
        <v>2180</v>
      </c>
      <c r="E29" s="124">
        <v>248</v>
      </c>
      <c r="F29" s="151" t="str">
        <f>VLOOKUP(E29,VIP!$A$2:$O13323,2,0)</f>
        <v>DRBR248</v>
      </c>
      <c r="G29" s="134" t="str">
        <f>VLOOKUP(E29,'LISTADO ATM'!$A$2:$B$897,2,0)</f>
        <v xml:space="preserve">ATM Shell Paraiso </v>
      </c>
      <c r="H29" s="134" t="str">
        <f>VLOOKUP(E29,VIP!$A$2:$O18186,7,FALSE)</f>
        <v>Si</v>
      </c>
      <c r="I29" s="134" t="str">
        <f>VLOOKUP(E29,VIP!$A$2:$O10151,8,FALSE)</f>
        <v>Si</v>
      </c>
      <c r="J29" s="134" t="str">
        <f>VLOOKUP(E29,VIP!$A$2:$O10101,8,FALSE)</f>
        <v>Si</v>
      </c>
      <c r="K29" s="134" t="str">
        <f>VLOOKUP(E29,VIP!$A$2:$O13675,6,0)</f>
        <v>NO</v>
      </c>
      <c r="L29" s="125" t="s">
        <v>2219</v>
      </c>
      <c r="M29" s="154" t="s">
        <v>2658</v>
      </c>
      <c r="N29" s="135" t="s">
        <v>2643</v>
      </c>
      <c r="O29" s="134" t="s">
        <v>2456</v>
      </c>
      <c r="P29" s="137"/>
      <c r="Q29" s="155">
        <v>44338.27847222222</v>
      </c>
    </row>
    <row r="30" spans="1:17" ht="18" x14ac:dyDescent="0.25">
      <c r="A30" s="134" t="str">
        <f>VLOOKUP(E30,'LISTADO ATM'!$A$2:$C$898,3,0)</f>
        <v>DISTRITO NACIONAL</v>
      </c>
      <c r="B30" s="129">
        <v>3335895305</v>
      </c>
      <c r="C30" s="136">
        <v>44337.685590277775</v>
      </c>
      <c r="D30" s="136" t="s">
        <v>2180</v>
      </c>
      <c r="E30" s="124">
        <v>648</v>
      </c>
      <c r="F30" s="151" t="str">
        <f>VLOOKUP(E30,VIP!$A$2:$O13322,2,0)</f>
        <v>DRBR190</v>
      </c>
      <c r="G30" s="134" t="str">
        <f>VLOOKUP(E30,'LISTADO ATM'!$A$2:$B$897,2,0)</f>
        <v xml:space="preserve">ATM Hermandad de Pensionados </v>
      </c>
      <c r="H30" s="134" t="str">
        <f>VLOOKUP(E30,VIP!$A$2:$O18185,7,FALSE)</f>
        <v>Si</v>
      </c>
      <c r="I30" s="134" t="str">
        <f>VLOOKUP(E30,VIP!$A$2:$O10150,8,FALSE)</f>
        <v>No</v>
      </c>
      <c r="J30" s="134" t="str">
        <f>VLOOKUP(E30,VIP!$A$2:$O10100,8,FALSE)</f>
        <v>No</v>
      </c>
      <c r="K30" s="134" t="str">
        <f>VLOOKUP(E30,VIP!$A$2:$O13674,6,0)</f>
        <v>NO</v>
      </c>
      <c r="L30" s="125" t="s">
        <v>2469</v>
      </c>
      <c r="M30" s="154" t="s">
        <v>2658</v>
      </c>
      <c r="N30" s="135" t="s">
        <v>2643</v>
      </c>
      <c r="O30" s="134" t="s">
        <v>2456</v>
      </c>
      <c r="P30" s="137"/>
      <c r="Q30" s="155">
        <v>44338.308333333334</v>
      </c>
    </row>
    <row r="31" spans="1:17" ht="18" x14ac:dyDescent="0.25">
      <c r="A31" s="134" t="str">
        <f>VLOOKUP(E31,'LISTADO ATM'!$A$2:$C$898,3,0)</f>
        <v>DISTRITO NACIONAL</v>
      </c>
      <c r="B31" s="129">
        <v>3335895308</v>
      </c>
      <c r="C31" s="136">
        <v>44337.686469907407</v>
      </c>
      <c r="D31" s="136" t="s">
        <v>2180</v>
      </c>
      <c r="E31" s="124">
        <v>983</v>
      </c>
      <c r="F31" s="151" t="str">
        <f>VLOOKUP(E31,VIP!$A$2:$O13321,2,0)</f>
        <v>DRBR983</v>
      </c>
      <c r="G31" s="134" t="str">
        <f>VLOOKUP(E31,'LISTADO ATM'!$A$2:$B$897,2,0)</f>
        <v xml:space="preserve">ATM Bravo República de Colombia </v>
      </c>
      <c r="H31" s="134" t="str">
        <f>VLOOKUP(E31,VIP!$A$2:$O18184,7,FALSE)</f>
        <v>Si</v>
      </c>
      <c r="I31" s="134" t="str">
        <f>VLOOKUP(E31,VIP!$A$2:$O10149,8,FALSE)</f>
        <v>No</v>
      </c>
      <c r="J31" s="134" t="str">
        <f>VLOOKUP(E31,VIP!$A$2:$O10099,8,FALSE)</f>
        <v>No</v>
      </c>
      <c r="K31" s="134" t="str">
        <f>VLOOKUP(E31,VIP!$A$2:$O13673,6,0)</f>
        <v>NO</v>
      </c>
      <c r="L31" s="125" t="s">
        <v>2469</v>
      </c>
      <c r="M31" s="135" t="s">
        <v>2447</v>
      </c>
      <c r="N31" s="135" t="s">
        <v>2643</v>
      </c>
      <c r="O31" s="134" t="s">
        <v>2456</v>
      </c>
      <c r="P31" s="137"/>
      <c r="Q31" s="135" t="s">
        <v>2469</v>
      </c>
    </row>
    <row r="32" spans="1:17" ht="18" x14ac:dyDescent="0.25">
      <c r="A32" s="134" t="str">
        <f>VLOOKUP(E32,'LISTADO ATM'!$A$2:$C$898,3,0)</f>
        <v>SUR</v>
      </c>
      <c r="B32" s="129">
        <v>3335895321</v>
      </c>
      <c r="C32" s="136">
        <v>44337.687824074077</v>
      </c>
      <c r="D32" s="136" t="s">
        <v>2180</v>
      </c>
      <c r="E32" s="124">
        <v>890</v>
      </c>
      <c r="F32" s="151" t="str">
        <f>VLOOKUP(E32,VIP!$A$2:$O13320,2,0)</f>
        <v>DRBR890</v>
      </c>
      <c r="G32" s="134" t="str">
        <f>VLOOKUP(E32,'LISTADO ATM'!$A$2:$B$897,2,0)</f>
        <v xml:space="preserve">ATM Escuela Penitenciaria (San Cristóbal) </v>
      </c>
      <c r="H32" s="134" t="str">
        <f>VLOOKUP(E32,VIP!$A$2:$O18183,7,FALSE)</f>
        <v>Si</v>
      </c>
      <c r="I32" s="134" t="str">
        <f>VLOOKUP(E32,VIP!$A$2:$O10148,8,FALSE)</f>
        <v>Si</v>
      </c>
      <c r="J32" s="134" t="str">
        <f>VLOOKUP(E32,VIP!$A$2:$O10098,8,FALSE)</f>
        <v>Si</v>
      </c>
      <c r="K32" s="134" t="str">
        <f>VLOOKUP(E32,VIP!$A$2:$O13672,6,0)</f>
        <v>NO</v>
      </c>
      <c r="L32" s="125" t="s">
        <v>2469</v>
      </c>
      <c r="M32" s="154" t="s">
        <v>2658</v>
      </c>
      <c r="N32" s="135" t="s">
        <v>2643</v>
      </c>
      <c r="O32" s="134" t="s">
        <v>2456</v>
      </c>
      <c r="P32" s="137"/>
      <c r="Q32" s="155">
        <v>44338.53125</v>
      </c>
    </row>
    <row r="33" spans="1:17" ht="18" x14ac:dyDescent="0.25">
      <c r="A33" s="134" t="str">
        <f>VLOOKUP(E33,'LISTADO ATM'!$A$2:$C$898,3,0)</f>
        <v>NORTE</v>
      </c>
      <c r="B33" s="129">
        <v>3335895323</v>
      </c>
      <c r="C33" s="136">
        <v>44337.68917824074</v>
      </c>
      <c r="D33" s="136" t="s">
        <v>2180</v>
      </c>
      <c r="E33" s="124">
        <v>538</v>
      </c>
      <c r="F33" s="151" t="str">
        <f>VLOOKUP(E33,VIP!$A$2:$O13319,2,0)</f>
        <v>DRBR538</v>
      </c>
      <c r="G33" s="134" t="str">
        <f>VLOOKUP(E33,'LISTADO ATM'!$A$2:$B$897,2,0)</f>
        <v>ATM  Autoservicio San Fco. Macorís</v>
      </c>
      <c r="H33" s="134" t="str">
        <f>VLOOKUP(E33,VIP!$A$2:$O18182,7,FALSE)</f>
        <v>Si</v>
      </c>
      <c r="I33" s="134" t="str">
        <f>VLOOKUP(E33,VIP!$A$2:$O10147,8,FALSE)</f>
        <v>Si</v>
      </c>
      <c r="J33" s="134" t="str">
        <f>VLOOKUP(E33,VIP!$A$2:$O10097,8,FALSE)</f>
        <v>Si</v>
      </c>
      <c r="K33" s="134" t="str">
        <f>VLOOKUP(E33,VIP!$A$2:$O13671,6,0)</f>
        <v>NO</v>
      </c>
      <c r="L33" s="125" t="s">
        <v>2469</v>
      </c>
      <c r="M33" s="154" t="s">
        <v>2658</v>
      </c>
      <c r="N33" s="135" t="s">
        <v>2454</v>
      </c>
      <c r="O33" s="134" t="s">
        <v>2644</v>
      </c>
      <c r="P33" s="137"/>
      <c r="Q33" s="155">
        <v>44338.407638888886</v>
      </c>
    </row>
    <row r="34" spans="1:17" ht="18" x14ac:dyDescent="0.25">
      <c r="A34" s="134" t="str">
        <f>VLOOKUP(E34,'LISTADO ATM'!$A$2:$C$898,3,0)</f>
        <v>SUR</v>
      </c>
      <c r="B34" s="129">
        <v>3335895327</v>
      </c>
      <c r="C34" s="136">
        <v>44337.690787037034</v>
      </c>
      <c r="D34" s="136" t="s">
        <v>2450</v>
      </c>
      <c r="E34" s="124">
        <v>615</v>
      </c>
      <c r="F34" s="151" t="str">
        <f>VLOOKUP(E34,VIP!$A$2:$O13318,2,0)</f>
        <v>DRBR418</v>
      </c>
      <c r="G34" s="134" t="str">
        <f>VLOOKUP(E34,'LISTADO ATM'!$A$2:$B$897,2,0)</f>
        <v xml:space="preserve">ATM Estación Sunix Cabral (Barahona) </v>
      </c>
      <c r="H34" s="134" t="str">
        <f>VLOOKUP(E34,VIP!$A$2:$O18181,7,FALSE)</f>
        <v>Si</v>
      </c>
      <c r="I34" s="134" t="str">
        <f>VLOOKUP(E34,VIP!$A$2:$O10146,8,FALSE)</f>
        <v>Si</v>
      </c>
      <c r="J34" s="134" t="str">
        <f>VLOOKUP(E34,VIP!$A$2:$O10096,8,FALSE)</f>
        <v>Si</v>
      </c>
      <c r="K34" s="134" t="str">
        <f>VLOOKUP(E34,VIP!$A$2:$O13670,6,0)</f>
        <v>NO</v>
      </c>
      <c r="L34" s="125" t="s">
        <v>2418</v>
      </c>
      <c r="M34" s="154" t="s">
        <v>2658</v>
      </c>
      <c r="N34" s="135" t="s">
        <v>2454</v>
      </c>
      <c r="O34" s="134" t="s">
        <v>2455</v>
      </c>
      <c r="P34" s="137"/>
      <c r="Q34" s="155">
        <v>44338.54791666667</v>
      </c>
    </row>
    <row r="35" spans="1:17" ht="18" x14ac:dyDescent="0.25">
      <c r="A35" s="134" t="str">
        <f>VLOOKUP(E35,'LISTADO ATM'!$A$2:$C$898,3,0)</f>
        <v>DISTRITO NACIONAL</v>
      </c>
      <c r="B35" s="129">
        <v>3335895384</v>
      </c>
      <c r="C35" s="136">
        <v>44337.707905092589</v>
      </c>
      <c r="D35" s="136" t="s">
        <v>2180</v>
      </c>
      <c r="E35" s="124">
        <v>713</v>
      </c>
      <c r="F35" s="151" t="str">
        <f>VLOOKUP(E35,VIP!$A$2:$O13317,2,0)</f>
        <v>DRBR016</v>
      </c>
      <c r="G35" s="134" t="str">
        <f>VLOOKUP(E35,'LISTADO ATM'!$A$2:$B$897,2,0)</f>
        <v xml:space="preserve">ATM Oficina Las Américas </v>
      </c>
      <c r="H35" s="134" t="str">
        <f>VLOOKUP(E35,VIP!$A$2:$O18180,7,FALSE)</f>
        <v>Si</v>
      </c>
      <c r="I35" s="134" t="str">
        <f>VLOOKUP(E35,VIP!$A$2:$O10145,8,FALSE)</f>
        <v>Si</v>
      </c>
      <c r="J35" s="134" t="str">
        <f>VLOOKUP(E35,VIP!$A$2:$O10095,8,FALSE)</f>
        <v>Si</v>
      </c>
      <c r="K35" s="134" t="str">
        <f>VLOOKUP(E35,VIP!$A$2:$O13669,6,0)</f>
        <v>NO</v>
      </c>
      <c r="L35" s="125" t="s">
        <v>2425</v>
      </c>
      <c r="M35" s="154" t="s">
        <v>2658</v>
      </c>
      <c r="N35" s="135" t="s">
        <v>2454</v>
      </c>
      <c r="O35" s="134" t="s">
        <v>2456</v>
      </c>
      <c r="P35" s="137"/>
      <c r="Q35" s="155">
        <v>44338.311111111114</v>
      </c>
    </row>
    <row r="36" spans="1:17" ht="18" x14ac:dyDescent="0.25">
      <c r="A36" s="134" t="str">
        <f>VLOOKUP(E36,'LISTADO ATM'!$A$2:$C$898,3,0)</f>
        <v>SUR</v>
      </c>
      <c r="B36" s="129">
        <v>3335895403</v>
      </c>
      <c r="C36" s="136">
        <v>44337.721296296295</v>
      </c>
      <c r="D36" s="136" t="s">
        <v>2180</v>
      </c>
      <c r="E36" s="124">
        <v>968</v>
      </c>
      <c r="F36" s="151" t="str">
        <f>VLOOKUP(E36,VIP!$A$2:$O13316,2,0)</f>
        <v>DRBR24I</v>
      </c>
      <c r="G36" s="134" t="str">
        <f>VLOOKUP(E36,'LISTADO ATM'!$A$2:$B$897,2,0)</f>
        <v xml:space="preserve">ATM UNP Mercado Baní </v>
      </c>
      <c r="H36" s="134" t="str">
        <f>VLOOKUP(E36,VIP!$A$2:$O18179,7,FALSE)</f>
        <v>Si</v>
      </c>
      <c r="I36" s="134" t="str">
        <f>VLOOKUP(E36,VIP!$A$2:$O10144,8,FALSE)</f>
        <v>Si</v>
      </c>
      <c r="J36" s="134" t="str">
        <f>VLOOKUP(E36,VIP!$A$2:$O10094,8,FALSE)</f>
        <v>Si</v>
      </c>
      <c r="K36" s="134" t="str">
        <f>VLOOKUP(E36,VIP!$A$2:$O13668,6,0)</f>
        <v>SI</v>
      </c>
      <c r="L36" s="125" t="s">
        <v>2219</v>
      </c>
      <c r="M36" s="154" t="s">
        <v>2658</v>
      </c>
      <c r="N36" s="135" t="s">
        <v>2454</v>
      </c>
      <c r="O36" s="134" t="s">
        <v>2456</v>
      </c>
      <c r="P36" s="137"/>
      <c r="Q36" s="155">
        <v>44338.317361111112</v>
      </c>
    </row>
    <row r="37" spans="1:17" ht="18" x14ac:dyDescent="0.25">
      <c r="A37" s="134" t="str">
        <f>VLOOKUP(E37,'LISTADO ATM'!$A$2:$C$898,3,0)</f>
        <v>DISTRITO NACIONAL</v>
      </c>
      <c r="B37" s="129">
        <v>3335895405</v>
      </c>
      <c r="C37" s="136">
        <v>44337.722939814812</v>
      </c>
      <c r="D37" s="136" t="s">
        <v>2180</v>
      </c>
      <c r="E37" s="124">
        <v>686</v>
      </c>
      <c r="F37" s="151" t="str">
        <f>VLOOKUP(E37,VIP!$A$2:$O13315,2,0)</f>
        <v>DRBR686</v>
      </c>
      <c r="G37" s="134" t="str">
        <f>VLOOKUP(E37,'LISTADO ATM'!$A$2:$B$897,2,0)</f>
        <v>ATM Autoservicio Oficina Máximo Gómez</v>
      </c>
      <c r="H37" s="134" t="str">
        <f>VLOOKUP(E37,VIP!$A$2:$O18178,7,FALSE)</f>
        <v>Si</v>
      </c>
      <c r="I37" s="134" t="str">
        <f>VLOOKUP(E37,VIP!$A$2:$O10143,8,FALSE)</f>
        <v>Si</v>
      </c>
      <c r="J37" s="134" t="str">
        <f>VLOOKUP(E37,VIP!$A$2:$O10093,8,FALSE)</f>
        <v>Si</v>
      </c>
      <c r="K37" s="134" t="str">
        <f>VLOOKUP(E37,VIP!$A$2:$O13667,6,0)</f>
        <v>NO</v>
      </c>
      <c r="L37" s="125" t="s">
        <v>2219</v>
      </c>
      <c r="M37" s="154" t="s">
        <v>2658</v>
      </c>
      <c r="N37" s="135" t="s">
        <v>2454</v>
      </c>
      <c r="O37" s="134" t="s">
        <v>2456</v>
      </c>
      <c r="P37" s="137"/>
      <c r="Q37" s="155">
        <v>44338.527083333334</v>
      </c>
    </row>
    <row r="38" spans="1:17" ht="18" x14ac:dyDescent="0.25">
      <c r="A38" s="134" t="str">
        <f>VLOOKUP(E38,'LISTADO ATM'!$A$2:$C$898,3,0)</f>
        <v>DISTRITO NACIONAL</v>
      </c>
      <c r="B38" s="129">
        <v>3335895430</v>
      </c>
      <c r="C38" s="136">
        <v>44337.765729166669</v>
      </c>
      <c r="D38" s="136" t="s">
        <v>2450</v>
      </c>
      <c r="E38" s="124">
        <v>955</v>
      </c>
      <c r="F38" s="151" t="str">
        <f>VLOOKUP(E38,VIP!$A$2:$O13320,2,0)</f>
        <v>DRBR955</v>
      </c>
      <c r="G38" s="134" t="str">
        <f>VLOOKUP(E38,'LISTADO ATM'!$A$2:$B$897,2,0)</f>
        <v xml:space="preserve">ATM Oficina Americana Independencia II </v>
      </c>
      <c r="H38" s="134" t="str">
        <f>VLOOKUP(E38,VIP!$A$2:$O18183,7,FALSE)</f>
        <v>Si</v>
      </c>
      <c r="I38" s="134" t="str">
        <f>VLOOKUP(E38,VIP!$A$2:$O10148,8,FALSE)</f>
        <v>Si</v>
      </c>
      <c r="J38" s="134" t="str">
        <f>VLOOKUP(E38,VIP!$A$2:$O10098,8,FALSE)</f>
        <v>Si</v>
      </c>
      <c r="K38" s="134" t="str">
        <f>VLOOKUP(E38,VIP!$A$2:$O13672,6,0)</f>
        <v>NO</v>
      </c>
      <c r="L38" s="125" t="s">
        <v>2418</v>
      </c>
      <c r="M38" s="154" t="s">
        <v>2658</v>
      </c>
      <c r="N38" s="135" t="s">
        <v>2454</v>
      </c>
      <c r="O38" s="134" t="s">
        <v>2455</v>
      </c>
      <c r="P38" s="137"/>
      <c r="Q38" s="155">
        <v>44338.455555555556</v>
      </c>
    </row>
    <row r="39" spans="1:17" ht="18" x14ac:dyDescent="0.25">
      <c r="A39" s="134" t="str">
        <f>VLOOKUP(E39,'LISTADO ATM'!$A$2:$C$898,3,0)</f>
        <v>DISTRITO NACIONAL</v>
      </c>
      <c r="B39" s="129">
        <v>3335895432</v>
      </c>
      <c r="C39" s="136">
        <v>44337.771111111113</v>
      </c>
      <c r="D39" s="136" t="s">
        <v>2180</v>
      </c>
      <c r="E39" s="124">
        <v>542</v>
      </c>
      <c r="F39" s="151" t="str">
        <f>VLOOKUP(E39,VIP!$A$2:$O13319,2,0)</f>
        <v>DRBR542</v>
      </c>
      <c r="G39" s="134" t="str">
        <f>VLOOKUP(E39,'LISTADO ATM'!$A$2:$B$897,2,0)</f>
        <v>ATM S/M la Cadena Carretera Mella</v>
      </c>
      <c r="H39" s="134" t="str">
        <f>VLOOKUP(E39,VIP!$A$2:$O18182,7,FALSE)</f>
        <v>NO</v>
      </c>
      <c r="I39" s="134" t="str">
        <f>VLOOKUP(E39,VIP!$A$2:$O10147,8,FALSE)</f>
        <v>SI</v>
      </c>
      <c r="J39" s="134" t="str">
        <f>VLOOKUP(E39,VIP!$A$2:$O10097,8,FALSE)</f>
        <v>SI</v>
      </c>
      <c r="K39" s="134" t="str">
        <f>VLOOKUP(E39,VIP!$A$2:$O13671,6,0)</f>
        <v>NO</v>
      </c>
      <c r="L39" s="125" t="s">
        <v>2219</v>
      </c>
      <c r="M39" s="154" t="s">
        <v>2658</v>
      </c>
      <c r="N39" s="135" t="s">
        <v>2454</v>
      </c>
      <c r="O39" s="134" t="s">
        <v>2456</v>
      </c>
      <c r="P39" s="137"/>
      <c r="Q39" s="155">
        <v>44338.527777777781</v>
      </c>
    </row>
    <row r="40" spans="1:17" ht="18" x14ac:dyDescent="0.25">
      <c r="A40" s="134" t="str">
        <f>VLOOKUP(E40,'LISTADO ATM'!$A$2:$C$898,3,0)</f>
        <v>DISTRITO NACIONAL</v>
      </c>
      <c r="B40" s="129">
        <v>3335895436</v>
      </c>
      <c r="C40" s="136">
        <v>44337.776967592596</v>
      </c>
      <c r="D40" s="136" t="s">
        <v>2473</v>
      </c>
      <c r="E40" s="124">
        <v>160</v>
      </c>
      <c r="F40" s="151" t="str">
        <f>VLOOKUP(E40,VIP!$A$2:$O13318,2,0)</f>
        <v>DRBR160</v>
      </c>
      <c r="G40" s="134" t="str">
        <f>VLOOKUP(E40,'LISTADO ATM'!$A$2:$B$897,2,0)</f>
        <v xml:space="preserve">ATM Oficina Herrera </v>
      </c>
      <c r="H40" s="134" t="str">
        <f>VLOOKUP(E40,VIP!$A$2:$O18181,7,FALSE)</f>
        <v>Si</v>
      </c>
      <c r="I40" s="134" t="str">
        <f>VLOOKUP(E40,VIP!$A$2:$O10146,8,FALSE)</f>
        <v>Si</v>
      </c>
      <c r="J40" s="134" t="str">
        <f>VLOOKUP(E40,VIP!$A$2:$O10096,8,FALSE)</f>
        <v>Si</v>
      </c>
      <c r="K40" s="134" t="str">
        <f>VLOOKUP(E40,VIP!$A$2:$O13670,6,0)</f>
        <v>NO</v>
      </c>
      <c r="L40" s="125" t="s">
        <v>2566</v>
      </c>
      <c r="M40" s="135" t="s">
        <v>2447</v>
      </c>
      <c r="N40" s="135" t="s">
        <v>2454</v>
      </c>
      <c r="O40" s="134" t="s">
        <v>2474</v>
      </c>
      <c r="P40" s="137"/>
      <c r="Q40" s="135" t="s">
        <v>2566</v>
      </c>
    </row>
    <row r="41" spans="1:17" ht="18" x14ac:dyDescent="0.25">
      <c r="A41" s="134" t="str">
        <f>VLOOKUP(E41,'LISTADO ATM'!$A$2:$C$898,3,0)</f>
        <v>ESTE</v>
      </c>
      <c r="B41" s="129">
        <v>3335895438</v>
      </c>
      <c r="C41" s="136">
        <v>44337.777777777781</v>
      </c>
      <c r="D41" s="136" t="s">
        <v>2180</v>
      </c>
      <c r="E41" s="124">
        <v>789</v>
      </c>
      <c r="F41" s="151" t="str">
        <f>VLOOKUP(E41,VIP!$A$2:$O13317,2,0)</f>
        <v>DRBR789</v>
      </c>
      <c r="G41" s="134" t="str">
        <f>VLOOKUP(E41,'LISTADO ATM'!$A$2:$B$897,2,0)</f>
        <v>ATM Hotel Bellevue Boca Chica</v>
      </c>
      <c r="H41" s="134" t="str">
        <f>VLOOKUP(E41,VIP!$A$2:$O18180,7,FALSE)</f>
        <v>Si</v>
      </c>
      <c r="I41" s="134" t="str">
        <f>VLOOKUP(E41,VIP!$A$2:$O10145,8,FALSE)</f>
        <v>Si</v>
      </c>
      <c r="J41" s="134" t="str">
        <f>VLOOKUP(E41,VIP!$A$2:$O10095,8,FALSE)</f>
        <v>Si</v>
      </c>
      <c r="K41" s="134" t="str">
        <f>VLOOKUP(E41,VIP!$A$2:$O13669,6,0)</f>
        <v>NO</v>
      </c>
      <c r="L41" s="125" t="s">
        <v>2245</v>
      </c>
      <c r="M41" s="135" t="s">
        <v>2447</v>
      </c>
      <c r="N41" s="135" t="s">
        <v>2454</v>
      </c>
      <c r="O41" s="134" t="s">
        <v>2456</v>
      </c>
      <c r="P41" s="137"/>
      <c r="Q41" s="135" t="s">
        <v>2245</v>
      </c>
    </row>
    <row r="42" spans="1:17" ht="18" x14ac:dyDescent="0.25">
      <c r="A42" s="134" t="str">
        <f>VLOOKUP(E42,'LISTADO ATM'!$A$2:$C$898,3,0)</f>
        <v>NORTE</v>
      </c>
      <c r="B42" s="129">
        <v>3335895440</v>
      </c>
      <c r="C42" s="136">
        <v>44337.78052083333</v>
      </c>
      <c r="D42" s="136" t="s">
        <v>2181</v>
      </c>
      <c r="E42" s="124">
        <v>63</v>
      </c>
      <c r="F42" s="151" t="str">
        <f>VLOOKUP(E42,VIP!$A$2:$O13316,2,0)</f>
        <v>DRBR063</v>
      </c>
      <c r="G42" s="134" t="str">
        <f>VLOOKUP(E42,'LISTADO ATM'!$A$2:$B$897,2,0)</f>
        <v xml:space="preserve">ATM Oficina Villa Vásquez (Montecristi) </v>
      </c>
      <c r="H42" s="134" t="str">
        <f>VLOOKUP(E42,VIP!$A$2:$O18179,7,FALSE)</f>
        <v>Si</v>
      </c>
      <c r="I42" s="134" t="str">
        <f>VLOOKUP(E42,VIP!$A$2:$O10144,8,FALSE)</f>
        <v>Si</v>
      </c>
      <c r="J42" s="134" t="str">
        <f>VLOOKUP(E42,VIP!$A$2:$O10094,8,FALSE)</f>
        <v>Si</v>
      </c>
      <c r="K42" s="134" t="str">
        <f>VLOOKUP(E42,VIP!$A$2:$O13668,6,0)</f>
        <v>NO</v>
      </c>
      <c r="L42" s="125" t="s">
        <v>2425</v>
      </c>
      <c r="M42" s="154" t="s">
        <v>2658</v>
      </c>
      <c r="N42" s="135" t="s">
        <v>2454</v>
      </c>
      <c r="O42" s="134" t="s">
        <v>2569</v>
      </c>
      <c r="P42" s="137"/>
      <c r="Q42" s="155">
        <v>44338.553472222222</v>
      </c>
    </row>
    <row r="43" spans="1:17" ht="18" x14ac:dyDescent="0.25">
      <c r="A43" s="134" t="str">
        <f>VLOOKUP(E43,'LISTADO ATM'!$A$2:$C$898,3,0)</f>
        <v>SUR</v>
      </c>
      <c r="B43" s="129">
        <v>3335895447</v>
      </c>
      <c r="C43" s="136">
        <v>44337.837500000001</v>
      </c>
      <c r="D43" s="136" t="s">
        <v>2180</v>
      </c>
      <c r="E43" s="124">
        <v>5</v>
      </c>
      <c r="F43" s="151" t="str">
        <f>VLOOKUP(E43,VIP!$A$2:$O13336,2,0)</f>
        <v>DRBR005</v>
      </c>
      <c r="G43" s="134" t="str">
        <f>VLOOKUP(E43,'LISTADO ATM'!$A$2:$B$897,2,0)</f>
        <v>ATM Oficina Autoservicio Villa Ofelia (San Juan)</v>
      </c>
      <c r="H43" s="134" t="str">
        <f>VLOOKUP(E43,VIP!$A$2:$O18199,7,FALSE)</f>
        <v>Si</v>
      </c>
      <c r="I43" s="134" t="str">
        <f>VLOOKUP(E43,VIP!$A$2:$O10164,8,FALSE)</f>
        <v>Si</v>
      </c>
      <c r="J43" s="134" t="str">
        <f>VLOOKUP(E43,VIP!$A$2:$O10114,8,FALSE)</f>
        <v>Si</v>
      </c>
      <c r="K43" s="134" t="str">
        <f>VLOOKUP(E43,VIP!$A$2:$O13688,6,0)</f>
        <v>NO</v>
      </c>
      <c r="L43" s="125" t="s">
        <v>2245</v>
      </c>
      <c r="M43" s="154" t="s">
        <v>2658</v>
      </c>
      <c r="N43" s="135" t="s">
        <v>2454</v>
      </c>
      <c r="O43" s="134" t="s">
        <v>2456</v>
      </c>
      <c r="P43" s="137"/>
      <c r="Q43" s="155">
        <v>44338.307638888888</v>
      </c>
    </row>
    <row r="44" spans="1:17" ht="18" x14ac:dyDescent="0.25">
      <c r="A44" s="134" t="str">
        <f>VLOOKUP(E44,'LISTADO ATM'!$A$2:$C$898,3,0)</f>
        <v>SUR</v>
      </c>
      <c r="B44" s="129">
        <v>3335895448</v>
      </c>
      <c r="C44" s="136">
        <v>44337.838275462964</v>
      </c>
      <c r="D44" s="136" t="s">
        <v>2180</v>
      </c>
      <c r="E44" s="124">
        <v>962</v>
      </c>
      <c r="F44" s="151" t="str">
        <f>VLOOKUP(E44,VIP!$A$2:$O13335,2,0)</f>
        <v>DRBR962</v>
      </c>
      <c r="G44" s="134" t="str">
        <f>VLOOKUP(E44,'LISTADO ATM'!$A$2:$B$897,2,0)</f>
        <v xml:space="preserve">ATM Oficina Villa Ofelia II (San Juan) </v>
      </c>
      <c r="H44" s="134" t="str">
        <f>VLOOKUP(E44,VIP!$A$2:$O18198,7,FALSE)</f>
        <v>Si</v>
      </c>
      <c r="I44" s="134" t="str">
        <f>VLOOKUP(E44,VIP!$A$2:$O10163,8,FALSE)</f>
        <v>Si</v>
      </c>
      <c r="J44" s="134" t="str">
        <f>VLOOKUP(E44,VIP!$A$2:$O10113,8,FALSE)</f>
        <v>Si</v>
      </c>
      <c r="K44" s="134" t="str">
        <f>VLOOKUP(E44,VIP!$A$2:$O13687,6,0)</f>
        <v>NO</v>
      </c>
      <c r="L44" s="125" t="s">
        <v>2245</v>
      </c>
      <c r="M44" s="154" t="s">
        <v>2658</v>
      </c>
      <c r="N44" s="135" t="s">
        <v>2454</v>
      </c>
      <c r="O44" s="134" t="s">
        <v>2456</v>
      </c>
      <c r="P44" s="137"/>
      <c r="Q44" s="155">
        <v>44338.309027777781</v>
      </c>
    </row>
    <row r="45" spans="1:17" ht="18" x14ac:dyDescent="0.25">
      <c r="A45" s="134" t="str">
        <f>VLOOKUP(E45,'LISTADO ATM'!$A$2:$C$898,3,0)</f>
        <v>DISTRITO NACIONAL</v>
      </c>
      <c r="B45" s="129">
        <v>3335895450</v>
      </c>
      <c r="C45" s="136">
        <v>44337.839062500003</v>
      </c>
      <c r="D45" s="136" t="s">
        <v>2180</v>
      </c>
      <c r="E45" s="124">
        <v>696</v>
      </c>
      <c r="F45" s="151" t="str">
        <f>VLOOKUP(E45,VIP!$A$2:$O13334,2,0)</f>
        <v>DRBR696</v>
      </c>
      <c r="G45" s="134" t="str">
        <f>VLOOKUP(E45,'LISTADO ATM'!$A$2:$B$897,2,0)</f>
        <v>ATM Olé Jacobo Majluta</v>
      </c>
      <c r="H45" s="134" t="str">
        <f>VLOOKUP(E45,VIP!$A$2:$O18197,7,FALSE)</f>
        <v>Si</v>
      </c>
      <c r="I45" s="134" t="str">
        <f>VLOOKUP(E45,VIP!$A$2:$O10162,8,FALSE)</f>
        <v>Si</v>
      </c>
      <c r="J45" s="134" t="str">
        <f>VLOOKUP(E45,VIP!$A$2:$O10112,8,FALSE)</f>
        <v>Si</v>
      </c>
      <c r="K45" s="134" t="str">
        <f>VLOOKUP(E45,VIP!$A$2:$O13686,6,0)</f>
        <v>NO</v>
      </c>
      <c r="L45" s="125" t="s">
        <v>2219</v>
      </c>
      <c r="M45" s="135" t="s">
        <v>2447</v>
      </c>
      <c r="N45" s="135" t="s">
        <v>2454</v>
      </c>
      <c r="O45" s="134" t="s">
        <v>2456</v>
      </c>
      <c r="P45" s="137"/>
      <c r="Q45" s="135" t="s">
        <v>2219</v>
      </c>
    </row>
    <row r="46" spans="1:17" ht="18" x14ac:dyDescent="0.25">
      <c r="A46" s="134" t="str">
        <f>VLOOKUP(E46,'LISTADO ATM'!$A$2:$C$898,3,0)</f>
        <v>NORTE</v>
      </c>
      <c r="B46" s="129">
        <v>3335895451</v>
      </c>
      <c r="C46" s="136">
        <v>44337.839618055557</v>
      </c>
      <c r="D46" s="136" t="s">
        <v>2181</v>
      </c>
      <c r="E46" s="124">
        <v>496</v>
      </c>
      <c r="F46" s="151" t="str">
        <f>VLOOKUP(E46,VIP!$A$2:$O13333,2,0)</f>
        <v>DRBR496</v>
      </c>
      <c r="G46" s="134" t="str">
        <f>VLOOKUP(E46,'LISTADO ATM'!$A$2:$B$897,2,0)</f>
        <v xml:space="preserve">ATM Multicentro La Sirena Bonao </v>
      </c>
      <c r="H46" s="134" t="str">
        <f>VLOOKUP(E46,VIP!$A$2:$O18196,7,FALSE)</f>
        <v>Si</v>
      </c>
      <c r="I46" s="134" t="str">
        <f>VLOOKUP(E46,VIP!$A$2:$O10161,8,FALSE)</f>
        <v>Si</v>
      </c>
      <c r="J46" s="134" t="str">
        <f>VLOOKUP(E46,VIP!$A$2:$O10111,8,FALSE)</f>
        <v>Si</v>
      </c>
      <c r="K46" s="134" t="str">
        <f>VLOOKUP(E46,VIP!$A$2:$O13685,6,0)</f>
        <v>NO</v>
      </c>
      <c r="L46" s="125" t="s">
        <v>2469</v>
      </c>
      <c r="M46" s="154" t="s">
        <v>2658</v>
      </c>
      <c r="N46" s="135" t="s">
        <v>2454</v>
      </c>
      <c r="O46" s="134" t="s">
        <v>2569</v>
      </c>
      <c r="P46" s="137"/>
      <c r="Q46" s="155">
        <v>44338.406944444447</v>
      </c>
    </row>
    <row r="47" spans="1:17" ht="18" x14ac:dyDescent="0.25">
      <c r="A47" s="134" t="str">
        <f>VLOOKUP(E47,'LISTADO ATM'!$A$2:$C$898,3,0)</f>
        <v>ESTE</v>
      </c>
      <c r="B47" s="129">
        <v>3335895452</v>
      </c>
      <c r="C47" s="136">
        <v>44337.841967592591</v>
      </c>
      <c r="D47" s="136" t="s">
        <v>2180</v>
      </c>
      <c r="E47" s="124">
        <v>211</v>
      </c>
      <c r="F47" s="151" t="str">
        <f>VLOOKUP(E47,VIP!$A$2:$O13332,2,0)</f>
        <v>DRBR211</v>
      </c>
      <c r="G47" s="134" t="str">
        <f>VLOOKUP(E47,'LISTADO ATM'!$A$2:$B$897,2,0)</f>
        <v xml:space="preserve">ATM Oficina La Romana I </v>
      </c>
      <c r="H47" s="134" t="str">
        <f>VLOOKUP(E47,VIP!$A$2:$O18195,7,FALSE)</f>
        <v>Si</v>
      </c>
      <c r="I47" s="134" t="str">
        <f>VLOOKUP(E47,VIP!$A$2:$O10160,8,FALSE)</f>
        <v>Si</v>
      </c>
      <c r="J47" s="134" t="str">
        <f>VLOOKUP(E47,VIP!$A$2:$O10110,8,FALSE)</f>
        <v>Si</v>
      </c>
      <c r="K47" s="134" t="str">
        <f>VLOOKUP(E47,VIP!$A$2:$O13684,6,0)</f>
        <v>NO</v>
      </c>
      <c r="L47" s="125" t="s">
        <v>2219</v>
      </c>
      <c r="M47" s="154" t="s">
        <v>2658</v>
      </c>
      <c r="N47" s="135" t="s">
        <v>2454</v>
      </c>
      <c r="O47" s="134" t="s">
        <v>2456</v>
      </c>
      <c r="P47" s="137"/>
      <c r="Q47" s="155">
        <v>44338.53125</v>
      </c>
    </row>
    <row r="48" spans="1:17" ht="18" x14ac:dyDescent="0.25">
      <c r="A48" s="134" t="str">
        <f>VLOOKUP(E48,'LISTADO ATM'!$A$2:$C$898,3,0)</f>
        <v>DISTRITO NACIONAL</v>
      </c>
      <c r="B48" s="129">
        <v>3335895453</v>
      </c>
      <c r="C48" s="136">
        <v>44337.843078703707</v>
      </c>
      <c r="D48" s="136" t="s">
        <v>2180</v>
      </c>
      <c r="E48" s="124">
        <v>966</v>
      </c>
      <c r="F48" s="151" t="str">
        <f>VLOOKUP(E48,VIP!$A$2:$O13331,2,0)</f>
        <v>DRBR966</v>
      </c>
      <c r="G48" s="134" t="str">
        <f>VLOOKUP(E48,'LISTADO ATM'!$A$2:$B$897,2,0)</f>
        <v>ATM Centro Medico Real</v>
      </c>
      <c r="H48" s="134" t="str">
        <f>VLOOKUP(E48,VIP!$A$2:$O18194,7,FALSE)</f>
        <v>Si</v>
      </c>
      <c r="I48" s="134" t="str">
        <f>VLOOKUP(E48,VIP!$A$2:$O10159,8,FALSE)</f>
        <v>Si</v>
      </c>
      <c r="J48" s="134" t="str">
        <f>VLOOKUP(E48,VIP!$A$2:$O10109,8,FALSE)</f>
        <v>Si</v>
      </c>
      <c r="K48" s="134" t="str">
        <f>VLOOKUP(E48,VIP!$A$2:$O13683,6,0)</f>
        <v>NO</v>
      </c>
      <c r="L48" s="125" t="s">
        <v>2469</v>
      </c>
      <c r="M48" s="135" t="s">
        <v>2447</v>
      </c>
      <c r="N48" s="135" t="s">
        <v>2454</v>
      </c>
      <c r="O48" s="134" t="s">
        <v>2456</v>
      </c>
      <c r="P48" s="137"/>
      <c r="Q48" s="135" t="s">
        <v>2469</v>
      </c>
    </row>
    <row r="49" spans="1:17" ht="18" x14ac:dyDescent="0.25">
      <c r="A49" s="134" t="str">
        <f>VLOOKUP(E49,'LISTADO ATM'!$A$2:$C$898,3,0)</f>
        <v>DISTRITO NACIONAL</v>
      </c>
      <c r="B49" s="129">
        <v>3335895454</v>
      </c>
      <c r="C49" s="136">
        <v>44337.843912037039</v>
      </c>
      <c r="D49" s="136" t="s">
        <v>2180</v>
      </c>
      <c r="E49" s="124">
        <v>639</v>
      </c>
      <c r="F49" s="151" t="str">
        <f>VLOOKUP(E49,VIP!$A$2:$O13330,2,0)</f>
        <v>DRBR639</v>
      </c>
      <c r="G49" s="134" t="str">
        <f>VLOOKUP(E49,'LISTADO ATM'!$A$2:$B$897,2,0)</f>
        <v xml:space="preserve">ATM Comisión Militar MOPC </v>
      </c>
      <c r="H49" s="134" t="str">
        <f>VLOOKUP(E49,VIP!$A$2:$O18193,7,FALSE)</f>
        <v>Si</v>
      </c>
      <c r="I49" s="134" t="str">
        <f>VLOOKUP(E49,VIP!$A$2:$O10158,8,FALSE)</f>
        <v>Si</v>
      </c>
      <c r="J49" s="134" t="str">
        <f>VLOOKUP(E49,VIP!$A$2:$O10108,8,FALSE)</f>
        <v>Si</v>
      </c>
      <c r="K49" s="134" t="str">
        <f>VLOOKUP(E49,VIP!$A$2:$O13682,6,0)</f>
        <v>NO</v>
      </c>
      <c r="L49" s="125" t="s">
        <v>2469</v>
      </c>
      <c r="M49" s="135" t="s">
        <v>2447</v>
      </c>
      <c r="N49" s="135" t="s">
        <v>2454</v>
      </c>
      <c r="O49" s="134" t="s">
        <v>2456</v>
      </c>
      <c r="P49" s="137"/>
      <c r="Q49" s="135" t="s">
        <v>2469</v>
      </c>
    </row>
    <row r="50" spans="1:17" ht="18" x14ac:dyDescent="0.25">
      <c r="A50" s="134" t="str">
        <f>VLOOKUP(E50,'LISTADO ATM'!$A$2:$C$898,3,0)</f>
        <v>DISTRITO NACIONAL</v>
      </c>
      <c r="B50" s="129">
        <v>3335895456</v>
      </c>
      <c r="C50" s="136">
        <v>44337.844849537039</v>
      </c>
      <c r="D50" s="136" t="s">
        <v>2180</v>
      </c>
      <c r="E50" s="124">
        <v>238</v>
      </c>
      <c r="F50" s="151" t="str">
        <f>VLOOKUP(E50,VIP!$A$2:$O13329,2,0)</f>
        <v>DRBR238</v>
      </c>
      <c r="G50" s="134" t="str">
        <f>VLOOKUP(E50,'LISTADO ATM'!$A$2:$B$897,2,0)</f>
        <v xml:space="preserve">ATM Multicentro La Sirena Charles de Gaulle </v>
      </c>
      <c r="H50" s="134" t="str">
        <f>VLOOKUP(E50,VIP!$A$2:$O18192,7,FALSE)</f>
        <v>Si</v>
      </c>
      <c r="I50" s="134" t="str">
        <f>VLOOKUP(E50,VIP!$A$2:$O10157,8,FALSE)</f>
        <v>Si</v>
      </c>
      <c r="J50" s="134" t="str">
        <f>VLOOKUP(E50,VIP!$A$2:$O10107,8,FALSE)</f>
        <v>Si</v>
      </c>
      <c r="K50" s="134" t="str">
        <f>VLOOKUP(E50,VIP!$A$2:$O13681,6,0)</f>
        <v>No</v>
      </c>
      <c r="L50" s="125" t="s">
        <v>2469</v>
      </c>
      <c r="M50" s="154" t="s">
        <v>2658</v>
      </c>
      <c r="N50" s="135" t="s">
        <v>2454</v>
      </c>
      <c r="O50" s="134" t="s">
        <v>2456</v>
      </c>
      <c r="P50" s="137"/>
      <c r="Q50" s="155">
        <v>44338.560416666667</v>
      </c>
    </row>
    <row r="51" spans="1:17" ht="18" x14ac:dyDescent="0.25">
      <c r="A51" s="134" t="str">
        <f>VLOOKUP(E51,'LISTADO ATM'!$A$2:$C$898,3,0)</f>
        <v>DISTRITO NACIONAL</v>
      </c>
      <c r="B51" s="129">
        <v>3335895457</v>
      </c>
      <c r="C51" s="136">
        <v>44337.848877314813</v>
      </c>
      <c r="D51" s="136" t="s">
        <v>2180</v>
      </c>
      <c r="E51" s="124">
        <v>676</v>
      </c>
      <c r="F51" s="151" t="str">
        <f>VLOOKUP(E51,VIP!$A$2:$O13328,2,0)</f>
        <v>DRBR676</v>
      </c>
      <c r="G51" s="134" t="str">
        <f>VLOOKUP(E51,'LISTADO ATM'!$A$2:$B$897,2,0)</f>
        <v>ATM S/M Bravo Colina Del Oeste</v>
      </c>
      <c r="H51" s="134" t="str">
        <f>VLOOKUP(E51,VIP!$A$2:$O18191,7,FALSE)</f>
        <v>Si</v>
      </c>
      <c r="I51" s="134" t="str">
        <f>VLOOKUP(E51,VIP!$A$2:$O10156,8,FALSE)</f>
        <v>Si</v>
      </c>
      <c r="J51" s="134" t="str">
        <f>VLOOKUP(E51,VIP!$A$2:$O10106,8,FALSE)</f>
        <v>Si</v>
      </c>
      <c r="K51" s="134" t="str">
        <f>VLOOKUP(E51,VIP!$A$2:$O13680,6,0)</f>
        <v>NO</v>
      </c>
      <c r="L51" s="125" t="s">
        <v>2469</v>
      </c>
      <c r="M51" s="154" t="s">
        <v>2658</v>
      </c>
      <c r="N51" s="135" t="s">
        <v>2454</v>
      </c>
      <c r="O51" s="134" t="s">
        <v>2456</v>
      </c>
      <c r="P51" s="137"/>
      <c r="Q51" s="155">
        <v>44338.563194444447</v>
      </c>
    </row>
    <row r="52" spans="1:17" ht="18" x14ac:dyDescent="0.25">
      <c r="A52" s="134" t="str">
        <f>VLOOKUP(E52,'LISTADO ATM'!$A$2:$C$898,3,0)</f>
        <v>DISTRITO NACIONAL</v>
      </c>
      <c r="B52" s="129">
        <v>3335895463</v>
      </c>
      <c r="C52" s="136">
        <v>44337.913888888892</v>
      </c>
      <c r="D52" s="136" t="s">
        <v>2180</v>
      </c>
      <c r="E52" s="124">
        <v>493</v>
      </c>
      <c r="F52" s="151" t="str">
        <f>VLOOKUP(E52,VIP!$A$2:$O13327,2,0)</f>
        <v>DRBR493</v>
      </c>
      <c r="G52" s="134" t="str">
        <f>VLOOKUP(E52,'LISTADO ATM'!$A$2:$B$897,2,0)</f>
        <v xml:space="preserve">ATM Oficina Haina Occidental II </v>
      </c>
      <c r="H52" s="134" t="str">
        <f>VLOOKUP(E52,VIP!$A$2:$O18190,7,FALSE)</f>
        <v>Si</v>
      </c>
      <c r="I52" s="134" t="str">
        <f>VLOOKUP(E52,VIP!$A$2:$O10155,8,FALSE)</f>
        <v>Si</v>
      </c>
      <c r="J52" s="134" t="str">
        <f>VLOOKUP(E52,VIP!$A$2:$O10105,8,FALSE)</f>
        <v>Si</v>
      </c>
      <c r="K52" s="134" t="str">
        <f>VLOOKUP(E52,VIP!$A$2:$O13679,6,0)</f>
        <v>NO</v>
      </c>
      <c r="L52" s="125" t="s">
        <v>2469</v>
      </c>
      <c r="M52" s="135" t="s">
        <v>2447</v>
      </c>
      <c r="N52" s="135" t="s">
        <v>2454</v>
      </c>
      <c r="O52" s="134" t="s">
        <v>2456</v>
      </c>
      <c r="P52" s="137"/>
      <c r="Q52" s="135" t="s">
        <v>2469</v>
      </c>
    </row>
    <row r="53" spans="1:17" ht="18" x14ac:dyDescent="0.25">
      <c r="A53" s="134" t="str">
        <f>VLOOKUP(E53,'LISTADO ATM'!$A$2:$C$898,3,0)</f>
        <v>DISTRITO NACIONAL</v>
      </c>
      <c r="B53" s="129">
        <v>3335895464</v>
      </c>
      <c r="C53" s="136">
        <v>44337.916701388887</v>
      </c>
      <c r="D53" s="136" t="s">
        <v>2180</v>
      </c>
      <c r="E53" s="124">
        <v>621</v>
      </c>
      <c r="F53" s="151" t="str">
        <f>VLOOKUP(E53,VIP!$A$2:$O13326,2,0)</f>
        <v>DRBR621</v>
      </c>
      <c r="G53" s="134" t="str">
        <f>VLOOKUP(E53,'LISTADO ATM'!$A$2:$B$897,2,0)</f>
        <v xml:space="preserve">ATM CESAC  </v>
      </c>
      <c r="H53" s="134" t="str">
        <f>VLOOKUP(E53,VIP!$A$2:$O18189,7,FALSE)</f>
        <v>Si</v>
      </c>
      <c r="I53" s="134" t="str">
        <f>VLOOKUP(E53,VIP!$A$2:$O10154,8,FALSE)</f>
        <v>Si</v>
      </c>
      <c r="J53" s="134" t="str">
        <f>VLOOKUP(E53,VIP!$A$2:$O10104,8,FALSE)</f>
        <v>Si</v>
      </c>
      <c r="K53" s="134" t="str">
        <f>VLOOKUP(E53,VIP!$A$2:$O13678,6,0)</f>
        <v>NO</v>
      </c>
      <c r="L53" s="125" t="s">
        <v>2219</v>
      </c>
      <c r="M53" s="154" t="s">
        <v>2658</v>
      </c>
      <c r="N53" s="135" t="s">
        <v>2454</v>
      </c>
      <c r="O53" s="134" t="s">
        <v>2456</v>
      </c>
      <c r="P53" s="137"/>
      <c r="Q53" s="155">
        <v>44338.321527777778</v>
      </c>
    </row>
    <row r="54" spans="1:17" ht="18" x14ac:dyDescent="0.25">
      <c r="A54" s="134" t="str">
        <f>VLOOKUP(E54,'LISTADO ATM'!$A$2:$C$898,3,0)</f>
        <v>NORTE</v>
      </c>
      <c r="B54" s="129">
        <v>3335895465</v>
      </c>
      <c r="C54" s="136">
        <v>44337.92528935185</v>
      </c>
      <c r="D54" s="136" t="s">
        <v>2181</v>
      </c>
      <c r="E54" s="124">
        <v>262</v>
      </c>
      <c r="F54" s="151" t="str">
        <f>VLOOKUP(E54,VIP!$A$2:$O13325,2,0)</f>
        <v>DRBR262</v>
      </c>
      <c r="G54" s="134" t="str">
        <f>VLOOKUP(E54,'LISTADO ATM'!$A$2:$B$897,2,0)</f>
        <v xml:space="preserve">ATM Oficina Obras Públicas (Santiago) </v>
      </c>
      <c r="H54" s="134" t="str">
        <f>VLOOKUP(E54,VIP!$A$2:$O18188,7,FALSE)</f>
        <v>Si</v>
      </c>
      <c r="I54" s="134" t="str">
        <f>VLOOKUP(E54,VIP!$A$2:$O10153,8,FALSE)</f>
        <v>Si</v>
      </c>
      <c r="J54" s="134" t="str">
        <f>VLOOKUP(E54,VIP!$A$2:$O10103,8,FALSE)</f>
        <v>Si</v>
      </c>
      <c r="K54" s="134" t="str">
        <f>VLOOKUP(E54,VIP!$A$2:$O13677,6,0)</f>
        <v>SI</v>
      </c>
      <c r="L54" s="125" t="s">
        <v>2219</v>
      </c>
      <c r="M54" s="154" t="s">
        <v>2658</v>
      </c>
      <c r="N54" s="135" t="s">
        <v>2454</v>
      </c>
      <c r="O54" s="134" t="s">
        <v>2569</v>
      </c>
      <c r="P54" s="137"/>
      <c r="Q54" s="155">
        <v>44338.475694444445</v>
      </c>
    </row>
    <row r="55" spans="1:17" ht="18" x14ac:dyDescent="0.25">
      <c r="A55" s="134" t="str">
        <f>VLOOKUP(E55,'LISTADO ATM'!$A$2:$C$898,3,0)</f>
        <v>DISTRITO NACIONAL</v>
      </c>
      <c r="B55" s="129">
        <v>3335895466</v>
      </c>
      <c r="C55" s="136">
        <v>44337.926377314812</v>
      </c>
      <c r="D55" s="136" t="s">
        <v>2180</v>
      </c>
      <c r="E55" s="124">
        <v>902</v>
      </c>
      <c r="F55" s="151" t="str">
        <f>VLOOKUP(E55,VIP!$A$2:$O13324,2,0)</f>
        <v>DRBR16A</v>
      </c>
      <c r="G55" s="134" t="str">
        <f>VLOOKUP(E55,'LISTADO ATM'!$A$2:$B$897,2,0)</f>
        <v xml:space="preserve">ATM Oficina Plaza Florida </v>
      </c>
      <c r="H55" s="134" t="str">
        <f>VLOOKUP(E55,VIP!$A$2:$O18187,7,FALSE)</f>
        <v>Si</v>
      </c>
      <c r="I55" s="134" t="str">
        <f>VLOOKUP(E55,VIP!$A$2:$O10152,8,FALSE)</f>
        <v>Si</v>
      </c>
      <c r="J55" s="134" t="str">
        <f>VLOOKUP(E55,VIP!$A$2:$O10102,8,FALSE)</f>
        <v>Si</v>
      </c>
      <c r="K55" s="134" t="str">
        <f>VLOOKUP(E55,VIP!$A$2:$O13676,6,0)</f>
        <v>NO</v>
      </c>
      <c r="L55" s="125" t="s">
        <v>2219</v>
      </c>
      <c r="M55" s="154" t="s">
        <v>2658</v>
      </c>
      <c r="N55" s="135" t="s">
        <v>2454</v>
      </c>
      <c r="O55" s="134" t="s">
        <v>2456</v>
      </c>
      <c r="P55" s="137"/>
      <c r="Q55" s="155">
        <v>44338.529861111114</v>
      </c>
    </row>
    <row r="56" spans="1:17" ht="18" x14ac:dyDescent="0.25">
      <c r="A56" s="134" t="str">
        <f>VLOOKUP(E56,'LISTADO ATM'!$A$2:$C$898,3,0)</f>
        <v>DISTRITO NACIONAL</v>
      </c>
      <c r="B56" s="129">
        <v>3335895467</v>
      </c>
      <c r="C56" s="136">
        <v>44337.927094907405</v>
      </c>
      <c r="D56" s="136" t="s">
        <v>2180</v>
      </c>
      <c r="E56" s="124">
        <v>909</v>
      </c>
      <c r="F56" s="151" t="str">
        <f>VLOOKUP(E56,VIP!$A$2:$O13323,2,0)</f>
        <v>DRBR01A</v>
      </c>
      <c r="G56" s="134" t="str">
        <f>VLOOKUP(E56,'LISTADO ATM'!$A$2:$B$897,2,0)</f>
        <v xml:space="preserve">ATM UNP UASD </v>
      </c>
      <c r="H56" s="134" t="str">
        <f>VLOOKUP(E56,VIP!$A$2:$O18186,7,FALSE)</f>
        <v>Si</v>
      </c>
      <c r="I56" s="134" t="str">
        <f>VLOOKUP(E56,VIP!$A$2:$O10151,8,FALSE)</f>
        <v>Si</v>
      </c>
      <c r="J56" s="134" t="str">
        <f>VLOOKUP(E56,VIP!$A$2:$O10101,8,FALSE)</f>
        <v>Si</v>
      </c>
      <c r="K56" s="134" t="str">
        <f>VLOOKUP(E56,VIP!$A$2:$O13675,6,0)</f>
        <v>SI</v>
      </c>
      <c r="L56" s="125" t="s">
        <v>2219</v>
      </c>
      <c r="M56" s="135" t="s">
        <v>2447</v>
      </c>
      <c r="N56" s="135" t="s">
        <v>2454</v>
      </c>
      <c r="O56" s="134" t="s">
        <v>2456</v>
      </c>
      <c r="P56" s="137"/>
      <c r="Q56" s="135" t="s">
        <v>2219</v>
      </c>
    </row>
    <row r="57" spans="1:17" ht="18" x14ac:dyDescent="0.25">
      <c r="A57" s="134" t="str">
        <f>VLOOKUP(E57,'LISTADO ATM'!$A$2:$C$898,3,0)</f>
        <v>DISTRITO NACIONAL</v>
      </c>
      <c r="B57" s="129">
        <v>3335895468</v>
      </c>
      <c r="C57" s="136">
        <v>44337.927893518521</v>
      </c>
      <c r="D57" s="136" t="s">
        <v>2180</v>
      </c>
      <c r="E57" s="124">
        <v>35</v>
      </c>
      <c r="F57" s="151" t="str">
        <f>VLOOKUP(E57,VIP!$A$2:$O13322,2,0)</f>
        <v>DRBR035</v>
      </c>
      <c r="G57" s="134" t="str">
        <f>VLOOKUP(E57,'LISTADO ATM'!$A$2:$B$897,2,0)</f>
        <v xml:space="preserve">ATM Dirección General de Aduanas I </v>
      </c>
      <c r="H57" s="134" t="str">
        <f>VLOOKUP(E57,VIP!$A$2:$O18185,7,FALSE)</f>
        <v>Si</v>
      </c>
      <c r="I57" s="134" t="str">
        <f>VLOOKUP(E57,VIP!$A$2:$O10150,8,FALSE)</f>
        <v>Si</v>
      </c>
      <c r="J57" s="134" t="str">
        <f>VLOOKUP(E57,VIP!$A$2:$O10100,8,FALSE)</f>
        <v>Si</v>
      </c>
      <c r="K57" s="134" t="str">
        <f>VLOOKUP(E57,VIP!$A$2:$O13674,6,0)</f>
        <v>NO</v>
      </c>
      <c r="L57" s="125" t="s">
        <v>2219</v>
      </c>
      <c r="M57" s="154" t="s">
        <v>2658</v>
      </c>
      <c r="N57" s="135" t="s">
        <v>2454</v>
      </c>
      <c r="O57" s="134" t="s">
        <v>2456</v>
      </c>
      <c r="P57" s="137"/>
      <c r="Q57" s="155">
        <v>44338.518750000003</v>
      </c>
    </row>
    <row r="58" spans="1:17" ht="18" x14ac:dyDescent="0.25">
      <c r="A58" s="134" t="str">
        <f>VLOOKUP(E58,'LISTADO ATM'!$A$2:$C$898,3,0)</f>
        <v>DISTRITO NACIONAL</v>
      </c>
      <c r="B58" s="129">
        <v>3335895469</v>
      </c>
      <c r="C58" s="136">
        <v>44337.928611111114</v>
      </c>
      <c r="D58" s="136" t="s">
        <v>2180</v>
      </c>
      <c r="E58" s="124">
        <v>57</v>
      </c>
      <c r="F58" s="151" t="str">
        <f>VLOOKUP(E58,VIP!$A$2:$O13321,2,0)</f>
        <v>DRBR057</v>
      </c>
      <c r="G58" s="134" t="str">
        <f>VLOOKUP(E58,'LISTADO ATM'!$A$2:$B$897,2,0)</f>
        <v xml:space="preserve">ATM Oficina Malecon Center </v>
      </c>
      <c r="H58" s="134" t="str">
        <f>VLOOKUP(E58,VIP!$A$2:$O18184,7,FALSE)</f>
        <v>Si</v>
      </c>
      <c r="I58" s="134" t="str">
        <f>VLOOKUP(E58,VIP!$A$2:$O10149,8,FALSE)</f>
        <v>Si</v>
      </c>
      <c r="J58" s="134" t="str">
        <f>VLOOKUP(E58,VIP!$A$2:$O10099,8,FALSE)</f>
        <v>Si</v>
      </c>
      <c r="K58" s="134" t="str">
        <f>VLOOKUP(E58,VIP!$A$2:$O13673,6,0)</f>
        <v>NO</v>
      </c>
      <c r="L58" s="125" t="s">
        <v>2219</v>
      </c>
      <c r="M58" s="154" t="s">
        <v>2658</v>
      </c>
      <c r="N58" s="135" t="s">
        <v>2454</v>
      </c>
      <c r="O58" s="134" t="s">
        <v>2456</v>
      </c>
      <c r="P58" s="137"/>
      <c r="Q58" s="155">
        <v>44338.525000000001</v>
      </c>
    </row>
    <row r="59" spans="1:17" ht="18" x14ac:dyDescent="0.25">
      <c r="A59" s="134" t="str">
        <f>VLOOKUP(E59,'LISTADO ATM'!$A$2:$C$898,3,0)</f>
        <v>DISTRITO NACIONAL</v>
      </c>
      <c r="B59" s="129">
        <v>3335895470</v>
      </c>
      <c r="C59" s="136">
        <v>44337.931886574072</v>
      </c>
      <c r="D59" s="136" t="s">
        <v>2180</v>
      </c>
      <c r="E59" s="124">
        <v>115</v>
      </c>
      <c r="F59" s="151" t="str">
        <f>VLOOKUP(E59,VIP!$A$2:$O13320,2,0)</f>
        <v>DRBR115</v>
      </c>
      <c r="G59" s="134" t="str">
        <f>VLOOKUP(E59,'LISTADO ATM'!$A$2:$B$897,2,0)</f>
        <v xml:space="preserve">ATM Oficina Megacentro I </v>
      </c>
      <c r="H59" s="134" t="str">
        <f>VLOOKUP(E59,VIP!$A$2:$O18183,7,FALSE)</f>
        <v>Si</v>
      </c>
      <c r="I59" s="134" t="str">
        <f>VLOOKUP(E59,VIP!$A$2:$O10148,8,FALSE)</f>
        <v>Si</v>
      </c>
      <c r="J59" s="134" t="str">
        <f>VLOOKUP(E59,VIP!$A$2:$O10098,8,FALSE)</f>
        <v>Si</v>
      </c>
      <c r="K59" s="134" t="str">
        <f>VLOOKUP(E59,VIP!$A$2:$O13672,6,0)</f>
        <v>SI</v>
      </c>
      <c r="L59" s="125" t="s">
        <v>2219</v>
      </c>
      <c r="M59" s="154" t="s">
        <v>2658</v>
      </c>
      <c r="N59" s="135" t="s">
        <v>2454</v>
      </c>
      <c r="O59" s="134" t="s">
        <v>2456</v>
      </c>
      <c r="P59" s="137"/>
      <c r="Q59" s="155">
        <v>44338.504166666666</v>
      </c>
    </row>
    <row r="60" spans="1:17" ht="18" x14ac:dyDescent="0.25">
      <c r="A60" s="134" t="str">
        <f>VLOOKUP(E60,'LISTADO ATM'!$A$2:$C$898,3,0)</f>
        <v>NORTE</v>
      </c>
      <c r="B60" s="129">
        <v>3335895471</v>
      </c>
      <c r="C60" s="136">
        <v>44337.933067129627</v>
      </c>
      <c r="D60" s="136" t="s">
        <v>2181</v>
      </c>
      <c r="E60" s="124">
        <v>370</v>
      </c>
      <c r="F60" s="151" t="str">
        <f>VLOOKUP(E60,VIP!$A$2:$O13319,2,0)</f>
        <v>DRBR370</v>
      </c>
      <c r="G60" s="134" t="str">
        <f>VLOOKUP(E60,'LISTADO ATM'!$A$2:$B$897,2,0)</f>
        <v>ATM Oficina Cruce de Imbert II (puerto Plata)</v>
      </c>
      <c r="H60" s="134" t="str">
        <f>VLOOKUP(E60,VIP!$A$2:$O18182,7,FALSE)</f>
        <v>N/A</v>
      </c>
      <c r="I60" s="134" t="str">
        <f>VLOOKUP(E60,VIP!$A$2:$O10147,8,FALSE)</f>
        <v>N/A</v>
      </c>
      <c r="J60" s="134" t="str">
        <f>VLOOKUP(E60,VIP!$A$2:$O10097,8,FALSE)</f>
        <v>N/A</v>
      </c>
      <c r="K60" s="134" t="str">
        <f>VLOOKUP(E60,VIP!$A$2:$O13671,6,0)</f>
        <v>N/A</v>
      </c>
      <c r="L60" s="125" t="s">
        <v>2219</v>
      </c>
      <c r="M60" s="154" t="s">
        <v>2658</v>
      </c>
      <c r="N60" s="135" t="s">
        <v>2454</v>
      </c>
      <c r="O60" s="134" t="s">
        <v>2569</v>
      </c>
      <c r="P60" s="137"/>
      <c r="Q60" s="155">
        <v>44338.532638888886</v>
      </c>
    </row>
    <row r="61" spans="1:17" ht="18" x14ac:dyDescent="0.25">
      <c r="A61" s="134" t="str">
        <f>VLOOKUP(E61,'LISTADO ATM'!$A$2:$C$898,3,0)</f>
        <v>DISTRITO NACIONAL</v>
      </c>
      <c r="B61" s="129">
        <v>3335895472</v>
      </c>
      <c r="C61" s="136">
        <v>44337.933877314812</v>
      </c>
      <c r="D61" s="136" t="s">
        <v>2180</v>
      </c>
      <c r="E61" s="124">
        <v>487</v>
      </c>
      <c r="F61" s="151" t="str">
        <f>VLOOKUP(E61,VIP!$A$2:$O13318,2,0)</f>
        <v>DRBR487</v>
      </c>
      <c r="G61" s="134" t="str">
        <f>VLOOKUP(E61,'LISTADO ATM'!$A$2:$B$897,2,0)</f>
        <v xml:space="preserve">ATM Olé Hainamosa </v>
      </c>
      <c r="H61" s="134" t="str">
        <f>VLOOKUP(E61,VIP!$A$2:$O18181,7,FALSE)</f>
        <v>Si</v>
      </c>
      <c r="I61" s="134" t="str">
        <f>VLOOKUP(E61,VIP!$A$2:$O10146,8,FALSE)</f>
        <v>Si</v>
      </c>
      <c r="J61" s="134" t="str">
        <f>VLOOKUP(E61,VIP!$A$2:$O10096,8,FALSE)</f>
        <v>Si</v>
      </c>
      <c r="K61" s="134" t="str">
        <f>VLOOKUP(E61,VIP!$A$2:$O13670,6,0)</f>
        <v>SI</v>
      </c>
      <c r="L61" s="125" t="s">
        <v>2219</v>
      </c>
      <c r="M61" s="154" t="s">
        <v>2658</v>
      </c>
      <c r="N61" s="135" t="s">
        <v>2454</v>
      </c>
      <c r="O61" s="134" t="s">
        <v>2456</v>
      </c>
      <c r="P61" s="137"/>
      <c r="Q61" s="155">
        <v>44338.53125</v>
      </c>
    </row>
    <row r="62" spans="1:17" ht="18" x14ac:dyDescent="0.25">
      <c r="A62" s="134" t="str">
        <f>VLOOKUP(E62,'LISTADO ATM'!$A$2:$C$898,3,0)</f>
        <v>DISTRITO NACIONAL</v>
      </c>
      <c r="B62" s="129">
        <v>3335895473</v>
      </c>
      <c r="C62" s="136">
        <v>44337.934699074074</v>
      </c>
      <c r="D62" s="136" t="s">
        <v>2180</v>
      </c>
      <c r="E62" s="124">
        <v>623</v>
      </c>
      <c r="F62" s="151" t="str">
        <f>VLOOKUP(E62,VIP!$A$2:$O13317,2,0)</f>
        <v>DRBR623</v>
      </c>
      <c r="G62" s="134" t="str">
        <f>VLOOKUP(E62,'LISTADO ATM'!$A$2:$B$897,2,0)</f>
        <v xml:space="preserve">ATM Operaciones Especiales (Manoguayabo) </v>
      </c>
      <c r="H62" s="134" t="str">
        <f>VLOOKUP(E62,VIP!$A$2:$O18180,7,FALSE)</f>
        <v>Si</v>
      </c>
      <c r="I62" s="134" t="str">
        <f>VLOOKUP(E62,VIP!$A$2:$O10145,8,FALSE)</f>
        <v>Si</v>
      </c>
      <c r="J62" s="134" t="str">
        <f>VLOOKUP(E62,VIP!$A$2:$O10095,8,FALSE)</f>
        <v>Si</v>
      </c>
      <c r="K62" s="134" t="str">
        <f>VLOOKUP(E62,VIP!$A$2:$O13669,6,0)</f>
        <v>No</v>
      </c>
      <c r="L62" s="125" t="s">
        <v>2219</v>
      </c>
      <c r="M62" s="135" t="s">
        <v>2447</v>
      </c>
      <c r="N62" s="135" t="s">
        <v>2454</v>
      </c>
      <c r="O62" s="134" t="s">
        <v>2456</v>
      </c>
      <c r="P62" s="137"/>
      <c r="Q62" s="135" t="s">
        <v>2219</v>
      </c>
    </row>
    <row r="63" spans="1:17" ht="18" x14ac:dyDescent="0.25">
      <c r="A63" s="134" t="str">
        <f>VLOOKUP(E63,'LISTADO ATM'!$A$2:$C$898,3,0)</f>
        <v>NORTE</v>
      </c>
      <c r="B63" s="129" t="s">
        <v>2654</v>
      </c>
      <c r="C63" s="136">
        <v>44337.942488425928</v>
      </c>
      <c r="D63" s="136" t="s">
        <v>2657</v>
      </c>
      <c r="E63" s="124">
        <v>775</v>
      </c>
      <c r="F63" s="152" t="str">
        <f>VLOOKUP(E63,VIP!$A$2:$O13326,2,0)</f>
        <v>DRBR450</v>
      </c>
      <c r="G63" s="134" t="str">
        <f>VLOOKUP(E63,'LISTADO ATM'!$A$2:$B$897,2,0)</f>
        <v xml:space="preserve">ATM S/M Lilo (Montecristi) </v>
      </c>
      <c r="H63" s="134" t="str">
        <f>VLOOKUP(E63,VIP!$A$2:$O18189,7,FALSE)</f>
        <v>Si</v>
      </c>
      <c r="I63" s="134" t="str">
        <f>VLOOKUP(E63,VIP!$A$2:$O10154,8,FALSE)</f>
        <v>Si</v>
      </c>
      <c r="J63" s="134" t="str">
        <f>VLOOKUP(E63,VIP!$A$2:$O10104,8,FALSE)</f>
        <v>Si</v>
      </c>
      <c r="K63" s="134" t="str">
        <f>VLOOKUP(E63,VIP!$A$2:$O13678,6,0)</f>
        <v>NO</v>
      </c>
      <c r="L63" s="125" t="s">
        <v>2443</v>
      </c>
      <c r="M63" s="135" t="s">
        <v>2447</v>
      </c>
      <c r="N63" s="135" t="s">
        <v>2454</v>
      </c>
      <c r="O63" s="134" t="s">
        <v>2656</v>
      </c>
      <c r="P63" s="137"/>
      <c r="Q63" s="135" t="s">
        <v>2443</v>
      </c>
    </row>
    <row r="64" spans="1:17" ht="18" x14ac:dyDescent="0.25">
      <c r="A64" s="134" t="str">
        <f>VLOOKUP(E64,'LISTADO ATM'!$A$2:$C$898,3,0)</f>
        <v>NORTE</v>
      </c>
      <c r="B64" s="129" t="s">
        <v>2653</v>
      </c>
      <c r="C64" s="136">
        <v>44338.005208333336</v>
      </c>
      <c r="D64" s="136" t="s">
        <v>2473</v>
      </c>
      <c r="E64" s="124">
        <v>151</v>
      </c>
      <c r="F64" s="152" t="str">
        <f>VLOOKUP(E64,VIP!$A$2:$O13325,2,0)</f>
        <v>DRBR151</v>
      </c>
      <c r="G64" s="134" t="str">
        <f>VLOOKUP(E64,'LISTADO ATM'!$A$2:$B$897,2,0)</f>
        <v xml:space="preserve">ATM Oficina Nagua </v>
      </c>
      <c r="H64" s="134" t="str">
        <f>VLOOKUP(E64,VIP!$A$2:$O18188,7,FALSE)</f>
        <v>Si</v>
      </c>
      <c r="I64" s="134" t="str">
        <f>VLOOKUP(E64,VIP!$A$2:$O10153,8,FALSE)</f>
        <v>Si</v>
      </c>
      <c r="J64" s="134" t="str">
        <f>VLOOKUP(E64,VIP!$A$2:$O10103,8,FALSE)</f>
        <v>Si</v>
      </c>
      <c r="K64" s="134" t="str">
        <f>VLOOKUP(E64,VIP!$A$2:$O13677,6,0)</f>
        <v>SI</v>
      </c>
      <c r="L64" s="125" t="s">
        <v>2418</v>
      </c>
      <c r="M64" s="154" t="s">
        <v>2658</v>
      </c>
      <c r="N64" s="135" t="s">
        <v>2454</v>
      </c>
      <c r="O64" s="134" t="s">
        <v>2474</v>
      </c>
      <c r="P64" s="137"/>
      <c r="Q64" s="155">
        <v>44338.553472222222</v>
      </c>
    </row>
    <row r="65" spans="1:17" ht="18" x14ac:dyDescent="0.25">
      <c r="A65" s="134" t="str">
        <f>VLOOKUP(E65,'LISTADO ATM'!$A$2:$C$898,3,0)</f>
        <v>DISTRITO NACIONAL</v>
      </c>
      <c r="B65" s="129" t="s">
        <v>2652</v>
      </c>
      <c r="C65" s="136">
        <v>44338.007106481484</v>
      </c>
      <c r="D65" s="136" t="s">
        <v>2450</v>
      </c>
      <c r="E65" s="124">
        <v>566</v>
      </c>
      <c r="F65" s="152" t="str">
        <f>VLOOKUP(E65,VIP!$A$2:$O13324,2,0)</f>
        <v>DRBR508</v>
      </c>
      <c r="G65" s="134" t="str">
        <f>VLOOKUP(E65,'LISTADO ATM'!$A$2:$B$897,2,0)</f>
        <v xml:space="preserve">ATM Hiper Olé Aut. Duarte </v>
      </c>
      <c r="H65" s="134" t="str">
        <f>VLOOKUP(E65,VIP!$A$2:$O18187,7,FALSE)</f>
        <v>Si</v>
      </c>
      <c r="I65" s="134" t="str">
        <f>VLOOKUP(E65,VIP!$A$2:$O10152,8,FALSE)</f>
        <v>Si</v>
      </c>
      <c r="J65" s="134" t="str">
        <f>VLOOKUP(E65,VIP!$A$2:$O10102,8,FALSE)</f>
        <v>Si</v>
      </c>
      <c r="K65" s="134" t="str">
        <f>VLOOKUP(E65,VIP!$A$2:$O13676,6,0)</f>
        <v>NO</v>
      </c>
      <c r="L65" s="125" t="s">
        <v>2443</v>
      </c>
      <c r="M65" s="135" t="s">
        <v>2447</v>
      </c>
      <c r="N65" s="135" t="s">
        <v>2454</v>
      </c>
      <c r="O65" s="134" t="s">
        <v>2455</v>
      </c>
      <c r="P65" s="137"/>
      <c r="Q65" s="135" t="s">
        <v>2443</v>
      </c>
    </row>
    <row r="66" spans="1:17" ht="18" x14ac:dyDescent="0.25">
      <c r="A66" s="134" t="str">
        <f>VLOOKUP(E66,'LISTADO ATM'!$A$2:$C$898,3,0)</f>
        <v>ESTE</v>
      </c>
      <c r="B66" s="129" t="s">
        <v>2651</v>
      </c>
      <c r="C66" s="136">
        <v>44338.009131944447</v>
      </c>
      <c r="D66" s="136" t="s">
        <v>2473</v>
      </c>
      <c r="E66" s="124">
        <v>114</v>
      </c>
      <c r="F66" s="152" t="str">
        <f>VLOOKUP(E66,VIP!$A$2:$O13323,2,0)</f>
        <v>DRBR114</v>
      </c>
      <c r="G66" s="134" t="str">
        <f>VLOOKUP(E66,'LISTADO ATM'!$A$2:$B$897,2,0)</f>
        <v xml:space="preserve">ATM Oficina Hato Mayor </v>
      </c>
      <c r="H66" s="134" t="str">
        <f>VLOOKUP(E66,VIP!$A$2:$O18186,7,FALSE)</f>
        <v>Si</v>
      </c>
      <c r="I66" s="134" t="str">
        <f>VLOOKUP(E66,VIP!$A$2:$O10151,8,FALSE)</f>
        <v>Si</v>
      </c>
      <c r="J66" s="134" t="str">
        <f>VLOOKUP(E66,VIP!$A$2:$O10101,8,FALSE)</f>
        <v>Si</v>
      </c>
      <c r="K66" s="134" t="str">
        <f>VLOOKUP(E66,VIP!$A$2:$O13675,6,0)</f>
        <v>NO</v>
      </c>
      <c r="L66" s="125" t="s">
        <v>2418</v>
      </c>
      <c r="M66" s="154" t="s">
        <v>2658</v>
      </c>
      <c r="N66" s="135" t="s">
        <v>2454</v>
      </c>
      <c r="O66" s="134" t="s">
        <v>2474</v>
      </c>
      <c r="P66" s="137"/>
      <c r="Q66" s="155">
        <v>44338.553472222222</v>
      </c>
    </row>
    <row r="67" spans="1:17" ht="18" x14ac:dyDescent="0.25">
      <c r="A67" s="134" t="str">
        <f>VLOOKUP(E67,'LISTADO ATM'!$A$2:$C$898,3,0)</f>
        <v>NORTE</v>
      </c>
      <c r="B67" s="129" t="s">
        <v>2650</v>
      </c>
      <c r="C67" s="136">
        <v>44338.012743055559</v>
      </c>
      <c r="D67" s="136" t="s">
        <v>2473</v>
      </c>
      <c r="E67" s="124">
        <v>350</v>
      </c>
      <c r="F67" s="152" t="str">
        <f>VLOOKUP(E67,VIP!$A$2:$O13322,2,0)</f>
        <v>DRBR350</v>
      </c>
      <c r="G67" s="134" t="str">
        <f>VLOOKUP(E67,'LISTADO ATM'!$A$2:$B$897,2,0)</f>
        <v xml:space="preserve">ATM Oficina Villa Tapia </v>
      </c>
      <c r="H67" s="134" t="str">
        <f>VLOOKUP(E67,VIP!$A$2:$O18185,7,FALSE)</f>
        <v>Si</v>
      </c>
      <c r="I67" s="134" t="str">
        <f>VLOOKUP(E67,VIP!$A$2:$O10150,8,FALSE)</f>
        <v>Si</v>
      </c>
      <c r="J67" s="134" t="str">
        <f>VLOOKUP(E67,VIP!$A$2:$O10100,8,FALSE)</f>
        <v>Si</v>
      </c>
      <c r="K67" s="134" t="str">
        <f>VLOOKUP(E67,VIP!$A$2:$O13674,6,0)</f>
        <v>NO</v>
      </c>
      <c r="L67" s="125" t="s">
        <v>2418</v>
      </c>
      <c r="M67" s="154" t="s">
        <v>2658</v>
      </c>
      <c r="N67" s="135" t="s">
        <v>2454</v>
      </c>
      <c r="O67" s="134" t="s">
        <v>2474</v>
      </c>
      <c r="P67" s="137"/>
      <c r="Q67" s="155">
        <v>44338.554861111108</v>
      </c>
    </row>
    <row r="68" spans="1:17" ht="18" x14ac:dyDescent="0.25">
      <c r="A68" s="134" t="str">
        <f>VLOOKUP(E68,'LISTADO ATM'!$A$2:$C$898,3,0)</f>
        <v>DISTRITO NACIONAL</v>
      </c>
      <c r="B68" s="129" t="s">
        <v>2649</v>
      </c>
      <c r="C68" s="136">
        <v>44338.0158912037</v>
      </c>
      <c r="D68" s="136" t="s">
        <v>2450</v>
      </c>
      <c r="E68" s="124">
        <v>87</v>
      </c>
      <c r="F68" s="152" t="str">
        <f>VLOOKUP(E68,VIP!$A$2:$O13321,2,0)</f>
        <v>DRBR087</v>
      </c>
      <c r="G68" s="134" t="str">
        <f>VLOOKUP(E68,'LISTADO ATM'!$A$2:$B$897,2,0)</f>
        <v xml:space="preserve">ATM Autoservicio Sarasota </v>
      </c>
      <c r="H68" s="134" t="str">
        <f>VLOOKUP(E68,VIP!$A$2:$O18184,7,FALSE)</f>
        <v>Si</v>
      </c>
      <c r="I68" s="134" t="str">
        <f>VLOOKUP(E68,VIP!$A$2:$O10149,8,FALSE)</f>
        <v>Si</v>
      </c>
      <c r="J68" s="134" t="str">
        <f>VLOOKUP(E68,VIP!$A$2:$O10099,8,FALSE)</f>
        <v>Si</v>
      </c>
      <c r="K68" s="134" t="str">
        <f>VLOOKUP(E68,VIP!$A$2:$O13673,6,0)</f>
        <v>NO</v>
      </c>
      <c r="L68" s="125" t="s">
        <v>2661</v>
      </c>
      <c r="M68" s="154" t="s">
        <v>2658</v>
      </c>
      <c r="N68" s="135" t="s">
        <v>2454</v>
      </c>
      <c r="O68" s="134" t="s">
        <v>2455</v>
      </c>
      <c r="P68" s="137"/>
      <c r="Q68" s="155">
        <v>44338.541666666664</v>
      </c>
    </row>
    <row r="69" spans="1:17" ht="18" x14ac:dyDescent="0.25">
      <c r="A69" s="134" t="str">
        <f>VLOOKUP(E69,'LISTADO ATM'!$A$2:$C$898,3,0)</f>
        <v>NORTE</v>
      </c>
      <c r="B69" s="129" t="s">
        <v>2648</v>
      </c>
      <c r="C69" s="136">
        <v>44338.017754629633</v>
      </c>
      <c r="D69" s="136" t="s">
        <v>2473</v>
      </c>
      <c r="E69" s="124">
        <v>304</v>
      </c>
      <c r="F69" s="152" t="str">
        <f>VLOOKUP(E69,VIP!$A$2:$O13320,2,0)</f>
        <v>DRBR304</v>
      </c>
      <c r="G69" s="134" t="str">
        <f>VLOOKUP(E69,'LISTADO ATM'!$A$2:$B$897,2,0)</f>
        <v xml:space="preserve">ATM Multicentro La Sirena Estrella Sadhala </v>
      </c>
      <c r="H69" s="134" t="str">
        <f>VLOOKUP(E69,VIP!$A$2:$O18183,7,FALSE)</f>
        <v>Si</v>
      </c>
      <c r="I69" s="134" t="str">
        <f>VLOOKUP(E69,VIP!$A$2:$O10148,8,FALSE)</f>
        <v>Si</v>
      </c>
      <c r="J69" s="134" t="str">
        <f>VLOOKUP(E69,VIP!$A$2:$O10098,8,FALSE)</f>
        <v>Si</v>
      </c>
      <c r="K69" s="134" t="str">
        <f>VLOOKUP(E69,VIP!$A$2:$O13672,6,0)</f>
        <v>NO</v>
      </c>
      <c r="L69" s="125" t="s">
        <v>2655</v>
      </c>
      <c r="M69" s="154" t="s">
        <v>2658</v>
      </c>
      <c r="N69" s="135" t="s">
        <v>2454</v>
      </c>
      <c r="O69" s="134" t="s">
        <v>2474</v>
      </c>
      <c r="P69" s="137"/>
      <c r="Q69" s="155">
        <v>44338.354166666664</v>
      </c>
    </row>
    <row r="70" spans="1:17" ht="18" x14ac:dyDescent="0.25">
      <c r="A70" s="134" t="str">
        <f>VLOOKUP(E70,'LISTADO ATM'!$A$2:$C$898,3,0)</f>
        <v>ESTE</v>
      </c>
      <c r="B70" s="129" t="s">
        <v>2647</v>
      </c>
      <c r="C70" s="136">
        <v>44338.024224537039</v>
      </c>
      <c r="D70" s="136" t="s">
        <v>2180</v>
      </c>
      <c r="E70" s="124">
        <v>67</v>
      </c>
      <c r="F70" s="152" t="str">
        <f>VLOOKUP(E70,VIP!$A$2:$O13319,2,0)</f>
        <v>DRBR067</v>
      </c>
      <c r="G70" s="134" t="str">
        <f>VLOOKUP(E70,'LISTADO ATM'!$A$2:$B$897,2,0)</f>
        <v xml:space="preserve">ATM Hotel NaturaPark (Punta Cana) </v>
      </c>
      <c r="H70" s="134" t="str">
        <f>VLOOKUP(E70,VIP!$A$2:$O18182,7,FALSE)</f>
        <v>Si</v>
      </c>
      <c r="I70" s="134" t="str">
        <f>VLOOKUP(E70,VIP!$A$2:$O10147,8,FALSE)</f>
        <v>Si</v>
      </c>
      <c r="J70" s="134" t="str">
        <f>VLOOKUP(E70,VIP!$A$2:$O10097,8,FALSE)</f>
        <v>Si</v>
      </c>
      <c r="K70" s="134" t="str">
        <f>VLOOKUP(E70,VIP!$A$2:$O13671,6,0)</f>
        <v>NO</v>
      </c>
      <c r="L70" s="125" t="s">
        <v>2245</v>
      </c>
      <c r="M70" s="135" t="s">
        <v>2447</v>
      </c>
      <c r="N70" s="135" t="s">
        <v>2454</v>
      </c>
      <c r="O70" s="134" t="s">
        <v>2456</v>
      </c>
      <c r="P70" s="137"/>
      <c r="Q70" s="135" t="s">
        <v>2245</v>
      </c>
    </row>
    <row r="71" spans="1:17" ht="18" x14ac:dyDescent="0.25">
      <c r="A71" s="134" t="str">
        <f>VLOOKUP(E71,'LISTADO ATM'!$A$2:$C$898,3,0)</f>
        <v>ESTE</v>
      </c>
      <c r="B71" s="129" t="s">
        <v>2646</v>
      </c>
      <c r="C71" s="136">
        <v>44338.282754629632</v>
      </c>
      <c r="D71" s="136" t="s">
        <v>2180</v>
      </c>
      <c r="E71" s="124">
        <v>121</v>
      </c>
      <c r="F71" s="152" t="str">
        <f>VLOOKUP(E71,VIP!$A$2:$O13318,2,0)</f>
        <v>DRBR121</v>
      </c>
      <c r="G71" s="134" t="str">
        <f>VLOOKUP(E71,'LISTADO ATM'!$A$2:$B$897,2,0)</f>
        <v xml:space="preserve">ATM Oficina Bayaguana </v>
      </c>
      <c r="H71" s="134" t="str">
        <f>VLOOKUP(E71,VIP!$A$2:$O18181,7,FALSE)</f>
        <v>Si</v>
      </c>
      <c r="I71" s="134" t="str">
        <f>VLOOKUP(E71,VIP!$A$2:$O10146,8,FALSE)</f>
        <v>Si</v>
      </c>
      <c r="J71" s="134" t="str">
        <f>VLOOKUP(E71,VIP!$A$2:$O10096,8,FALSE)</f>
        <v>Si</v>
      </c>
      <c r="K71" s="134" t="str">
        <f>VLOOKUP(E71,VIP!$A$2:$O13670,6,0)</f>
        <v>SI</v>
      </c>
      <c r="L71" s="125" t="s">
        <v>2469</v>
      </c>
      <c r="M71" s="154" t="s">
        <v>2658</v>
      </c>
      <c r="N71" s="135" t="s">
        <v>2454</v>
      </c>
      <c r="O71" s="134" t="s">
        <v>2456</v>
      </c>
      <c r="P71" s="137"/>
      <c r="Q71" s="155">
        <v>44338.406944444447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3335895489</v>
      </c>
      <c r="C72" s="136">
        <v>44338.31585648148</v>
      </c>
      <c r="D72" s="136" t="s">
        <v>2450</v>
      </c>
      <c r="E72" s="124">
        <v>183</v>
      </c>
      <c r="F72" s="153" t="str">
        <f>VLOOKUP(E72,VIP!$A$2:$O13330,2,0)</f>
        <v>DRBR183</v>
      </c>
      <c r="G72" s="134" t="str">
        <f>VLOOKUP(E72,'LISTADO ATM'!$A$2:$B$897,2,0)</f>
        <v>ATM Estación Nativa Km. 22 Aut. Duarte.</v>
      </c>
      <c r="H72" s="134" t="str">
        <f>VLOOKUP(E72,VIP!$A$2:$O18193,7,FALSE)</f>
        <v>N/A</v>
      </c>
      <c r="I72" s="134" t="str">
        <f>VLOOKUP(E72,VIP!$A$2:$O10158,8,FALSE)</f>
        <v>N/A</v>
      </c>
      <c r="J72" s="134" t="str">
        <f>VLOOKUP(E72,VIP!$A$2:$O10108,8,FALSE)</f>
        <v>N/A</v>
      </c>
      <c r="K72" s="134" t="str">
        <f>VLOOKUP(E72,VIP!$A$2:$O13682,6,0)</f>
        <v>N/A</v>
      </c>
      <c r="L72" s="125" t="s">
        <v>2418</v>
      </c>
      <c r="M72" s="135" t="s">
        <v>2447</v>
      </c>
      <c r="N72" s="135" t="s">
        <v>2454</v>
      </c>
      <c r="O72" s="134" t="s">
        <v>2455</v>
      </c>
      <c r="P72" s="137"/>
      <c r="Q72" s="135" t="s">
        <v>2418</v>
      </c>
    </row>
    <row r="73" spans="1:17" s="96" customFormat="1" ht="18" x14ac:dyDescent="0.25">
      <c r="A73" s="134" t="str">
        <f>VLOOKUP(E73,'LISTADO ATM'!$A$2:$C$898,3,0)</f>
        <v>NORTE</v>
      </c>
      <c r="B73" s="129">
        <v>3335895490</v>
      </c>
      <c r="C73" s="136">
        <v>44338.317291666666</v>
      </c>
      <c r="D73" s="136" t="s">
        <v>2181</v>
      </c>
      <c r="E73" s="124">
        <v>154</v>
      </c>
      <c r="F73" s="153" t="str">
        <f>VLOOKUP(E73,VIP!$A$2:$O13329,2,0)</f>
        <v>DRBR154</v>
      </c>
      <c r="G73" s="134" t="str">
        <f>VLOOKUP(E73,'LISTADO ATM'!$A$2:$B$897,2,0)</f>
        <v xml:space="preserve">ATM Oficina Sánchez </v>
      </c>
      <c r="H73" s="134" t="str">
        <f>VLOOKUP(E73,VIP!$A$2:$O18192,7,FALSE)</f>
        <v>Si</v>
      </c>
      <c r="I73" s="134" t="str">
        <f>VLOOKUP(E73,VIP!$A$2:$O10157,8,FALSE)</f>
        <v>Si</v>
      </c>
      <c r="J73" s="134" t="str">
        <f>VLOOKUP(E73,VIP!$A$2:$O10107,8,FALSE)</f>
        <v>Si</v>
      </c>
      <c r="K73" s="134" t="str">
        <f>VLOOKUP(E73,VIP!$A$2:$O13681,6,0)</f>
        <v>SI</v>
      </c>
      <c r="L73" s="125" t="s">
        <v>2469</v>
      </c>
      <c r="M73" s="154" t="s">
        <v>2658</v>
      </c>
      <c r="N73" s="135" t="s">
        <v>2454</v>
      </c>
      <c r="O73" s="134" t="s">
        <v>2569</v>
      </c>
      <c r="P73" s="137"/>
      <c r="Q73" s="155">
        <v>44338.552083333336</v>
      </c>
    </row>
    <row r="74" spans="1:17" s="96" customFormat="1" ht="18" x14ac:dyDescent="0.25">
      <c r="A74" s="134" t="str">
        <f>VLOOKUP(E74,'LISTADO ATM'!$A$2:$C$898,3,0)</f>
        <v>DISTRITO NACIONAL</v>
      </c>
      <c r="B74" s="129">
        <v>3335895491</v>
      </c>
      <c r="C74" s="136">
        <v>44338.341527777775</v>
      </c>
      <c r="D74" s="136" t="s">
        <v>2450</v>
      </c>
      <c r="E74" s="124">
        <v>979</v>
      </c>
      <c r="F74" s="153" t="str">
        <f>VLOOKUP(E74,VIP!$A$2:$O13328,2,0)</f>
        <v>DRBR979</v>
      </c>
      <c r="G74" s="134" t="str">
        <f>VLOOKUP(E74,'LISTADO ATM'!$A$2:$B$897,2,0)</f>
        <v xml:space="preserve">ATM Oficina Luperón I </v>
      </c>
      <c r="H74" s="134" t="str">
        <f>VLOOKUP(E74,VIP!$A$2:$O18191,7,FALSE)</f>
        <v>Si</v>
      </c>
      <c r="I74" s="134" t="str">
        <f>VLOOKUP(E74,VIP!$A$2:$O10156,8,FALSE)</f>
        <v>Si</v>
      </c>
      <c r="J74" s="134" t="str">
        <f>VLOOKUP(E74,VIP!$A$2:$O10106,8,FALSE)</f>
        <v>Si</v>
      </c>
      <c r="K74" s="134" t="str">
        <f>VLOOKUP(E74,VIP!$A$2:$O13680,6,0)</f>
        <v>NO</v>
      </c>
      <c r="L74" s="125" t="s">
        <v>2566</v>
      </c>
      <c r="M74" s="135" t="s">
        <v>2447</v>
      </c>
      <c r="N74" s="135" t="s">
        <v>2454</v>
      </c>
      <c r="O74" s="134" t="s">
        <v>2455</v>
      </c>
      <c r="P74" s="137"/>
      <c r="Q74" s="135" t="s">
        <v>2566</v>
      </c>
    </row>
    <row r="75" spans="1:17" s="96" customFormat="1" ht="18" x14ac:dyDescent="0.25">
      <c r="A75" s="134" t="str">
        <f>VLOOKUP(E75,'LISTADO ATM'!$A$2:$C$898,3,0)</f>
        <v>NORTE</v>
      </c>
      <c r="B75" s="129">
        <v>3335895498</v>
      </c>
      <c r="C75" s="136">
        <v>44338.349965277775</v>
      </c>
      <c r="D75" s="136" t="s">
        <v>2181</v>
      </c>
      <c r="E75" s="124">
        <v>990</v>
      </c>
      <c r="F75" s="153" t="str">
        <f>VLOOKUP(E75,VIP!$A$2:$O13327,2,0)</f>
        <v>DRBR742</v>
      </c>
      <c r="G75" s="134" t="str">
        <f>VLOOKUP(E75,'LISTADO ATM'!$A$2:$B$897,2,0)</f>
        <v xml:space="preserve">ATM Autoservicio Bonao II </v>
      </c>
      <c r="H75" s="134" t="str">
        <f>VLOOKUP(E75,VIP!$A$2:$O18190,7,FALSE)</f>
        <v>Si</v>
      </c>
      <c r="I75" s="134" t="str">
        <f>VLOOKUP(E75,VIP!$A$2:$O10155,8,FALSE)</f>
        <v>Si</v>
      </c>
      <c r="J75" s="134" t="str">
        <f>VLOOKUP(E75,VIP!$A$2:$O10105,8,FALSE)</f>
        <v>Si</v>
      </c>
      <c r="K75" s="134" t="str">
        <f>VLOOKUP(E75,VIP!$A$2:$O13679,6,0)</f>
        <v>NO</v>
      </c>
      <c r="L75" s="125" t="s">
        <v>2469</v>
      </c>
      <c r="M75" s="154" t="s">
        <v>2658</v>
      </c>
      <c r="N75" s="135" t="s">
        <v>2454</v>
      </c>
      <c r="O75" s="134" t="s">
        <v>2569</v>
      </c>
      <c r="P75" s="137"/>
      <c r="Q75" s="155">
        <v>44338.5625</v>
      </c>
    </row>
    <row r="76" spans="1:17" s="96" customFormat="1" ht="18" x14ac:dyDescent="0.25">
      <c r="A76" s="134" t="str">
        <f>VLOOKUP(E76,'LISTADO ATM'!$A$2:$C$898,3,0)</f>
        <v>DISTRITO NACIONAL</v>
      </c>
      <c r="B76" s="129">
        <v>3335895500</v>
      </c>
      <c r="C76" s="136">
        <v>44338.351701388892</v>
      </c>
      <c r="D76" s="136" t="s">
        <v>2450</v>
      </c>
      <c r="E76" s="124">
        <v>565</v>
      </c>
      <c r="F76" s="153" t="str">
        <f>VLOOKUP(E76,VIP!$A$2:$O13326,2,0)</f>
        <v>DRBR24H</v>
      </c>
      <c r="G76" s="134" t="str">
        <f>VLOOKUP(E76,'LISTADO ATM'!$A$2:$B$897,2,0)</f>
        <v xml:space="preserve">ATM S/M La Cadena Núñez de Cáceres </v>
      </c>
      <c r="H76" s="134" t="str">
        <f>VLOOKUP(E76,VIP!$A$2:$O18189,7,FALSE)</f>
        <v>Si</v>
      </c>
      <c r="I76" s="134" t="str">
        <f>VLOOKUP(E76,VIP!$A$2:$O10154,8,FALSE)</f>
        <v>Si</v>
      </c>
      <c r="J76" s="134" t="str">
        <f>VLOOKUP(E76,VIP!$A$2:$O10104,8,FALSE)</f>
        <v>Si</v>
      </c>
      <c r="K76" s="134" t="str">
        <f>VLOOKUP(E76,VIP!$A$2:$O13678,6,0)</f>
        <v>NO</v>
      </c>
      <c r="L76" s="125" t="s">
        <v>2418</v>
      </c>
      <c r="M76" s="154" t="s">
        <v>2658</v>
      </c>
      <c r="N76" s="135" t="s">
        <v>2454</v>
      </c>
      <c r="O76" s="134" t="s">
        <v>2455</v>
      </c>
      <c r="P76" s="137"/>
      <c r="Q76" s="155">
        <v>44338.554861111108</v>
      </c>
    </row>
    <row r="77" spans="1:17" s="96" customFormat="1" ht="18" x14ac:dyDescent="0.25">
      <c r="A77" s="134" t="str">
        <f>VLOOKUP(E77,'LISTADO ATM'!$A$2:$C$898,3,0)</f>
        <v>ESTE</v>
      </c>
      <c r="B77" s="129">
        <v>3335895501</v>
      </c>
      <c r="C77" s="136">
        <v>44338.352662037039</v>
      </c>
      <c r="D77" s="136" t="s">
        <v>2473</v>
      </c>
      <c r="E77" s="124">
        <v>912</v>
      </c>
      <c r="F77" s="153" t="str">
        <f>VLOOKUP(E77,VIP!$A$2:$O13325,2,0)</f>
        <v>DRBR973</v>
      </c>
      <c r="G77" s="134" t="str">
        <f>VLOOKUP(E77,'LISTADO ATM'!$A$2:$B$897,2,0)</f>
        <v xml:space="preserve">ATM Oficina San Pedro II </v>
      </c>
      <c r="H77" s="134" t="str">
        <f>VLOOKUP(E77,VIP!$A$2:$O18188,7,FALSE)</f>
        <v>Si</v>
      </c>
      <c r="I77" s="134" t="str">
        <f>VLOOKUP(E77,VIP!$A$2:$O10153,8,FALSE)</f>
        <v>Si</v>
      </c>
      <c r="J77" s="134" t="str">
        <f>VLOOKUP(E77,VIP!$A$2:$O10103,8,FALSE)</f>
        <v>Si</v>
      </c>
      <c r="K77" s="134" t="str">
        <f>VLOOKUP(E77,VIP!$A$2:$O13677,6,0)</f>
        <v>SI</v>
      </c>
      <c r="L77" s="125" t="s">
        <v>2418</v>
      </c>
      <c r="M77" s="154" t="s">
        <v>2658</v>
      </c>
      <c r="N77" s="135" t="s">
        <v>2454</v>
      </c>
      <c r="O77" s="134" t="s">
        <v>2474</v>
      </c>
      <c r="P77" s="137"/>
      <c r="Q77" s="155">
        <v>44338.45208333333</v>
      </c>
    </row>
    <row r="78" spans="1:17" s="96" customFormat="1" ht="18" x14ac:dyDescent="0.25">
      <c r="A78" s="134" t="str">
        <f>VLOOKUP(E78,'LISTADO ATM'!$A$2:$C$898,3,0)</f>
        <v>SUR</v>
      </c>
      <c r="B78" s="129">
        <v>3335895503</v>
      </c>
      <c r="C78" s="136">
        <v>44338.353692129633</v>
      </c>
      <c r="D78" s="136" t="s">
        <v>2473</v>
      </c>
      <c r="E78" s="124">
        <v>783</v>
      </c>
      <c r="F78" s="153" t="str">
        <f>VLOOKUP(E78,VIP!$A$2:$O13324,2,0)</f>
        <v>DRBR303</v>
      </c>
      <c r="G78" s="134" t="str">
        <f>VLOOKUP(E78,'LISTADO ATM'!$A$2:$B$897,2,0)</f>
        <v xml:space="preserve">ATM Autobanco Alfa y Omega (Barahona) </v>
      </c>
      <c r="H78" s="134" t="str">
        <f>VLOOKUP(E78,VIP!$A$2:$O18187,7,FALSE)</f>
        <v>Si</v>
      </c>
      <c r="I78" s="134" t="str">
        <f>VLOOKUP(E78,VIP!$A$2:$O10152,8,FALSE)</f>
        <v>Si</v>
      </c>
      <c r="J78" s="134" t="str">
        <f>VLOOKUP(E78,VIP!$A$2:$O10102,8,FALSE)</f>
        <v>Si</v>
      </c>
      <c r="K78" s="134" t="str">
        <f>VLOOKUP(E78,VIP!$A$2:$O13676,6,0)</f>
        <v>NO</v>
      </c>
      <c r="L78" s="125" t="s">
        <v>2418</v>
      </c>
      <c r="M78" s="154" t="s">
        <v>2658</v>
      </c>
      <c r="N78" s="135" t="s">
        <v>2454</v>
      </c>
      <c r="O78" s="134" t="s">
        <v>2474</v>
      </c>
      <c r="P78" s="137"/>
      <c r="Q78" s="155">
        <v>44338.45208333333</v>
      </c>
    </row>
    <row r="79" spans="1:17" s="96" customFormat="1" ht="18" x14ac:dyDescent="0.25">
      <c r="A79" s="134" t="str">
        <f>VLOOKUP(E79,'LISTADO ATM'!$A$2:$C$898,3,0)</f>
        <v>NORTE</v>
      </c>
      <c r="B79" s="129">
        <v>3335895510</v>
      </c>
      <c r="C79" s="136">
        <v>44338.360300925924</v>
      </c>
      <c r="D79" s="136" t="s">
        <v>2180</v>
      </c>
      <c r="E79" s="124">
        <v>956</v>
      </c>
      <c r="F79" s="153" t="str">
        <f>VLOOKUP(E79,VIP!$A$2:$O13323,2,0)</f>
        <v>DRBR956</v>
      </c>
      <c r="G79" s="134" t="str">
        <f>VLOOKUP(E79,'LISTADO ATM'!$A$2:$B$897,2,0)</f>
        <v xml:space="preserve">ATM Autoservicio El Jaya (SFM) </v>
      </c>
      <c r="H79" s="134" t="str">
        <f>VLOOKUP(E79,VIP!$A$2:$O18186,7,FALSE)</f>
        <v>Si</v>
      </c>
      <c r="I79" s="134" t="str">
        <f>VLOOKUP(E79,VIP!$A$2:$O10151,8,FALSE)</f>
        <v>Si</v>
      </c>
      <c r="J79" s="134" t="str">
        <f>VLOOKUP(E79,VIP!$A$2:$O10101,8,FALSE)</f>
        <v>Si</v>
      </c>
      <c r="K79" s="134" t="str">
        <f>VLOOKUP(E79,VIP!$A$2:$O13675,6,0)</f>
        <v>NO</v>
      </c>
      <c r="L79" s="125" t="s">
        <v>2469</v>
      </c>
      <c r="M79" s="154" t="s">
        <v>2658</v>
      </c>
      <c r="N79" s="135" t="s">
        <v>2454</v>
      </c>
      <c r="O79" s="134" t="s">
        <v>2456</v>
      </c>
      <c r="P79" s="137"/>
      <c r="Q79" s="155">
        <v>44338.40625</v>
      </c>
    </row>
    <row r="80" spans="1:17" s="96" customFormat="1" ht="18" x14ac:dyDescent="0.25">
      <c r="A80" s="134" t="str">
        <f>VLOOKUP(E80,'LISTADO ATM'!$A$2:$C$898,3,0)</f>
        <v>SUR</v>
      </c>
      <c r="B80" s="129">
        <v>3335895522</v>
      </c>
      <c r="C80" s="136">
        <v>44338.37059027778</v>
      </c>
      <c r="D80" s="136" t="s">
        <v>2180</v>
      </c>
      <c r="E80" s="124">
        <v>584</v>
      </c>
      <c r="F80" s="153" t="str">
        <f>VLOOKUP(E80,VIP!$A$2:$O13322,2,0)</f>
        <v>DRBR404</v>
      </c>
      <c r="G80" s="134" t="str">
        <f>VLOOKUP(E80,'LISTADO ATM'!$A$2:$B$897,2,0)</f>
        <v xml:space="preserve">ATM Oficina San Cristóbal I </v>
      </c>
      <c r="H80" s="134" t="str">
        <f>VLOOKUP(E80,VIP!$A$2:$O18185,7,FALSE)</f>
        <v>Si</v>
      </c>
      <c r="I80" s="134" t="str">
        <f>VLOOKUP(E80,VIP!$A$2:$O10150,8,FALSE)</f>
        <v>Si</v>
      </c>
      <c r="J80" s="134" t="str">
        <f>VLOOKUP(E80,VIP!$A$2:$O10100,8,FALSE)</f>
        <v>Si</v>
      </c>
      <c r="K80" s="134" t="str">
        <f>VLOOKUP(E80,VIP!$A$2:$O13674,6,0)</f>
        <v>SI</v>
      </c>
      <c r="L80" s="125" t="s">
        <v>2469</v>
      </c>
      <c r="M80" s="154" t="s">
        <v>2658</v>
      </c>
      <c r="N80" s="135" t="s">
        <v>2454</v>
      </c>
      <c r="O80" s="134" t="s">
        <v>2456</v>
      </c>
      <c r="P80" s="137"/>
      <c r="Q80" s="155">
        <v>44338.406944444447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3335895524</v>
      </c>
      <c r="C81" s="136">
        <v>44338.371435185189</v>
      </c>
      <c r="D81" s="136" t="s">
        <v>2180</v>
      </c>
      <c r="E81" s="124">
        <v>929</v>
      </c>
      <c r="F81" s="153" t="str">
        <f>VLOOKUP(E81,VIP!$A$2:$O13321,2,0)</f>
        <v>DRBR929</v>
      </c>
      <c r="G81" s="134" t="str">
        <f>VLOOKUP(E81,'LISTADO ATM'!$A$2:$B$897,2,0)</f>
        <v>ATM Autoservicio Nacional El Conde</v>
      </c>
      <c r="H81" s="134" t="str">
        <f>VLOOKUP(E81,VIP!$A$2:$O18184,7,FALSE)</f>
        <v>Si</v>
      </c>
      <c r="I81" s="134" t="str">
        <f>VLOOKUP(E81,VIP!$A$2:$O10149,8,FALSE)</f>
        <v>Si</v>
      </c>
      <c r="J81" s="134" t="str">
        <f>VLOOKUP(E81,VIP!$A$2:$O10099,8,FALSE)</f>
        <v>Si</v>
      </c>
      <c r="K81" s="134" t="str">
        <f>VLOOKUP(E81,VIP!$A$2:$O13673,6,0)</f>
        <v>NO</v>
      </c>
      <c r="L81" s="125" t="s">
        <v>2469</v>
      </c>
      <c r="M81" s="135" t="s">
        <v>2447</v>
      </c>
      <c r="N81" s="135" t="s">
        <v>2454</v>
      </c>
      <c r="O81" s="134" t="s">
        <v>2456</v>
      </c>
      <c r="P81" s="137"/>
      <c r="Q81" s="135" t="s">
        <v>2469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3335895527</v>
      </c>
      <c r="C82" s="136">
        <v>44338.373032407406</v>
      </c>
      <c r="D82" s="136" t="s">
        <v>2180</v>
      </c>
      <c r="E82" s="124">
        <v>31</v>
      </c>
      <c r="F82" s="153" t="str">
        <f>VLOOKUP(E82,VIP!$A$2:$O13320,2,0)</f>
        <v>DRBR031</v>
      </c>
      <c r="G82" s="134" t="str">
        <f>VLOOKUP(E82,'LISTADO ATM'!$A$2:$B$897,2,0)</f>
        <v xml:space="preserve">ATM Oficina San Martín I </v>
      </c>
      <c r="H82" s="134" t="str">
        <f>VLOOKUP(E82,VIP!$A$2:$O18183,7,FALSE)</f>
        <v>Si</v>
      </c>
      <c r="I82" s="134" t="str">
        <f>VLOOKUP(E82,VIP!$A$2:$O10148,8,FALSE)</f>
        <v>Si</v>
      </c>
      <c r="J82" s="134" t="str">
        <f>VLOOKUP(E82,VIP!$A$2:$O10098,8,FALSE)</f>
        <v>Si</v>
      </c>
      <c r="K82" s="134" t="str">
        <f>VLOOKUP(E82,VIP!$A$2:$O13672,6,0)</f>
        <v>NO</v>
      </c>
      <c r="L82" s="125" t="s">
        <v>2219</v>
      </c>
      <c r="M82" s="154" t="s">
        <v>2658</v>
      </c>
      <c r="N82" s="135" t="s">
        <v>2454</v>
      </c>
      <c r="O82" s="134" t="s">
        <v>2456</v>
      </c>
      <c r="P82" s="137"/>
      <c r="Q82" s="155">
        <v>44338.532638888886</v>
      </c>
    </row>
    <row r="83" spans="1:17" s="96" customFormat="1" ht="18" x14ac:dyDescent="0.25">
      <c r="A83" s="134" t="str">
        <f>VLOOKUP(E83,'LISTADO ATM'!$A$2:$C$898,3,0)</f>
        <v>NORTE</v>
      </c>
      <c r="B83" s="129" t="s">
        <v>2660</v>
      </c>
      <c r="C83" s="136">
        <v>44338.397511574076</v>
      </c>
      <c r="D83" s="136" t="s">
        <v>2181</v>
      </c>
      <c r="E83" s="124">
        <v>201</v>
      </c>
      <c r="F83" s="153" t="str">
        <f>VLOOKUP(E83,VIP!$A$2:$O13332,2,0)</f>
        <v>DRBR201</v>
      </c>
      <c r="G83" s="134" t="str">
        <f>VLOOKUP(E83,'LISTADO ATM'!$A$2:$B$897,2,0)</f>
        <v xml:space="preserve">ATM Oficina Mao </v>
      </c>
      <c r="H83" s="134" t="str">
        <f>VLOOKUP(E83,VIP!$A$2:$O18195,7,FALSE)</f>
        <v>Si</v>
      </c>
      <c r="I83" s="134" t="str">
        <f>VLOOKUP(E83,VIP!$A$2:$O10160,8,FALSE)</f>
        <v>Si</v>
      </c>
      <c r="J83" s="134" t="str">
        <f>VLOOKUP(E83,VIP!$A$2:$O10110,8,FALSE)</f>
        <v>Si</v>
      </c>
      <c r="K83" s="134" t="str">
        <f>VLOOKUP(E83,VIP!$A$2:$O13684,6,0)</f>
        <v>SI</v>
      </c>
      <c r="L83" s="125" t="s">
        <v>2245</v>
      </c>
      <c r="M83" s="154" t="s">
        <v>2658</v>
      </c>
      <c r="N83" s="135" t="s">
        <v>2454</v>
      </c>
      <c r="O83" s="134" t="s">
        <v>2569</v>
      </c>
      <c r="P83" s="137"/>
      <c r="Q83" s="155">
        <v>44338.441666666666</v>
      </c>
    </row>
    <row r="84" spans="1:17" s="96" customFormat="1" ht="18" x14ac:dyDescent="0.25">
      <c r="A84" s="134" t="str">
        <f>VLOOKUP(E84,'LISTADO ATM'!$A$2:$C$898,3,0)</f>
        <v>DISTRITO NACIONAL</v>
      </c>
      <c r="B84" s="129" t="s">
        <v>2659</v>
      </c>
      <c r="C84" s="136">
        <v>44338.417407407411</v>
      </c>
      <c r="D84" s="136" t="s">
        <v>2450</v>
      </c>
      <c r="E84" s="124">
        <v>697</v>
      </c>
      <c r="F84" s="153" t="str">
        <f>VLOOKUP(E84,VIP!$A$2:$O13331,2,0)</f>
        <v>DRBR697</v>
      </c>
      <c r="G84" s="134" t="str">
        <f>VLOOKUP(E84,'LISTADO ATM'!$A$2:$B$897,2,0)</f>
        <v>ATM Hipermercado Olé Ciudad Juan Bosch</v>
      </c>
      <c r="H84" s="134" t="str">
        <f>VLOOKUP(E84,VIP!$A$2:$O18194,7,FALSE)</f>
        <v>Si</v>
      </c>
      <c r="I84" s="134" t="str">
        <f>VLOOKUP(E84,VIP!$A$2:$O10159,8,FALSE)</f>
        <v>Si</v>
      </c>
      <c r="J84" s="134" t="str">
        <f>VLOOKUP(E84,VIP!$A$2:$O10109,8,FALSE)</f>
        <v>Si</v>
      </c>
      <c r="K84" s="134" t="str">
        <f>VLOOKUP(E84,VIP!$A$2:$O13683,6,0)</f>
        <v>NO</v>
      </c>
      <c r="L84" s="125" t="s">
        <v>2418</v>
      </c>
      <c r="M84" s="154" t="s">
        <v>2658</v>
      </c>
      <c r="N84" s="135" t="s">
        <v>2454</v>
      </c>
      <c r="O84" s="134" t="s">
        <v>2455</v>
      </c>
      <c r="P84" s="137"/>
      <c r="Q84" s="155">
        <v>44338.554166666669</v>
      </c>
    </row>
    <row r="85" spans="1:17" s="96" customFormat="1" ht="18" x14ac:dyDescent="0.25">
      <c r="A85" s="134" t="e">
        <f>VLOOKUP(E85,'LISTADO ATM'!$A$2:$C$898,3,0)</f>
        <v>#N/A</v>
      </c>
      <c r="B85" s="129"/>
      <c r="C85" s="136"/>
      <c r="D85" s="136"/>
      <c r="E85" s="124"/>
      <c r="F85" s="153" t="e">
        <f>VLOOKUP(E85,VIP!$A$2:$O13334,2,0)</f>
        <v>#N/A</v>
      </c>
      <c r="G85" s="134" t="e">
        <f>VLOOKUP(E85,'LISTADO ATM'!$A$2:$B$897,2,0)</f>
        <v>#N/A</v>
      </c>
      <c r="H85" s="134" t="e">
        <f>VLOOKUP(E85,VIP!$A$2:$O18197,7,FALSE)</f>
        <v>#N/A</v>
      </c>
      <c r="I85" s="134" t="e">
        <f>VLOOKUP(E85,VIP!$A$2:$O10162,8,FALSE)</f>
        <v>#N/A</v>
      </c>
      <c r="J85" s="134" t="e">
        <f>VLOOKUP(E85,VIP!$A$2:$O10112,8,FALSE)</f>
        <v>#N/A</v>
      </c>
      <c r="K85" s="134" t="e">
        <f>VLOOKUP(E85,VIP!$A$2:$O13686,6,0)</f>
        <v>#N/A</v>
      </c>
      <c r="L85" s="125"/>
      <c r="M85" s="135"/>
      <c r="N85" s="135"/>
      <c r="O85" s="134"/>
      <c r="P85" s="137"/>
      <c r="Q85" s="135"/>
    </row>
    <row r="86" spans="1:17" s="96" customFormat="1" ht="18" x14ac:dyDescent="0.25">
      <c r="A86" s="134" t="str">
        <f>VLOOKUP(E86,'LISTADO ATM'!$A$2:$C$898,3,0)</f>
        <v>DISTRITO NACIONAL</v>
      </c>
      <c r="B86" s="129">
        <v>3335895745</v>
      </c>
      <c r="C86" s="136">
        <v>44338.556238425925</v>
      </c>
      <c r="D86" s="136" t="s">
        <v>2667</v>
      </c>
      <c r="E86" s="124">
        <v>365</v>
      </c>
      <c r="F86" s="153" t="str">
        <f>VLOOKUP(E86,VIP!$A$2:$O13335,2,0)</f>
        <v>DRBR365</v>
      </c>
      <c r="G86" s="134" t="str">
        <f>VLOOKUP(E86,'LISTADO ATM'!$A$2:$B$897,2,0)</f>
        <v>ATM CEMDOE</v>
      </c>
      <c r="H86" s="134" t="str">
        <f>VLOOKUP(E86,VIP!$A$2:$O18198,7,FALSE)</f>
        <v>N/A</v>
      </c>
      <c r="I86" s="134" t="str">
        <f>VLOOKUP(E86,VIP!$A$2:$O10163,8,FALSE)</f>
        <v>N/A</v>
      </c>
      <c r="J86" s="134" t="str">
        <f>VLOOKUP(E86,VIP!$A$2:$O10113,8,FALSE)</f>
        <v>N/A</v>
      </c>
      <c r="K86" s="134" t="str">
        <f>VLOOKUP(E86,VIP!$A$2:$O13687,6,0)</f>
        <v>N/A</v>
      </c>
      <c r="L86" s="125" t="s">
        <v>2219</v>
      </c>
      <c r="M86" s="135"/>
      <c r="N86" s="135" t="s">
        <v>2454</v>
      </c>
      <c r="O86" s="134" t="s">
        <v>2665</v>
      </c>
      <c r="P86" s="137"/>
      <c r="Q86" s="135" t="s">
        <v>2219</v>
      </c>
    </row>
    <row r="87" spans="1:17" s="96" customFormat="1" ht="18" x14ac:dyDescent="0.25">
      <c r="A87" s="134" t="str">
        <f>VLOOKUP(E87,'LISTADO ATM'!$A$2:$C$898,3,0)</f>
        <v>NORTE</v>
      </c>
      <c r="B87" s="129">
        <v>3335895736</v>
      </c>
      <c r="C87" s="136">
        <v>44338.531585648147</v>
      </c>
      <c r="D87" s="136" t="s">
        <v>2180</v>
      </c>
      <c r="E87" s="124">
        <v>854</v>
      </c>
      <c r="F87" s="153" t="str">
        <f>VLOOKUP(E87,VIP!$A$2:$O13336,2,0)</f>
        <v>DRBR854</v>
      </c>
      <c r="G87" s="134" t="str">
        <f>VLOOKUP(E87,'LISTADO ATM'!$A$2:$B$897,2,0)</f>
        <v xml:space="preserve">ATM Centro Comercial Blanco Batista </v>
      </c>
      <c r="H87" s="134" t="str">
        <f>VLOOKUP(E87,VIP!$A$2:$O18199,7,FALSE)</f>
        <v>Si</v>
      </c>
      <c r="I87" s="134" t="str">
        <f>VLOOKUP(E87,VIP!$A$2:$O10164,8,FALSE)</f>
        <v>Si</v>
      </c>
      <c r="J87" s="134" t="str">
        <f>VLOOKUP(E87,VIP!$A$2:$O10114,8,FALSE)</f>
        <v>Si</v>
      </c>
      <c r="K87" s="134" t="str">
        <f>VLOOKUP(E87,VIP!$A$2:$O13688,6,0)</f>
        <v>NO</v>
      </c>
      <c r="L87" s="125" t="s">
        <v>2469</v>
      </c>
      <c r="M87" s="135"/>
      <c r="N87" s="135" t="s">
        <v>2454</v>
      </c>
      <c r="O87" s="134" t="s">
        <v>2456</v>
      </c>
      <c r="P87" s="137"/>
      <c r="Q87" s="135" t="s">
        <v>2469</v>
      </c>
    </row>
    <row r="88" spans="1:17" s="96" customFormat="1" ht="18" x14ac:dyDescent="0.25">
      <c r="A88" s="134" t="str">
        <f>VLOOKUP(E88,'LISTADO ATM'!$A$2:$C$898,3,0)</f>
        <v>NORTE</v>
      </c>
      <c r="B88" s="129">
        <v>3335895735</v>
      </c>
      <c r="C88" s="136">
        <v>44338.530729166669</v>
      </c>
      <c r="D88" s="136" t="s">
        <v>2181</v>
      </c>
      <c r="E88" s="124">
        <v>760</v>
      </c>
      <c r="F88" s="153" t="str">
        <f>VLOOKUP(E88,VIP!$A$2:$O13337,2,0)</f>
        <v>DRBR760</v>
      </c>
      <c r="G88" s="134" t="str">
        <f>VLOOKUP(E88,'LISTADO ATM'!$A$2:$B$897,2,0)</f>
        <v xml:space="preserve">ATM UNP Cruce Guayacanes (Mao) </v>
      </c>
      <c r="H88" s="134" t="str">
        <f>VLOOKUP(E88,VIP!$A$2:$O18200,7,FALSE)</f>
        <v>Si</v>
      </c>
      <c r="I88" s="134" t="str">
        <f>VLOOKUP(E88,VIP!$A$2:$O10165,8,FALSE)</f>
        <v>Si</v>
      </c>
      <c r="J88" s="134" t="str">
        <f>VLOOKUP(E88,VIP!$A$2:$O10115,8,FALSE)</f>
        <v>Si</v>
      </c>
      <c r="K88" s="134" t="str">
        <f>VLOOKUP(E88,VIP!$A$2:$O13689,6,0)</f>
        <v>NO</v>
      </c>
      <c r="L88" s="125" t="s">
        <v>2219</v>
      </c>
      <c r="M88" s="135"/>
      <c r="N88" s="135" t="s">
        <v>2454</v>
      </c>
      <c r="O88" s="134" t="s">
        <v>2666</v>
      </c>
      <c r="P88" s="137"/>
      <c r="Q88" s="135" t="s">
        <v>2219</v>
      </c>
    </row>
    <row r="89" spans="1:17" s="96" customFormat="1" ht="18" x14ac:dyDescent="0.25">
      <c r="A89" s="134" t="str">
        <f>VLOOKUP(E89,'LISTADO ATM'!$A$2:$C$898,3,0)</f>
        <v>NORTE</v>
      </c>
      <c r="B89" s="129">
        <v>3335895726</v>
      </c>
      <c r="C89" s="136">
        <v>44338.520578703705</v>
      </c>
      <c r="D89" s="136" t="s">
        <v>2181</v>
      </c>
      <c r="E89" s="124">
        <v>965</v>
      </c>
      <c r="F89" s="153" t="str">
        <f>VLOOKUP(E89,VIP!$A$2:$O13338,2,0)</f>
        <v>DRBR965</v>
      </c>
      <c r="G89" s="134" t="str">
        <f>VLOOKUP(E89,'LISTADO ATM'!$A$2:$B$897,2,0)</f>
        <v xml:space="preserve">ATM S/M La Fuente FUN (Santiago) </v>
      </c>
      <c r="H89" s="134" t="str">
        <f>VLOOKUP(E89,VIP!$A$2:$O18201,7,FALSE)</f>
        <v>Si</v>
      </c>
      <c r="I89" s="134" t="str">
        <f>VLOOKUP(E89,VIP!$A$2:$O10166,8,FALSE)</f>
        <v>Si</v>
      </c>
      <c r="J89" s="134" t="str">
        <f>VLOOKUP(E89,VIP!$A$2:$O10116,8,FALSE)</f>
        <v>Si</v>
      </c>
      <c r="K89" s="134" t="str">
        <f>VLOOKUP(E89,VIP!$A$2:$O13690,6,0)</f>
        <v>NO</v>
      </c>
      <c r="L89" s="125" t="s">
        <v>2219</v>
      </c>
      <c r="M89" s="135"/>
      <c r="N89" s="135" t="s">
        <v>2454</v>
      </c>
      <c r="O89" s="134" t="s">
        <v>2666</v>
      </c>
      <c r="P89" s="137"/>
      <c r="Q89" s="135" t="s">
        <v>2219</v>
      </c>
    </row>
    <row r="90" spans="1:17" s="96" customFormat="1" ht="18" x14ac:dyDescent="0.25">
      <c r="A90" s="134" t="str">
        <f>VLOOKUP(E90,'LISTADO ATM'!$A$2:$C$898,3,0)</f>
        <v>DISTRITO NACIONAL</v>
      </c>
      <c r="B90" s="129">
        <v>3335895725</v>
      </c>
      <c r="C90" s="136">
        <v>44338.518599537034</v>
      </c>
      <c r="D90" s="136" t="s">
        <v>2180</v>
      </c>
      <c r="E90" s="124">
        <v>37</v>
      </c>
      <c r="F90" s="153" t="str">
        <f>VLOOKUP(E90,VIP!$A$2:$O13339,2,0)</f>
        <v>DRBR037</v>
      </c>
      <c r="G90" s="134" t="str">
        <f>VLOOKUP(E90,'LISTADO ATM'!$A$2:$B$897,2,0)</f>
        <v xml:space="preserve">ATM Oficina Villa Mella </v>
      </c>
      <c r="H90" s="134" t="str">
        <f>VLOOKUP(E90,VIP!$A$2:$O18202,7,FALSE)</f>
        <v>Si</v>
      </c>
      <c r="I90" s="134" t="str">
        <f>VLOOKUP(E90,VIP!$A$2:$O10167,8,FALSE)</f>
        <v>Si</v>
      </c>
      <c r="J90" s="134" t="str">
        <f>VLOOKUP(E90,VIP!$A$2:$O10117,8,FALSE)</f>
        <v>Si</v>
      </c>
      <c r="K90" s="134" t="str">
        <f>VLOOKUP(E90,VIP!$A$2:$O13691,6,0)</f>
        <v>SI</v>
      </c>
      <c r="L90" s="125" t="s">
        <v>2245</v>
      </c>
      <c r="M90" s="135"/>
      <c r="N90" s="135" t="s">
        <v>2454</v>
      </c>
      <c r="O90" s="134" t="s">
        <v>2456</v>
      </c>
      <c r="P90" s="137"/>
      <c r="Q90" s="135" t="s">
        <v>2245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3335895722</v>
      </c>
      <c r="C91" s="136">
        <v>44338.517650462964</v>
      </c>
      <c r="D91" s="136" t="s">
        <v>2450</v>
      </c>
      <c r="E91" s="124">
        <v>152</v>
      </c>
      <c r="F91" s="153" t="str">
        <f>VLOOKUP(E91,VIP!$A$2:$O13340,2,0)</f>
        <v>DRBR152</v>
      </c>
      <c r="G91" s="134" t="str">
        <f>VLOOKUP(E91,'LISTADO ATM'!$A$2:$B$897,2,0)</f>
        <v xml:space="preserve">ATM Kiosco Megacentro II </v>
      </c>
      <c r="H91" s="134" t="str">
        <f>VLOOKUP(E91,VIP!$A$2:$O18203,7,FALSE)</f>
        <v>Si</v>
      </c>
      <c r="I91" s="134" t="str">
        <f>VLOOKUP(E91,VIP!$A$2:$O10168,8,FALSE)</f>
        <v>Si</v>
      </c>
      <c r="J91" s="134" t="str">
        <f>VLOOKUP(E91,VIP!$A$2:$O10118,8,FALSE)</f>
        <v>Si</v>
      </c>
      <c r="K91" s="134" t="str">
        <f>VLOOKUP(E91,VIP!$A$2:$O13692,6,0)</f>
        <v>NO</v>
      </c>
      <c r="L91" s="125" t="s">
        <v>2443</v>
      </c>
      <c r="M91" s="135"/>
      <c r="N91" s="135" t="s">
        <v>2454</v>
      </c>
      <c r="O91" s="134" t="s">
        <v>2455</v>
      </c>
      <c r="P91" s="137"/>
      <c r="Q91" s="135" t="s">
        <v>2443</v>
      </c>
    </row>
    <row r="92" spans="1:17" s="96" customFormat="1" ht="18" x14ac:dyDescent="0.25">
      <c r="A92" s="134" t="str">
        <f>VLOOKUP(E92,'LISTADO ATM'!$A$2:$C$898,3,0)</f>
        <v>DISTRITO NACIONAL</v>
      </c>
      <c r="B92" s="129">
        <v>3335895720</v>
      </c>
      <c r="C92" s="136">
        <v>44338.516712962963</v>
      </c>
      <c r="D92" s="136" t="s">
        <v>2180</v>
      </c>
      <c r="E92" s="124">
        <v>671</v>
      </c>
      <c r="F92" s="153" t="str">
        <f>VLOOKUP(E92,VIP!$A$2:$O13341,2,0)</f>
        <v>DRBR671</v>
      </c>
      <c r="G92" s="134" t="str">
        <f>VLOOKUP(E92,'LISTADO ATM'!$A$2:$B$897,2,0)</f>
        <v>ATM Ayuntamiento Sto. Dgo. Norte</v>
      </c>
      <c r="H92" s="134" t="str">
        <f>VLOOKUP(E92,VIP!$A$2:$O18204,7,FALSE)</f>
        <v>Si</v>
      </c>
      <c r="I92" s="134" t="str">
        <f>VLOOKUP(E92,VIP!$A$2:$O10169,8,FALSE)</f>
        <v>Si</v>
      </c>
      <c r="J92" s="134" t="str">
        <f>VLOOKUP(E92,VIP!$A$2:$O10119,8,FALSE)</f>
        <v>Si</v>
      </c>
      <c r="K92" s="134" t="str">
        <f>VLOOKUP(E92,VIP!$A$2:$O13693,6,0)</f>
        <v>NO</v>
      </c>
      <c r="L92" s="125" t="s">
        <v>2245</v>
      </c>
      <c r="M92" s="135"/>
      <c r="N92" s="135" t="s">
        <v>2454</v>
      </c>
      <c r="O92" s="134" t="s">
        <v>2456</v>
      </c>
      <c r="P92" s="137"/>
      <c r="Q92" s="135" t="s">
        <v>2245</v>
      </c>
    </row>
    <row r="93" spans="1:17" s="96" customFormat="1" ht="18" x14ac:dyDescent="0.25">
      <c r="A93" s="134" t="str">
        <f>VLOOKUP(E93,'LISTADO ATM'!$A$2:$C$898,3,0)</f>
        <v>DISTRITO NACIONAL</v>
      </c>
      <c r="B93" s="129">
        <v>3335895719</v>
      </c>
      <c r="C93" s="136">
        <v>44338.516388888886</v>
      </c>
      <c r="D93" s="136" t="s">
        <v>2450</v>
      </c>
      <c r="E93" s="124">
        <v>406</v>
      </c>
      <c r="F93" s="153" t="str">
        <f>VLOOKUP(E93,VIP!$A$2:$O13342,2,0)</f>
        <v>DRBR406</v>
      </c>
      <c r="G93" s="134" t="str">
        <f>VLOOKUP(E93,'LISTADO ATM'!$A$2:$B$897,2,0)</f>
        <v xml:space="preserve">ATM UNP Plaza Lama Máximo Gómez </v>
      </c>
      <c r="H93" s="134" t="str">
        <f>VLOOKUP(E93,VIP!$A$2:$O18205,7,FALSE)</f>
        <v>Si</v>
      </c>
      <c r="I93" s="134" t="str">
        <f>VLOOKUP(E93,VIP!$A$2:$O10170,8,FALSE)</f>
        <v>Si</v>
      </c>
      <c r="J93" s="134" t="str">
        <f>VLOOKUP(E93,VIP!$A$2:$O10120,8,FALSE)</f>
        <v>Si</v>
      </c>
      <c r="K93" s="134" t="str">
        <f>VLOOKUP(E93,VIP!$A$2:$O13694,6,0)</f>
        <v>SI</v>
      </c>
      <c r="L93" s="125" t="s">
        <v>2443</v>
      </c>
      <c r="M93" s="135"/>
      <c r="N93" s="135" t="s">
        <v>2454</v>
      </c>
      <c r="O93" s="134" t="s">
        <v>2455</v>
      </c>
      <c r="P93" s="137"/>
      <c r="Q93" s="135" t="s">
        <v>2443</v>
      </c>
    </row>
    <row r="94" spans="1:17" s="96" customFormat="1" ht="18" x14ac:dyDescent="0.25">
      <c r="A94" s="134" t="str">
        <f>VLOOKUP(E94,'LISTADO ATM'!$A$2:$C$898,3,0)</f>
        <v>SUR</v>
      </c>
      <c r="B94" s="129">
        <v>3335895718</v>
      </c>
      <c r="C94" s="136">
        <v>44338.515555555554</v>
      </c>
      <c r="D94" s="136" t="s">
        <v>2450</v>
      </c>
      <c r="E94" s="124">
        <v>537</v>
      </c>
      <c r="F94" s="153" t="str">
        <f>VLOOKUP(E94,VIP!$A$2:$O13343,2,0)</f>
        <v>DRBR537</v>
      </c>
      <c r="G94" s="134" t="str">
        <f>VLOOKUP(E94,'LISTADO ATM'!$A$2:$B$897,2,0)</f>
        <v xml:space="preserve">ATM Estación Texaco Enriquillo (Barahona) </v>
      </c>
      <c r="H94" s="134" t="str">
        <f>VLOOKUP(E94,VIP!$A$2:$O18206,7,FALSE)</f>
        <v>Si</v>
      </c>
      <c r="I94" s="134" t="str">
        <f>VLOOKUP(E94,VIP!$A$2:$O10171,8,FALSE)</f>
        <v>Si</v>
      </c>
      <c r="J94" s="134" t="str">
        <f>VLOOKUP(E94,VIP!$A$2:$O10121,8,FALSE)</f>
        <v>Si</v>
      </c>
      <c r="K94" s="134" t="str">
        <f>VLOOKUP(E94,VIP!$A$2:$O13695,6,0)</f>
        <v>NO</v>
      </c>
      <c r="L94" s="125" t="s">
        <v>2443</v>
      </c>
      <c r="M94" s="135"/>
      <c r="N94" s="135" t="s">
        <v>2454</v>
      </c>
      <c r="O94" s="134" t="s">
        <v>2455</v>
      </c>
      <c r="P94" s="137"/>
      <c r="Q94" s="135" t="s">
        <v>2443</v>
      </c>
    </row>
    <row r="95" spans="1:17" s="96" customFormat="1" ht="18" x14ac:dyDescent="0.25">
      <c r="A95" s="134" t="str">
        <f>VLOOKUP(E95,'LISTADO ATM'!$A$2:$C$898,3,0)</f>
        <v>SUR</v>
      </c>
      <c r="B95" s="129">
        <v>3335895688</v>
      </c>
      <c r="C95" s="136">
        <v>44338.497800925928</v>
      </c>
      <c r="D95" s="136" t="s">
        <v>2180</v>
      </c>
      <c r="E95" s="124">
        <v>829</v>
      </c>
      <c r="F95" s="153" t="str">
        <f>VLOOKUP(E95,VIP!$A$2:$O13344,2,0)</f>
        <v>DRBR829</v>
      </c>
      <c r="G95" s="134" t="str">
        <f>VLOOKUP(E95,'LISTADO ATM'!$A$2:$B$897,2,0)</f>
        <v xml:space="preserve">ATM UNP Multicentro Sirena Baní </v>
      </c>
      <c r="H95" s="134" t="str">
        <f>VLOOKUP(E95,VIP!$A$2:$O18207,7,FALSE)</f>
        <v>Si</v>
      </c>
      <c r="I95" s="134" t="str">
        <f>VLOOKUP(E95,VIP!$A$2:$O10172,8,FALSE)</f>
        <v>Si</v>
      </c>
      <c r="J95" s="134" t="str">
        <f>VLOOKUP(E95,VIP!$A$2:$O10122,8,FALSE)</f>
        <v>Si</v>
      </c>
      <c r="K95" s="134" t="str">
        <f>VLOOKUP(E95,VIP!$A$2:$O13696,6,0)</f>
        <v>NO</v>
      </c>
      <c r="L95" s="125" t="s">
        <v>2469</v>
      </c>
      <c r="M95" s="135"/>
      <c r="N95" s="135" t="s">
        <v>2454</v>
      </c>
      <c r="O95" s="134" t="s">
        <v>2456</v>
      </c>
      <c r="P95" s="137"/>
      <c r="Q95" s="135" t="s">
        <v>2469</v>
      </c>
    </row>
    <row r="96" spans="1:17" s="96" customFormat="1" ht="18" x14ac:dyDescent="0.25">
      <c r="A96" s="134" t="str">
        <f>VLOOKUP(E96,'LISTADO ATM'!$A$2:$C$898,3,0)</f>
        <v>DISTRITO NACIONAL</v>
      </c>
      <c r="B96" s="129">
        <v>3335895680</v>
      </c>
      <c r="C96" s="136">
        <v>44338.491481481484</v>
      </c>
      <c r="D96" s="136" t="s">
        <v>2180</v>
      </c>
      <c r="E96" s="124">
        <v>224</v>
      </c>
      <c r="F96" s="153" t="str">
        <f>VLOOKUP(E96,VIP!$A$2:$O13345,2,0)</f>
        <v>DRBR224</v>
      </c>
      <c r="G96" s="134" t="str">
        <f>VLOOKUP(E96,'LISTADO ATM'!$A$2:$B$897,2,0)</f>
        <v xml:space="preserve">ATM S/M Nacional El Millón (Núñez de Cáceres) </v>
      </c>
      <c r="H96" s="134" t="str">
        <f>VLOOKUP(E96,VIP!$A$2:$O18208,7,FALSE)</f>
        <v>Si</v>
      </c>
      <c r="I96" s="134" t="str">
        <f>VLOOKUP(E96,VIP!$A$2:$O10173,8,FALSE)</f>
        <v>Si</v>
      </c>
      <c r="J96" s="134" t="str">
        <f>VLOOKUP(E96,VIP!$A$2:$O10123,8,FALSE)</f>
        <v>Si</v>
      </c>
      <c r="K96" s="134" t="str">
        <f>VLOOKUP(E96,VIP!$A$2:$O13697,6,0)</f>
        <v>SI</v>
      </c>
      <c r="L96" s="125" t="s">
        <v>2245</v>
      </c>
      <c r="M96" s="135"/>
      <c r="N96" s="135" t="s">
        <v>2454</v>
      </c>
      <c r="O96" s="134" t="s">
        <v>2456</v>
      </c>
      <c r="P96" s="137"/>
      <c r="Q96" s="135" t="s">
        <v>2245</v>
      </c>
    </row>
    <row r="97" spans="1:17" s="96" customFormat="1" ht="18" x14ac:dyDescent="0.25">
      <c r="A97" s="134" t="str">
        <f>VLOOKUP(E97,'LISTADO ATM'!$A$2:$C$898,3,0)</f>
        <v>DISTRITO NACIONAL</v>
      </c>
      <c r="B97" s="129">
        <v>3335895661</v>
      </c>
      <c r="C97" s="136">
        <v>44338.483865740738</v>
      </c>
      <c r="D97" s="136" t="s">
        <v>2180</v>
      </c>
      <c r="E97" s="124">
        <v>473</v>
      </c>
      <c r="F97" s="153" t="str">
        <f>VLOOKUP(E97,VIP!$A$2:$O13346,2,0)</f>
        <v>DRBR473</v>
      </c>
      <c r="G97" s="134" t="str">
        <f>VLOOKUP(E97,'LISTADO ATM'!$A$2:$B$897,2,0)</f>
        <v xml:space="preserve">ATM Oficina Carrefour II </v>
      </c>
      <c r="H97" s="134" t="str">
        <f>VLOOKUP(E97,VIP!$A$2:$O18209,7,FALSE)</f>
        <v>Si</v>
      </c>
      <c r="I97" s="134" t="str">
        <f>VLOOKUP(E97,VIP!$A$2:$O10174,8,FALSE)</f>
        <v>Si</v>
      </c>
      <c r="J97" s="134" t="str">
        <f>VLOOKUP(E97,VIP!$A$2:$O10124,8,FALSE)</f>
        <v>Si</v>
      </c>
      <c r="K97" s="134" t="str">
        <f>VLOOKUP(E97,VIP!$A$2:$O13698,6,0)</f>
        <v>NO</v>
      </c>
      <c r="L97" s="125" t="s">
        <v>2662</v>
      </c>
      <c r="M97" s="135"/>
      <c r="N97" s="135" t="s">
        <v>2454</v>
      </c>
      <c r="O97" s="134" t="s">
        <v>2456</v>
      </c>
      <c r="P97" s="137"/>
      <c r="Q97" s="135" t="s">
        <v>2662</v>
      </c>
    </row>
    <row r="98" spans="1:17" s="96" customFormat="1" ht="18" x14ac:dyDescent="0.25">
      <c r="A98" s="134" t="str">
        <f>VLOOKUP(E98,'LISTADO ATM'!$A$2:$C$898,3,0)</f>
        <v>DISTRITO NACIONAL</v>
      </c>
      <c r="B98" s="129">
        <v>3335895659</v>
      </c>
      <c r="C98" s="136">
        <v>44338.483101851853</v>
      </c>
      <c r="D98" s="136" t="s">
        <v>2667</v>
      </c>
      <c r="E98" s="124">
        <v>240</v>
      </c>
      <c r="F98" s="153" t="str">
        <f>VLOOKUP(E98,VIP!$A$2:$O13347,2,0)</f>
        <v>DRBR24D</v>
      </c>
      <c r="G98" s="134" t="str">
        <f>VLOOKUP(E98,'LISTADO ATM'!$A$2:$B$897,2,0)</f>
        <v xml:space="preserve">ATM Oficina Carrefour I </v>
      </c>
      <c r="H98" s="134" t="str">
        <f>VLOOKUP(E98,VIP!$A$2:$O18210,7,FALSE)</f>
        <v>Si</v>
      </c>
      <c r="I98" s="134" t="str">
        <f>VLOOKUP(E98,VIP!$A$2:$O10175,8,FALSE)</f>
        <v>Si</v>
      </c>
      <c r="J98" s="134" t="str">
        <f>VLOOKUP(E98,VIP!$A$2:$O10125,8,FALSE)</f>
        <v>Si</v>
      </c>
      <c r="K98" s="134" t="str">
        <f>VLOOKUP(E98,VIP!$A$2:$O13699,6,0)</f>
        <v>SI</v>
      </c>
      <c r="L98" s="125" t="s">
        <v>2662</v>
      </c>
      <c r="M98" s="135"/>
      <c r="N98" s="135" t="s">
        <v>2664</v>
      </c>
      <c r="O98" s="134" t="s">
        <v>2665</v>
      </c>
      <c r="P98" s="137"/>
      <c r="Q98" s="135" t="s">
        <v>2662</v>
      </c>
    </row>
    <row r="99" spans="1:17" s="96" customFormat="1" ht="18" x14ac:dyDescent="0.25">
      <c r="A99" s="134" t="str">
        <f>VLOOKUP(E99,'LISTADO ATM'!$A$2:$C$898,3,0)</f>
        <v>SUR</v>
      </c>
      <c r="B99" s="129">
        <v>3335895653</v>
      </c>
      <c r="C99" s="136">
        <v>44338.479247685187</v>
      </c>
      <c r="D99" s="136" t="s">
        <v>2473</v>
      </c>
      <c r="E99" s="124">
        <v>249</v>
      </c>
      <c r="F99" s="153" t="str">
        <f>VLOOKUP(E99,VIP!$A$2:$O13348,2,0)</f>
        <v>DRBR249</v>
      </c>
      <c r="G99" s="134" t="str">
        <f>VLOOKUP(E99,'LISTADO ATM'!$A$2:$B$897,2,0)</f>
        <v xml:space="preserve">ATM Banco Agrícola Neiba </v>
      </c>
      <c r="H99" s="134" t="str">
        <f>VLOOKUP(E99,VIP!$A$2:$O18211,7,FALSE)</f>
        <v>Si</v>
      </c>
      <c r="I99" s="134" t="str">
        <f>VLOOKUP(E99,VIP!$A$2:$O10176,8,FALSE)</f>
        <v>Si</v>
      </c>
      <c r="J99" s="134" t="str">
        <f>VLOOKUP(E99,VIP!$A$2:$O10126,8,FALSE)</f>
        <v>Si</v>
      </c>
      <c r="K99" s="134" t="str">
        <f>VLOOKUP(E99,VIP!$A$2:$O13700,6,0)</f>
        <v>NO</v>
      </c>
      <c r="L99" s="125" t="s">
        <v>2663</v>
      </c>
      <c r="M99" s="135"/>
      <c r="N99" s="135" t="s">
        <v>2454</v>
      </c>
      <c r="O99" s="134" t="s">
        <v>2474</v>
      </c>
      <c r="P99" s="137"/>
      <c r="Q99" s="135" t="s">
        <v>2663</v>
      </c>
    </row>
    <row r="100" spans="1:17" s="96" customFormat="1" ht="18" x14ac:dyDescent="0.25">
      <c r="A100" s="134" t="str">
        <f>VLOOKUP(E100,'LISTADO ATM'!$A$2:$C$898,3,0)</f>
        <v>DISTRITO NACIONAL</v>
      </c>
      <c r="B100" s="129">
        <v>3335895649</v>
      </c>
      <c r="C100" s="136">
        <v>44338.477789351855</v>
      </c>
      <c r="D100" s="136" t="s">
        <v>2180</v>
      </c>
      <c r="E100" s="124">
        <v>719</v>
      </c>
      <c r="F100" s="153" t="str">
        <f>VLOOKUP(E100,VIP!$A$2:$O13349,2,0)</f>
        <v>DRBR419</v>
      </c>
      <c r="G100" s="134" t="str">
        <f>VLOOKUP(E100,'LISTADO ATM'!$A$2:$B$897,2,0)</f>
        <v xml:space="preserve">ATM Ayuntamiento Municipal San Luís </v>
      </c>
      <c r="H100" s="134" t="str">
        <f>VLOOKUP(E100,VIP!$A$2:$O18212,7,FALSE)</f>
        <v>Si</v>
      </c>
      <c r="I100" s="134" t="str">
        <f>VLOOKUP(E100,VIP!$A$2:$O10177,8,FALSE)</f>
        <v>Si</v>
      </c>
      <c r="J100" s="134" t="str">
        <f>VLOOKUP(E100,VIP!$A$2:$O10127,8,FALSE)</f>
        <v>Si</v>
      </c>
      <c r="K100" s="134" t="str">
        <f>VLOOKUP(E100,VIP!$A$2:$O13701,6,0)</f>
        <v>NO</v>
      </c>
      <c r="L100" s="125" t="s">
        <v>2245</v>
      </c>
      <c r="M100" s="135"/>
      <c r="N100" s="135" t="s">
        <v>2454</v>
      </c>
      <c r="O100" s="134" t="s">
        <v>2456</v>
      </c>
      <c r="P100" s="137"/>
      <c r="Q100" s="135" t="s">
        <v>2245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3335895646</v>
      </c>
      <c r="C101" s="136">
        <v>44338.474594907406</v>
      </c>
      <c r="D101" s="136" t="s">
        <v>2180</v>
      </c>
      <c r="E101" s="124">
        <v>549</v>
      </c>
      <c r="F101" s="153" t="str">
        <f>VLOOKUP(E101,VIP!$A$2:$O13350,2,0)</f>
        <v>DRBR026</v>
      </c>
      <c r="G101" s="134" t="str">
        <f>VLOOKUP(E101,'LISTADO ATM'!$A$2:$B$897,2,0)</f>
        <v xml:space="preserve">ATM Ministerio de Turismo (Oficinas Gubernamentales) </v>
      </c>
      <c r="H101" s="134" t="str">
        <f>VLOOKUP(E101,VIP!$A$2:$O18213,7,FALSE)</f>
        <v>Si</v>
      </c>
      <c r="I101" s="134" t="str">
        <f>VLOOKUP(E101,VIP!$A$2:$O10178,8,FALSE)</f>
        <v>Si</v>
      </c>
      <c r="J101" s="134" t="str">
        <f>VLOOKUP(E101,VIP!$A$2:$O10128,8,FALSE)</f>
        <v>Si</v>
      </c>
      <c r="K101" s="134" t="str">
        <f>VLOOKUP(E101,VIP!$A$2:$O13702,6,0)</f>
        <v>NO</v>
      </c>
      <c r="L101" s="125" t="s">
        <v>2245</v>
      </c>
      <c r="M101" s="135"/>
      <c r="N101" s="135" t="s">
        <v>2454</v>
      </c>
      <c r="O101" s="134" t="s">
        <v>2456</v>
      </c>
      <c r="P101" s="137"/>
      <c r="Q101" s="135" t="s">
        <v>2245</v>
      </c>
    </row>
    <row r="102" spans="1:17" s="96" customFormat="1" ht="18" x14ac:dyDescent="0.25">
      <c r="A102" s="134" t="str">
        <f>VLOOKUP(E102,'LISTADO ATM'!$A$2:$C$898,3,0)</f>
        <v>DISTRITO NACIONAL</v>
      </c>
      <c r="B102" s="129">
        <v>3335895642</v>
      </c>
      <c r="C102" s="136">
        <v>44338.471724537034</v>
      </c>
      <c r="D102" s="136" t="s">
        <v>2180</v>
      </c>
      <c r="E102" s="124">
        <v>551</v>
      </c>
      <c r="F102" s="153" t="str">
        <f>VLOOKUP(E102,VIP!$A$2:$O13351,2,0)</f>
        <v>DRBR01C</v>
      </c>
      <c r="G102" s="134" t="str">
        <f>VLOOKUP(E102,'LISTADO ATM'!$A$2:$B$897,2,0)</f>
        <v xml:space="preserve">ATM Oficina Padre Castellanos </v>
      </c>
      <c r="H102" s="134" t="str">
        <f>VLOOKUP(E102,VIP!$A$2:$O18214,7,FALSE)</f>
        <v>Si</v>
      </c>
      <c r="I102" s="134" t="str">
        <f>VLOOKUP(E102,VIP!$A$2:$O10179,8,FALSE)</f>
        <v>Si</v>
      </c>
      <c r="J102" s="134" t="str">
        <f>VLOOKUP(E102,VIP!$A$2:$O10129,8,FALSE)</f>
        <v>Si</v>
      </c>
      <c r="K102" s="134" t="str">
        <f>VLOOKUP(E102,VIP!$A$2:$O13703,6,0)</f>
        <v>NO</v>
      </c>
      <c r="L102" s="125" t="s">
        <v>2219</v>
      </c>
      <c r="M102" s="135"/>
      <c r="N102" s="135" t="s">
        <v>2454</v>
      </c>
      <c r="O102" s="134" t="s">
        <v>2456</v>
      </c>
      <c r="P102" s="137"/>
      <c r="Q102" s="135" t="s">
        <v>2219</v>
      </c>
    </row>
    <row r="103" spans="1:17" s="96" customFormat="1" ht="18" x14ac:dyDescent="0.25">
      <c r="A103" s="134" t="str">
        <f>VLOOKUP(E103,'LISTADO ATM'!$A$2:$C$898,3,0)</f>
        <v>ESTE</v>
      </c>
      <c r="B103" s="129">
        <v>3335895641</v>
      </c>
      <c r="C103" s="136">
        <v>44338.471076388887</v>
      </c>
      <c r="D103" s="136" t="s">
        <v>2180</v>
      </c>
      <c r="E103" s="124">
        <v>830</v>
      </c>
      <c r="F103" s="153" t="str">
        <f>VLOOKUP(E103,VIP!$A$2:$O13352,2,0)</f>
        <v>DRBR830</v>
      </c>
      <c r="G103" s="134" t="str">
        <f>VLOOKUP(E103,'LISTADO ATM'!$A$2:$B$897,2,0)</f>
        <v xml:space="preserve">ATM UNP Sabana Grande de Boyá </v>
      </c>
      <c r="H103" s="134" t="str">
        <f>VLOOKUP(E103,VIP!$A$2:$O18215,7,FALSE)</f>
        <v>Si</v>
      </c>
      <c r="I103" s="134" t="str">
        <f>VLOOKUP(E103,VIP!$A$2:$O10180,8,FALSE)</f>
        <v>Si</v>
      </c>
      <c r="J103" s="134" t="str">
        <f>VLOOKUP(E103,VIP!$A$2:$O10130,8,FALSE)</f>
        <v>Si</v>
      </c>
      <c r="K103" s="134" t="str">
        <f>VLOOKUP(E103,VIP!$A$2:$O13704,6,0)</f>
        <v>NO</v>
      </c>
      <c r="L103" s="125" t="s">
        <v>2219</v>
      </c>
      <c r="M103" s="135"/>
      <c r="N103" s="135" t="s">
        <v>2454</v>
      </c>
      <c r="O103" s="134" t="s">
        <v>2456</v>
      </c>
      <c r="P103" s="137"/>
      <c r="Q103" s="135" t="s">
        <v>2219</v>
      </c>
    </row>
    <row r="104" spans="1:17" s="96" customFormat="1" ht="18" x14ac:dyDescent="0.25">
      <c r="A104" s="134" t="str">
        <f>VLOOKUP(E104,'LISTADO ATM'!$A$2:$C$898,3,0)</f>
        <v>SUR</v>
      </c>
      <c r="B104" s="129">
        <v>3335895633</v>
      </c>
      <c r="C104" s="136">
        <v>44338.460775462961</v>
      </c>
      <c r="D104" s="136" t="s">
        <v>2450</v>
      </c>
      <c r="E104" s="124">
        <v>781</v>
      </c>
      <c r="F104" s="153" t="str">
        <f>VLOOKUP(E104,VIP!$A$2:$O13353,2,0)</f>
        <v>DRBR186</v>
      </c>
      <c r="G104" s="134" t="str">
        <f>VLOOKUP(E104,'LISTADO ATM'!$A$2:$B$897,2,0)</f>
        <v xml:space="preserve">ATM Estación Isla Barahona </v>
      </c>
      <c r="H104" s="134" t="str">
        <f>VLOOKUP(E104,VIP!$A$2:$O18216,7,FALSE)</f>
        <v>Si</v>
      </c>
      <c r="I104" s="134" t="str">
        <f>VLOOKUP(E104,VIP!$A$2:$O10181,8,FALSE)</f>
        <v>Si</v>
      </c>
      <c r="J104" s="134" t="str">
        <f>VLOOKUP(E104,VIP!$A$2:$O10131,8,FALSE)</f>
        <v>Si</v>
      </c>
      <c r="K104" s="134" t="str">
        <f>VLOOKUP(E104,VIP!$A$2:$O13705,6,0)</f>
        <v>NO</v>
      </c>
      <c r="L104" s="125" t="s">
        <v>2418</v>
      </c>
      <c r="M104" s="135"/>
      <c r="N104" s="135" t="s">
        <v>2454</v>
      </c>
      <c r="O104" s="134" t="s">
        <v>2455</v>
      </c>
      <c r="P104" s="137"/>
      <c r="Q104" s="135" t="s">
        <v>2418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3335895630</v>
      </c>
      <c r="C105" s="136">
        <v>44338.459421296298</v>
      </c>
      <c r="D105" s="136" t="s">
        <v>2450</v>
      </c>
      <c r="E105" s="124">
        <v>590</v>
      </c>
      <c r="F105" s="153" t="str">
        <f>VLOOKUP(E105,VIP!$A$2:$O13354,2,0)</f>
        <v>DRBR177</v>
      </c>
      <c r="G105" s="134" t="str">
        <f>VLOOKUP(E105,'LISTADO ATM'!$A$2:$B$897,2,0)</f>
        <v xml:space="preserve">ATM Olé Aut. Las Américas </v>
      </c>
      <c r="H105" s="134" t="str">
        <f>VLOOKUP(E105,VIP!$A$2:$O18217,7,FALSE)</f>
        <v>Si</v>
      </c>
      <c r="I105" s="134" t="str">
        <f>VLOOKUP(E105,VIP!$A$2:$O10182,8,FALSE)</f>
        <v>Si</v>
      </c>
      <c r="J105" s="134" t="str">
        <f>VLOOKUP(E105,VIP!$A$2:$O10132,8,FALSE)</f>
        <v>Si</v>
      </c>
      <c r="K105" s="134" t="str">
        <f>VLOOKUP(E105,VIP!$A$2:$O13706,6,0)</f>
        <v>SI</v>
      </c>
      <c r="L105" s="125" t="s">
        <v>2418</v>
      </c>
      <c r="M105" s="135"/>
      <c r="N105" s="135" t="s">
        <v>2454</v>
      </c>
      <c r="O105" s="134" t="s">
        <v>2455</v>
      </c>
      <c r="P105" s="137"/>
      <c r="Q105" s="135" t="s">
        <v>2418</v>
      </c>
    </row>
    <row r="106" spans="1:17" s="96" customFormat="1" ht="18" x14ac:dyDescent="0.25">
      <c r="A106" s="134" t="str">
        <f>VLOOKUP(E106,'LISTADO ATM'!$A$2:$C$898,3,0)</f>
        <v>NORTE</v>
      </c>
      <c r="B106" s="129">
        <v>3335895624</v>
      </c>
      <c r="C106" s="136">
        <v>44338.454467592594</v>
      </c>
      <c r="D106" s="136" t="s">
        <v>2180</v>
      </c>
      <c r="E106" s="124">
        <v>172</v>
      </c>
      <c r="F106" s="153" t="str">
        <f>VLOOKUP(E106,VIP!$A$2:$O13355,2,0)</f>
        <v>DRBR172</v>
      </c>
      <c r="G106" s="134" t="str">
        <f>VLOOKUP(E106,'LISTADO ATM'!$A$2:$B$897,2,0)</f>
        <v xml:space="preserve">ATM UNP Guaucí </v>
      </c>
      <c r="H106" s="134" t="str">
        <f>VLOOKUP(E106,VIP!$A$2:$O18218,7,FALSE)</f>
        <v>Si</v>
      </c>
      <c r="I106" s="134" t="str">
        <f>VLOOKUP(E106,VIP!$A$2:$O10183,8,FALSE)</f>
        <v>Si</v>
      </c>
      <c r="J106" s="134" t="str">
        <f>VLOOKUP(E106,VIP!$A$2:$O10133,8,FALSE)</f>
        <v>Si</v>
      </c>
      <c r="K106" s="134" t="str">
        <f>VLOOKUP(E106,VIP!$A$2:$O13707,6,0)</f>
        <v>NO</v>
      </c>
      <c r="L106" s="125" t="s">
        <v>2219</v>
      </c>
      <c r="M106" s="135"/>
      <c r="N106" s="135" t="s">
        <v>2454</v>
      </c>
      <c r="O106" s="134" t="s">
        <v>2666</v>
      </c>
      <c r="P106" s="137"/>
      <c r="Q106" s="135" t="s">
        <v>2219</v>
      </c>
    </row>
    <row r="107" spans="1:17" s="96" customFormat="1" ht="18" x14ac:dyDescent="0.25">
      <c r="A107" s="134" t="str">
        <f>VLOOKUP(E107,'LISTADO ATM'!$A$2:$C$898,3,0)</f>
        <v>DISTRITO NACIONAL</v>
      </c>
      <c r="B107" s="129">
        <v>3335895619</v>
      </c>
      <c r="C107" s="136">
        <v>44338.452511574076</v>
      </c>
      <c r="D107" s="136" t="s">
        <v>2180</v>
      </c>
      <c r="E107" s="124">
        <v>43</v>
      </c>
      <c r="F107" s="153" t="str">
        <f>VLOOKUP(E107,VIP!$A$2:$O13356,2,0)</f>
        <v>DRBR043</v>
      </c>
      <c r="G107" s="134" t="str">
        <f>VLOOKUP(E107,'LISTADO ATM'!$A$2:$B$897,2,0)</f>
        <v xml:space="preserve">ATM Zona Franca San Isidro </v>
      </c>
      <c r="H107" s="134" t="str">
        <f>VLOOKUP(E107,VIP!$A$2:$O18219,7,FALSE)</f>
        <v>Si</v>
      </c>
      <c r="I107" s="134" t="str">
        <f>VLOOKUP(E107,VIP!$A$2:$O10184,8,FALSE)</f>
        <v>No</v>
      </c>
      <c r="J107" s="134" t="str">
        <f>VLOOKUP(E107,VIP!$A$2:$O10134,8,FALSE)</f>
        <v>No</v>
      </c>
      <c r="K107" s="134" t="str">
        <f>VLOOKUP(E107,VIP!$A$2:$O13708,6,0)</f>
        <v>NO</v>
      </c>
      <c r="L107" s="125" t="s">
        <v>2469</v>
      </c>
      <c r="M107" s="154" t="s">
        <v>2658</v>
      </c>
      <c r="N107" s="135" t="s">
        <v>2454</v>
      </c>
      <c r="O107" s="134" t="s">
        <v>2456</v>
      </c>
      <c r="P107" s="137"/>
      <c r="Q107" s="155">
        <v>44338.599305555559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3335895612</v>
      </c>
      <c r="C108" s="136">
        <v>44338.448449074072</v>
      </c>
      <c r="D108" s="136" t="s">
        <v>2180</v>
      </c>
      <c r="E108" s="124">
        <v>938</v>
      </c>
      <c r="F108" s="153" t="str">
        <f>VLOOKUP(E108,VIP!$A$2:$O13357,2,0)</f>
        <v>DRBR938</v>
      </c>
      <c r="G108" s="134" t="str">
        <f>VLOOKUP(E108,'LISTADO ATM'!$A$2:$B$897,2,0)</f>
        <v xml:space="preserve">ATM Autobanco Oficina Filadelfia Plaza </v>
      </c>
      <c r="H108" s="134" t="str">
        <f>VLOOKUP(E108,VIP!$A$2:$O18220,7,FALSE)</f>
        <v>Si</v>
      </c>
      <c r="I108" s="134" t="str">
        <f>VLOOKUP(E108,VIP!$A$2:$O10185,8,FALSE)</f>
        <v>Si</v>
      </c>
      <c r="J108" s="134" t="str">
        <f>VLOOKUP(E108,VIP!$A$2:$O10135,8,FALSE)</f>
        <v>Si</v>
      </c>
      <c r="K108" s="134" t="str">
        <f>VLOOKUP(E108,VIP!$A$2:$O13709,6,0)</f>
        <v>NO</v>
      </c>
      <c r="L108" s="125" t="s">
        <v>2469</v>
      </c>
      <c r="M108" s="154" t="s">
        <v>2658</v>
      </c>
      <c r="N108" s="135" t="s">
        <v>2454</v>
      </c>
      <c r="O108" s="134" t="s">
        <v>2456</v>
      </c>
      <c r="P108" s="137"/>
      <c r="Q108" s="155">
        <v>44338.598611111112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3335895608</v>
      </c>
      <c r="C109" s="136">
        <v>44338.443009259259</v>
      </c>
      <c r="D109" s="136" t="s">
        <v>2450</v>
      </c>
      <c r="E109" s="124">
        <v>169</v>
      </c>
      <c r="F109" s="153" t="str">
        <f>VLOOKUP(E109,VIP!$A$2:$O13358,2,0)</f>
        <v>DRBR169</v>
      </c>
      <c r="G109" s="134" t="str">
        <f>VLOOKUP(E109,'LISTADO ATM'!$A$2:$B$897,2,0)</f>
        <v xml:space="preserve">ATM Oficina Caonabo </v>
      </c>
      <c r="H109" s="134" t="str">
        <f>VLOOKUP(E109,VIP!$A$2:$O18221,7,FALSE)</f>
        <v>Si</v>
      </c>
      <c r="I109" s="134" t="str">
        <f>VLOOKUP(E109,VIP!$A$2:$O10186,8,FALSE)</f>
        <v>Si</v>
      </c>
      <c r="J109" s="134" t="str">
        <f>VLOOKUP(E109,VIP!$A$2:$O10136,8,FALSE)</f>
        <v>Si</v>
      </c>
      <c r="K109" s="134" t="str">
        <f>VLOOKUP(E109,VIP!$A$2:$O13710,6,0)</f>
        <v>NO</v>
      </c>
      <c r="L109" s="125" t="s">
        <v>2418</v>
      </c>
      <c r="M109" s="154" t="s">
        <v>2658</v>
      </c>
      <c r="N109" s="135" t="s">
        <v>2454</v>
      </c>
      <c r="O109" s="134" t="s">
        <v>2455</v>
      </c>
      <c r="P109" s="137"/>
      <c r="Q109" s="155">
        <v>44338.6</v>
      </c>
    </row>
    <row r="110" spans="1:17" s="96" customFormat="1" ht="18" x14ac:dyDescent="0.25">
      <c r="A110" s="134" t="str">
        <f>VLOOKUP(E110,'LISTADO ATM'!$A$2:$C$898,3,0)</f>
        <v>DISTRITO NACIONAL</v>
      </c>
      <c r="B110" s="129">
        <v>3335895604</v>
      </c>
      <c r="C110" s="136">
        <v>44338.44059027778</v>
      </c>
      <c r="D110" s="136" t="s">
        <v>2450</v>
      </c>
      <c r="E110" s="124">
        <v>32</v>
      </c>
      <c r="F110" s="153" t="str">
        <f>VLOOKUP(E110,VIP!$A$2:$O13359,2,0)</f>
        <v>DRBR032</v>
      </c>
      <c r="G110" s="134" t="str">
        <f>VLOOKUP(E110,'LISTADO ATM'!$A$2:$B$897,2,0)</f>
        <v xml:space="preserve">ATM Oficina San Martín II </v>
      </c>
      <c r="H110" s="134" t="str">
        <f>VLOOKUP(E110,VIP!$A$2:$O18222,7,FALSE)</f>
        <v>Si</v>
      </c>
      <c r="I110" s="134" t="str">
        <f>VLOOKUP(E110,VIP!$A$2:$O10187,8,FALSE)</f>
        <v>Si</v>
      </c>
      <c r="J110" s="134" t="str">
        <f>VLOOKUP(E110,VIP!$A$2:$O10137,8,FALSE)</f>
        <v>Si</v>
      </c>
      <c r="K110" s="134" t="str">
        <f>VLOOKUP(E110,VIP!$A$2:$O13711,6,0)</f>
        <v>NO</v>
      </c>
      <c r="L110" s="125" t="s">
        <v>2418</v>
      </c>
      <c r="M110" s="154" t="s">
        <v>2658</v>
      </c>
      <c r="N110" s="135" t="s">
        <v>2454</v>
      </c>
      <c r="O110" s="134" t="s">
        <v>2455</v>
      </c>
      <c r="P110" s="137"/>
      <c r="Q110" s="155">
        <v>44338.598611111112</v>
      </c>
    </row>
    <row r="111" spans="1:17" s="96" customFormat="1" ht="18" x14ac:dyDescent="0.25">
      <c r="A111" s="134" t="str">
        <f>VLOOKUP(E111,'LISTADO ATM'!$A$2:$C$898,3,0)</f>
        <v>NORTE</v>
      </c>
      <c r="B111" s="129" t="s">
        <v>2668</v>
      </c>
      <c r="C111" s="136">
        <v>44338.532731481479</v>
      </c>
      <c r="D111" s="136"/>
      <c r="E111" s="124">
        <v>454</v>
      </c>
      <c r="F111" s="153" t="str">
        <f>VLOOKUP(E111,VIP!$A$2:$O13361,2,0)</f>
        <v>DRBR454</v>
      </c>
      <c r="G111" s="134" t="str">
        <f>VLOOKUP(E111,'LISTADO ATM'!$A$2:$B$897,2,0)</f>
        <v>ATM Partido Dajabón</v>
      </c>
      <c r="H111" s="134" t="str">
        <f>VLOOKUP(E111,VIP!$A$2:$O18224,7,FALSE)</f>
        <v>Si</v>
      </c>
      <c r="I111" s="134" t="str">
        <f>VLOOKUP(E111,VIP!$A$2:$O10189,8,FALSE)</f>
        <v>Si</v>
      </c>
      <c r="J111" s="134" t="str">
        <f>VLOOKUP(E111,VIP!$A$2:$O10139,8,FALSE)</f>
        <v>Si</v>
      </c>
      <c r="K111" s="134" t="str">
        <f>VLOOKUP(E111,VIP!$A$2:$O13713,6,0)</f>
        <v>NO</v>
      </c>
      <c r="L111" s="125" t="s">
        <v>2683</v>
      </c>
      <c r="M111" s="154" t="s">
        <v>2658</v>
      </c>
      <c r="N111" s="154" t="s">
        <v>2682</v>
      </c>
      <c r="O111" s="134" t="s">
        <v>2685</v>
      </c>
      <c r="P111" s="154" t="s">
        <v>2688</v>
      </c>
      <c r="Q111" s="155">
        <v>44338.532638888886</v>
      </c>
    </row>
    <row r="112" spans="1:17" s="96" customFormat="1" ht="18" x14ac:dyDescent="0.25">
      <c r="A112" s="134" t="str">
        <f>VLOOKUP(E112,'LISTADO ATM'!$A$2:$C$898,3,0)</f>
        <v>SUR</v>
      </c>
      <c r="B112" s="129" t="s">
        <v>2669</v>
      </c>
      <c r="C112" s="136">
        <v>44338.492881944447</v>
      </c>
      <c r="D112" s="136"/>
      <c r="E112" s="124">
        <v>766</v>
      </c>
      <c r="F112" s="153" t="str">
        <f>VLOOKUP(E112,VIP!$A$2:$O13362,2,0)</f>
        <v>DRBR440</v>
      </c>
      <c r="G112" s="134" t="str">
        <f>VLOOKUP(E112,'LISTADO ATM'!$A$2:$B$897,2,0)</f>
        <v xml:space="preserve">ATM Oficina Azua II </v>
      </c>
      <c r="H112" s="134" t="str">
        <f>VLOOKUP(E112,VIP!$A$2:$O18225,7,FALSE)</f>
        <v>Si</v>
      </c>
      <c r="I112" s="134" t="str">
        <f>VLOOKUP(E112,VIP!$A$2:$O10190,8,FALSE)</f>
        <v>Si</v>
      </c>
      <c r="J112" s="134" t="str">
        <f>VLOOKUP(E112,VIP!$A$2:$O10140,8,FALSE)</f>
        <v>Si</v>
      </c>
      <c r="K112" s="134" t="str">
        <f>VLOOKUP(E112,VIP!$A$2:$O13714,6,0)</f>
        <v>SI</v>
      </c>
      <c r="L112" s="125" t="s">
        <v>2683</v>
      </c>
      <c r="M112" s="154" t="s">
        <v>2658</v>
      </c>
      <c r="N112" s="154" t="s">
        <v>2682</v>
      </c>
      <c r="O112" s="134" t="s">
        <v>2685</v>
      </c>
      <c r="P112" s="154" t="s">
        <v>2688</v>
      </c>
      <c r="Q112" s="155">
        <v>44338.492361111108</v>
      </c>
    </row>
    <row r="113" spans="1:17" s="96" customFormat="1" ht="18" x14ac:dyDescent="0.25">
      <c r="A113" s="134" t="str">
        <f>VLOOKUP(E113,'LISTADO ATM'!$A$2:$C$898,3,0)</f>
        <v>DISTRITO NACIONAL</v>
      </c>
      <c r="B113" s="129" t="s">
        <v>2670</v>
      </c>
      <c r="C113" s="136">
        <v>44338.490937499999</v>
      </c>
      <c r="D113" s="136"/>
      <c r="E113" s="124">
        <v>628</v>
      </c>
      <c r="F113" s="153" t="str">
        <f>VLOOKUP(E113,VIP!$A$2:$O13363,2,0)</f>
        <v>DRBR086</v>
      </c>
      <c r="G113" s="134" t="str">
        <f>VLOOKUP(E113,'LISTADO ATM'!$A$2:$B$897,2,0)</f>
        <v xml:space="preserve">ATM Autobanco San Isidro </v>
      </c>
      <c r="H113" s="134" t="str">
        <f>VLOOKUP(E113,VIP!$A$2:$O18226,7,FALSE)</f>
        <v>Si</v>
      </c>
      <c r="I113" s="134" t="str">
        <f>VLOOKUP(E113,VIP!$A$2:$O10191,8,FALSE)</f>
        <v>Si</v>
      </c>
      <c r="J113" s="134" t="str">
        <f>VLOOKUP(E113,VIP!$A$2:$O10141,8,FALSE)</f>
        <v>Si</v>
      </c>
      <c r="K113" s="134" t="str">
        <f>VLOOKUP(E113,VIP!$A$2:$O13715,6,0)</f>
        <v>SI</v>
      </c>
      <c r="L113" s="125" t="s">
        <v>2683</v>
      </c>
      <c r="M113" s="154" t="s">
        <v>2658</v>
      </c>
      <c r="N113" s="154" t="s">
        <v>2682</v>
      </c>
      <c r="O113" s="134" t="s">
        <v>2685</v>
      </c>
      <c r="P113" s="154" t="s">
        <v>2688</v>
      </c>
      <c r="Q113" s="155">
        <v>44338.490277777775</v>
      </c>
    </row>
    <row r="114" spans="1:17" s="96" customFormat="1" ht="18" x14ac:dyDescent="0.25">
      <c r="A114" s="134" t="str">
        <f>VLOOKUP(E114,'LISTADO ATM'!$A$2:$C$898,3,0)</f>
        <v>NORTE</v>
      </c>
      <c r="B114" s="129" t="s">
        <v>2671</v>
      </c>
      <c r="C114" s="136">
        <v>44338.490532407406</v>
      </c>
      <c r="D114" s="136"/>
      <c r="E114" s="124">
        <v>731</v>
      </c>
      <c r="F114" s="153" t="str">
        <f>VLOOKUP(E114,VIP!$A$2:$O13364,2,0)</f>
        <v>DRBR311</v>
      </c>
      <c r="G114" s="134" t="str">
        <f>VLOOKUP(E114,'LISTADO ATM'!$A$2:$B$897,2,0)</f>
        <v xml:space="preserve">ATM UNP Villa González </v>
      </c>
      <c r="H114" s="134" t="str">
        <f>VLOOKUP(E114,VIP!$A$2:$O18227,7,FALSE)</f>
        <v>Si</v>
      </c>
      <c r="I114" s="134" t="str">
        <f>VLOOKUP(E114,VIP!$A$2:$O10192,8,FALSE)</f>
        <v>Si</v>
      </c>
      <c r="J114" s="134" t="str">
        <f>VLOOKUP(E114,VIP!$A$2:$O10142,8,FALSE)</f>
        <v>Si</v>
      </c>
      <c r="K114" s="134" t="str">
        <f>VLOOKUP(E114,VIP!$A$2:$O13716,6,0)</f>
        <v>NO</v>
      </c>
      <c r="L114" s="125" t="s">
        <v>2425</v>
      </c>
      <c r="M114" s="154" t="s">
        <v>2658</v>
      </c>
      <c r="N114" s="154" t="s">
        <v>2682</v>
      </c>
      <c r="O114" s="134" t="s">
        <v>2685</v>
      </c>
      <c r="P114" s="154" t="s">
        <v>2688</v>
      </c>
      <c r="Q114" s="155">
        <v>44338.490277777775</v>
      </c>
    </row>
    <row r="115" spans="1:17" s="96" customFormat="1" ht="18" x14ac:dyDescent="0.25">
      <c r="A115" s="134" t="str">
        <f>VLOOKUP(E115,'LISTADO ATM'!$A$2:$C$898,3,0)</f>
        <v>DISTRITO NACIONAL</v>
      </c>
      <c r="B115" s="129" t="s">
        <v>2672</v>
      </c>
      <c r="C115" s="136">
        <v>44338.489965277775</v>
      </c>
      <c r="D115" s="136"/>
      <c r="E115" s="124">
        <v>585</v>
      </c>
      <c r="F115" s="153" t="str">
        <f>VLOOKUP(E115,VIP!$A$2:$O13365,2,0)</f>
        <v>DRBR083</v>
      </c>
      <c r="G115" s="134" t="str">
        <f>VLOOKUP(E115,'LISTADO ATM'!$A$2:$B$897,2,0)</f>
        <v xml:space="preserve">ATM Oficina Haina Oriental </v>
      </c>
      <c r="H115" s="134" t="str">
        <f>VLOOKUP(E115,VIP!$A$2:$O18228,7,FALSE)</f>
        <v>Si</v>
      </c>
      <c r="I115" s="134" t="str">
        <f>VLOOKUP(E115,VIP!$A$2:$O10193,8,FALSE)</f>
        <v>Si</v>
      </c>
      <c r="J115" s="134" t="str">
        <f>VLOOKUP(E115,VIP!$A$2:$O10143,8,FALSE)</f>
        <v>Si</v>
      </c>
      <c r="K115" s="134" t="str">
        <f>VLOOKUP(E115,VIP!$A$2:$O13717,6,0)</f>
        <v>NO</v>
      </c>
      <c r="L115" s="125" t="s">
        <v>2683</v>
      </c>
      <c r="M115" s="154" t="s">
        <v>2658</v>
      </c>
      <c r="N115" s="154" t="s">
        <v>2682</v>
      </c>
      <c r="O115" s="134" t="s">
        <v>2685</v>
      </c>
      <c r="P115" s="154" t="s">
        <v>2688</v>
      </c>
      <c r="Q115" s="155">
        <v>44338.489583333336</v>
      </c>
    </row>
    <row r="116" spans="1:17" s="96" customFormat="1" ht="18" x14ac:dyDescent="0.25">
      <c r="A116" s="134" t="str">
        <f>VLOOKUP(E116,'LISTADO ATM'!$A$2:$C$898,3,0)</f>
        <v>DISTRITO NACIONAL</v>
      </c>
      <c r="B116" s="129" t="s">
        <v>2673</v>
      </c>
      <c r="C116" s="136">
        <v>44338.489502314813</v>
      </c>
      <c r="D116" s="136"/>
      <c r="E116" s="124">
        <v>698</v>
      </c>
      <c r="F116" s="153" t="str">
        <f>VLOOKUP(E116,VIP!$A$2:$O13366,2,0)</f>
        <v>DRBR698</v>
      </c>
      <c r="G116" s="134" t="str">
        <f>VLOOKUP(E116,'LISTADO ATM'!$A$2:$B$897,2,0)</f>
        <v>ATM Parador Bellamar</v>
      </c>
      <c r="H116" s="134" t="str">
        <f>VLOOKUP(E116,VIP!$A$2:$O18229,7,FALSE)</f>
        <v>Si</v>
      </c>
      <c r="I116" s="134" t="str">
        <f>VLOOKUP(E116,VIP!$A$2:$O10194,8,FALSE)</f>
        <v>Si</v>
      </c>
      <c r="J116" s="134" t="str">
        <f>VLOOKUP(E116,VIP!$A$2:$O10144,8,FALSE)</f>
        <v>Si</v>
      </c>
      <c r="K116" s="134" t="str">
        <f>VLOOKUP(E116,VIP!$A$2:$O13718,6,0)</f>
        <v>NO</v>
      </c>
      <c r="L116" s="125" t="s">
        <v>2459</v>
      </c>
      <c r="M116" s="154" t="s">
        <v>2658</v>
      </c>
      <c r="N116" s="154" t="s">
        <v>2682</v>
      </c>
      <c r="O116" s="134" t="s">
        <v>2685</v>
      </c>
      <c r="P116" s="154" t="s">
        <v>2687</v>
      </c>
      <c r="Q116" s="155">
        <v>44338.488888888889</v>
      </c>
    </row>
    <row r="117" spans="1:17" s="96" customFormat="1" ht="18" x14ac:dyDescent="0.25">
      <c r="A117" s="134" t="str">
        <f>VLOOKUP(E117,'LISTADO ATM'!$A$2:$C$898,3,0)</f>
        <v>ESTE</v>
      </c>
      <c r="B117" s="129" t="s">
        <v>2674</v>
      </c>
      <c r="C117" s="136">
        <v>44338.488715277781</v>
      </c>
      <c r="D117" s="136"/>
      <c r="E117" s="124">
        <v>289</v>
      </c>
      <c r="F117" s="153" t="str">
        <f>VLOOKUP(E117,VIP!$A$2:$O13367,2,0)</f>
        <v>DRBR910</v>
      </c>
      <c r="G117" s="134" t="str">
        <f>VLOOKUP(E117,'LISTADO ATM'!$A$2:$B$897,2,0)</f>
        <v>ATM Oficina Bávaro II</v>
      </c>
      <c r="H117" s="134" t="str">
        <f>VLOOKUP(E117,VIP!$A$2:$O18230,7,FALSE)</f>
        <v>Si</v>
      </c>
      <c r="I117" s="134" t="str">
        <f>VLOOKUP(E117,VIP!$A$2:$O10195,8,FALSE)</f>
        <v>Si</v>
      </c>
      <c r="J117" s="134" t="str">
        <f>VLOOKUP(E117,VIP!$A$2:$O10145,8,FALSE)</f>
        <v>Si</v>
      </c>
      <c r="K117" s="134" t="str">
        <f>VLOOKUP(E117,VIP!$A$2:$O13719,6,0)</f>
        <v>NO</v>
      </c>
      <c r="L117" s="125" t="s">
        <v>2459</v>
      </c>
      <c r="M117" s="154" t="s">
        <v>2658</v>
      </c>
      <c r="N117" s="154" t="s">
        <v>2682</v>
      </c>
      <c r="O117" s="134" t="s">
        <v>2685</v>
      </c>
      <c r="P117" s="154" t="s">
        <v>2687</v>
      </c>
      <c r="Q117" s="155">
        <v>44338.488194444442</v>
      </c>
    </row>
    <row r="118" spans="1:17" s="96" customFormat="1" ht="18" x14ac:dyDescent="0.25">
      <c r="A118" s="134" t="str">
        <f>VLOOKUP(E118,'LISTADO ATM'!$A$2:$C$898,3,0)</f>
        <v>NORTE</v>
      </c>
      <c r="B118" s="129" t="s">
        <v>2675</v>
      </c>
      <c r="C118" s="136">
        <v>44338.487870370373</v>
      </c>
      <c r="D118" s="136"/>
      <c r="E118" s="124">
        <v>290</v>
      </c>
      <c r="F118" s="153" t="str">
        <f>VLOOKUP(E118,VIP!$A$2:$O13368,2,0)</f>
        <v>DRBR290</v>
      </c>
      <c r="G118" s="134" t="str">
        <f>VLOOKUP(E118,'LISTADO ATM'!$A$2:$B$897,2,0)</f>
        <v xml:space="preserve">ATM Oficina San Francisco de Macorís </v>
      </c>
      <c r="H118" s="134" t="str">
        <f>VLOOKUP(E118,VIP!$A$2:$O18231,7,FALSE)</f>
        <v>Si</v>
      </c>
      <c r="I118" s="134" t="str">
        <f>VLOOKUP(E118,VIP!$A$2:$O10196,8,FALSE)</f>
        <v>Si</v>
      </c>
      <c r="J118" s="134" t="str">
        <f>VLOOKUP(E118,VIP!$A$2:$O10146,8,FALSE)</f>
        <v>Si</v>
      </c>
      <c r="K118" s="134" t="str">
        <f>VLOOKUP(E118,VIP!$A$2:$O13720,6,0)</f>
        <v>NO</v>
      </c>
      <c r="L118" s="125" t="s">
        <v>2459</v>
      </c>
      <c r="M118" s="154" t="s">
        <v>2658</v>
      </c>
      <c r="N118" s="154" t="s">
        <v>2682</v>
      </c>
      <c r="O118" s="134" t="s">
        <v>2685</v>
      </c>
      <c r="P118" s="154" t="s">
        <v>2687</v>
      </c>
      <c r="Q118" s="155">
        <v>44338.487500000003</v>
      </c>
    </row>
    <row r="119" spans="1:17" s="96" customFormat="1" ht="18" x14ac:dyDescent="0.25">
      <c r="A119" s="134" t="str">
        <f>VLOOKUP(E119,'LISTADO ATM'!$A$2:$C$898,3,0)</f>
        <v>NORTE</v>
      </c>
      <c r="B119" s="129" t="s">
        <v>2676</v>
      </c>
      <c r="C119" s="136">
        <v>44338.487407407411</v>
      </c>
      <c r="D119" s="136"/>
      <c r="E119" s="124">
        <v>712</v>
      </c>
      <c r="F119" s="153" t="str">
        <f>VLOOKUP(E119,VIP!$A$2:$O13369,2,0)</f>
        <v>DRBR128</v>
      </c>
      <c r="G119" s="134" t="str">
        <f>VLOOKUP(E119,'LISTADO ATM'!$A$2:$B$897,2,0)</f>
        <v xml:space="preserve">ATM Oficina Imbert </v>
      </c>
      <c r="H119" s="134" t="str">
        <f>VLOOKUP(E119,VIP!$A$2:$O18232,7,FALSE)</f>
        <v>Si</v>
      </c>
      <c r="I119" s="134" t="str">
        <f>VLOOKUP(E119,VIP!$A$2:$O10197,8,FALSE)</f>
        <v>Si</v>
      </c>
      <c r="J119" s="134" t="str">
        <f>VLOOKUP(E119,VIP!$A$2:$O10147,8,FALSE)</f>
        <v>Si</v>
      </c>
      <c r="K119" s="134" t="str">
        <f>VLOOKUP(E119,VIP!$A$2:$O13721,6,0)</f>
        <v>SI</v>
      </c>
      <c r="L119" s="125" t="s">
        <v>2459</v>
      </c>
      <c r="M119" s="154" t="s">
        <v>2658</v>
      </c>
      <c r="N119" s="154" t="s">
        <v>2682</v>
      </c>
      <c r="O119" s="134" t="s">
        <v>2685</v>
      </c>
      <c r="P119" s="154" t="s">
        <v>2687</v>
      </c>
      <c r="Q119" s="155">
        <v>44338.486805555556</v>
      </c>
    </row>
    <row r="120" spans="1:17" s="96" customFormat="1" ht="18" x14ac:dyDescent="0.25">
      <c r="A120" s="134" t="str">
        <f>VLOOKUP(E120,'LISTADO ATM'!$A$2:$C$898,3,0)</f>
        <v>SUR</v>
      </c>
      <c r="B120" s="129" t="s">
        <v>2677</v>
      </c>
      <c r="C120" s="136">
        <v>44338.486828703702</v>
      </c>
      <c r="D120" s="136"/>
      <c r="E120" s="124">
        <v>584</v>
      </c>
      <c r="F120" s="153" t="str">
        <f>VLOOKUP(E120,VIP!$A$2:$O13370,2,0)</f>
        <v>DRBR404</v>
      </c>
      <c r="G120" s="134" t="str">
        <f>VLOOKUP(E120,'LISTADO ATM'!$A$2:$B$897,2,0)</f>
        <v xml:space="preserve">ATM Oficina San Cristóbal I </v>
      </c>
      <c r="H120" s="134" t="str">
        <f>VLOOKUP(E120,VIP!$A$2:$O18233,7,FALSE)</f>
        <v>Si</v>
      </c>
      <c r="I120" s="134" t="str">
        <f>VLOOKUP(E120,VIP!$A$2:$O10198,8,FALSE)</f>
        <v>Si</v>
      </c>
      <c r="J120" s="134" t="str">
        <f>VLOOKUP(E120,VIP!$A$2:$O10148,8,FALSE)</f>
        <v>Si</v>
      </c>
      <c r="K120" s="134" t="str">
        <f>VLOOKUP(E120,VIP!$A$2:$O13722,6,0)</f>
        <v>SI</v>
      </c>
      <c r="L120" s="125" t="s">
        <v>2459</v>
      </c>
      <c r="M120" s="154" t="s">
        <v>2658</v>
      </c>
      <c r="N120" s="154" t="s">
        <v>2682</v>
      </c>
      <c r="O120" s="134" t="s">
        <v>2685</v>
      </c>
      <c r="P120" s="154" t="s">
        <v>2687</v>
      </c>
      <c r="Q120" s="155">
        <v>44338.486805555556</v>
      </c>
    </row>
    <row r="121" spans="1:17" s="96" customFormat="1" ht="18" x14ac:dyDescent="0.25">
      <c r="A121" s="134" t="str">
        <f>VLOOKUP(E121,'LISTADO ATM'!$A$2:$C$898,3,0)</f>
        <v>ESTE</v>
      </c>
      <c r="B121" s="129" t="s">
        <v>2678</v>
      </c>
      <c r="C121" s="136">
        <v>44338.486342592594</v>
      </c>
      <c r="D121" s="136"/>
      <c r="E121" s="124">
        <v>121</v>
      </c>
      <c r="F121" s="153" t="str">
        <f>VLOOKUP(E121,VIP!$A$2:$O13371,2,0)</f>
        <v>DRBR121</v>
      </c>
      <c r="G121" s="134" t="str">
        <f>VLOOKUP(E121,'LISTADO ATM'!$A$2:$B$897,2,0)</f>
        <v xml:space="preserve">ATM Oficina Bayaguana </v>
      </c>
      <c r="H121" s="134" t="str">
        <f>VLOOKUP(E121,VIP!$A$2:$O18234,7,FALSE)</f>
        <v>Si</v>
      </c>
      <c r="I121" s="134" t="str">
        <f>VLOOKUP(E121,VIP!$A$2:$O10199,8,FALSE)</f>
        <v>Si</v>
      </c>
      <c r="J121" s="134" t="str">
        <f>VLOOKUP(E121,VIP!$A$2:$O10149,8,FALSE)</f>
        <v>Si</v>
      </c>
      <c r="K121" s="134" t="str">
        <f>VLOOKUP(E121,VIP!$A$2:$O13723,6,0)</f>
        <v>SI</v>
      </c>
      <c r="L121" s="125" t="s">
        <v>2459</v>
      </c>
      <c r="M121" s="154" t="s">
        <v>2658</v>
      </c>
      <c r="N121" s="154" t="s">
        <v>2682</v>
      </c>
      <c r="O121" s="134" t="s">
        <v>2685</v>
      </c>
      <c r="P121" s="154" t="s">
        <v>2687</v>
      </c>
      <c r="Q121" s="155">
        <v>44338.486111111109</v>
      </c>
    </row>
    <row r="122" spans="1:17" s="96" customFormat="1" ht="18" x14ac:dyDescent="0.25">
      <c r="A122" s="134" t="str">
        <f>VLOOKUP(E122,'LISTADO ATM'!$A$2:$C$898,3,0)</f>
        <v>NORTE</v>
      </c>
      <c r="B122" s="129" t="s">
        <v>2679</v>
      </c>
      <c r="C122" s="136">
        <v>44338.485891203702</v>
      </c>
      <c r="D122" s="136"/>
      <c r="E122" s="124">
        <v>285</v>
      </c>
      <c r="F122" s="153" t="str">
        <f>VLOOKUP(E122,VIP!$A$2:$O13372,2,0)</f>
        <v>DRBR285</v>
      </c>
      <c r="G122" s="134" t="str">
        <f>VLOOKUP(E122,'LISTADO ATM'!$A$2:$B$897,2,0)</f>
        <v xml:space="preserve">ATM Oficina Camino Real (Puerto Plata) </v>
      </c>
      <c r="H122" s="134" t="str">
        <f>VLOOKUP(E122,VIP!$A$2:$O18235,7,FALSE)</f>
        <v>Si</v>
      </c>
      <c r="I122" s="134" t="str">
        <f>VLOOKUP(E122,VIP!$A$2:$O10200,8,FALSE)</f>
        <v>Si</v>
      </c>
      <c r="J122" s="134" t="str">
        <f>VLOOKUP(E122,VIP!$A$2:$O10150,8,FALSE)</f>
        <v>Si</v>
      </c>
      <c r="K122" s="134" t="str">
        <f>VLOOKUP(E122,VIP!$A$2:$O13724,6,0)</f>
        <v>NO</v>
      </c>
      <c r="L122" s="125" t="s">
        <v>2459</v>
      </c>
      <c r="M122" s="154" t="s">
        <v>2658</v>
      </c>
      <c r="N122" s="154" t="s">
        <v>2682</v>
      </c>
      <c r="O122" s="134" t="s">
        <v>2685</v>
      </c>
      <c r="P122" s="154" t="s">
        <v>2687</v>
      </c>
      <c r="Q122" s="155">
        <v>44338.48541666667</v>
      </c>
    </row>
    <row r="123" spans="1:17" s="96" customFormat="1" ht="18" x14ac:dyDescent="0.25">
      <c r="A123" s="134" t="str">
        <f>VLOOKUP(E123,'LISTADO ATM'!$A$2:$C$898,3,0)</f>
        <v>NORTE</v>
      </c>
      <c r="B123" s="129" t="s">
        <v>2680</v>
      </c>
      <c r="C123" s="136">
        <v>44338.485381944447</v>
      </c>
      <c r="D123" s="136"/>
      <c r="E123" s="124">
        <v>605</v>
      </c>
      <c r="F123" s="153" t="str">
        <f>VLOOKUP(E123,VIP!$A$2:$O13373,2,0)</f>
        <v>DRBR141</v>
      </c>
      <c r="G123" s="134" t="str">
        <f>VLOOKUP(E123,'LISTADO ATM'!$A$2:$B$897,2,0)</f>
        <v xml:space="preserve">ATM Oficina Bonao I </v>
      </c>
      <c r="H123" s="134" t="str">
        <f>VLOOKUP(E123,VIP!$A$2:$O18236,7,FALSE)</f>
        <v>Si</v>
      </c>
      <c r="I123" s="134" t="str">
        <f>VLOOKUP(E123,VIP!$A$2:$O10201,8,FALSE)</f>
        <v>Si</v>
      </c>
      <c r="J123" s="134" t="str">
        <f>VLOOKUP(E123,VIP!$A$2:$O10151,8,FALSE)</f>
        <v>Si</v>
      </c>
      <c r="K123" s="134" t="str">
        <f>VLOOKUP(E123,VIP!$A$2:$O13725,6,0)</f>
        <v>SI</v>
      </c>
      <c r="L123" s="125" t="s">
        <v>2459</v>
      </c>
      <c r="M123" s="154" t="s">
        <v>2658</v>
      </c>
      <c r="N123" s="154" t="s">
        <v>2682</v>
      </c>
      <c r="O123" s="134" t="s">
        <v>2685</v>
      </c>
      <c r="P123" s="154" t="s">
        <v>2687</v>
      </c>
      <c r="Q123" s="155">
        <v>44338.484722222223</v>
      </c>
    </row>
    <row r="124" spans="1:17" s="96" customFormat="1" ht="18" x14ac:dyDescent="0.25">
      <c r="A124" s="134" t="str">
        <f>VLOOKUP(E124,'LISTADO ATM'!$A$2:$C$898,3,0)</f>
        <v>NORTE</v>
      </c>
      <c r="B124" s="129" t="s">
        <v>2681</v>
      </c>
      <c r="C124" s="136">
        <v>44338.473958333336</v>
      </c>
      <c r="D124" s="136"/>
      <c r="E124" s="124">
        <v>262</v>
      </c>
      <c r="F124" s="153" t="str">
        <f>VLOOKUP(E124,VIP!$A$2:$O13374,2,0)</f>
        <v>DRBR262</v>
      </c>
      <c r="G124" s="134" t="str">
        <f>VLOOKUP(E124,'LISTADO ATM'!$A$2:$B$897,2,0)</f>
        <v xml:space="preserve">ATM Oficina Obras Públicas (Santiago) </v>
      </c>
      <c r="H124" s="134" t="str">
        <f>VLOOKUP(E124,VIP!$A$2:$O18237,7,FALSE)</f>
        <v>Si</v>
      </c>
      <c r="I124" s="134" t="str">
        <f>VLOOKUP(E124,VIP!$A$2:$O10202,8,FALSE)</f>
        <v>Si</v>
      </c>
      <c r="J124" s="134" t="str">
        <f>VLOOKUP(E124,VIP!$A$2:$O10152,8,FALSE)</f>
        <v>Si</v>
      </c>
      <c r="K124" s="134" t="str">
        <f>VLOOKUP(E124,VIP!$A$2:$O13726,6,0)</f>
        <v>SI</v>
      </c>
      <c r="L124" s="125" t="s">
        <v>2684</v>
      </c>
      <c r="M124" s="154" t="s">
        <v>2658</v>
      </c>
      <c r="N124" s="154" t="s">
        <v>2682</v>
      </c>
      <c r="O124" s="134" t="s">
        <v>2686</v>
      </c>
      <c r="P124" s="154" t="s">
        <v>2687</v>
      </c>
      <c r="Q124" s="155">
        <v>44338.473611111112</v>
      </c>
    </row>
    <row r="125" spans="1:17" s="96" customFormat="1" ht="18" x14ac:dyDescent="0.25">
      <c r="A125" s="134" t="e">
        <f>VLOOKUP(E125,'LISTADO ATM'!$A$2:$C$898,3,0)</f>
        <v>#N/A</v>
      </c>
      <c r="B125" s="129"/>
      <c r="C125" s="136"/>
      <c r="D125" s="136"/>
      <c r="E125" s="124"/>
      <c r="F125" s="153" t="e">
        <f>VLOOKUP(E125,VIP!$A$2:$O13375,2,0)</f>
        <v>#N/A</v>
      </c>
      <c r="G125" s="134" t="e">
        <f>VLOOKUP(E125,'LISTADO ATM'!$A$2:$B$897,2,0)</f>
        <v>#N/A</v>
      </c>
      <c r="H125" s="134" t="e">
        <f>VLOOKUP(E125,VIP!$A$2:$O18238,7,FALSE)</f>
        <v>#N/A</v>
      </c>
      <c r="I125" s="134" t="e">
        <f>VLOOKUP(E125,VIP!$A$2:$O10203,8,FALSE)</f>
        <v>#N/A</v>
      </c>
      <c r="J125" s="134" t="e">
        <f>VLOOKUP(E125,VIP!$A$2:$O10153,8,FALSE)</f>
        <v>#N/A</v>
      </c>
      <c r="K125" s="134" t="e">
        <f>VLOOKUP(E125,VIP!$A$2:$O13727,6,0)</f>
        <v>#N/A</v>
      </c>
      <c r="L125" s="125"/>
      <c r="M125" s="135"/>
      <c r="N125" s="135"/>
      <c r="O125" s="134"/>
      <c r="P125" s="137"/>
      <c r="Q125" s="135"/>
    </row>
    <row r="126" spans="1:17" s="96" customFormat="1" ht="18" x14ac:dyDescent="0.25">
      <c r="A126" s="134" t="e">
        <f>VLOOKUP(E126,'LISTADO ATM'!$A$2:$C$898,3,0)</f>
        <v>#N/A</v>
      </c>
      <c r="B126" s="129"/>
      <c r="C126" s="136"/>
      <c r="D126" s="136"/>
      <c r="E126" s="124"/>
      <c r="F126" s="153" t="e">
        <f>VLOOKUP(E126,VIP!$A$2:$O13376,2,0)</f>
        <v>#N/A</v>
      </c>
      <c r="G126" s="134" t="e">
        <f>VLOOKUP(E126,'LISTADO ATM'!$A$2:$B$897,2,0)</f>
        <v>#N/A</v>
      </c>
      <c r="H126" s="134" t="e">
        <f>VLOOKUP(E126,VIP!$A$2:$O18239,7,FALSE)</f>
        <v>#N/A</v>
      </c>
      <c r="I126" s="134" t="e">
        <f>VLOOKUP(E126,VIP!$A$2:$O10204,8,FALSE)</f>
        <v>#N/A</v>
      </c>
      <c r="J126" s="134" t="e">
        <f>VLOOKUP(E126,VIP!$A$2:$O10154,8,FALSE)</f>
        <v>#N/A</v>
      </c>
      <c r="K126" s="134" t="e">
        <f>VLOOKUP(E126,VIP!$A$2:$O13728,6,0)</f>
        <v>#N/A</v>
      </c>
      <c r="L126" s="125"/>
      <c r="M126" s="135"/>
      <c r="N126" s="135"/>
      <c r="O126" s="134"/>
      <c r="P126" s="137"/>
      <c r="Q126" s="135"/>
    </row>
  </sheetData>
  <autoFilter ref="A4:Q4" xr:uid="{00000000-0009-0000-0000-000002000000}">
    <sortState xmlns:xlrd2="http://schemas.microsoft.com/office/spreadsheetml/2017/richdata2" ref="A5:Q9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7:E1048576 E26:E62 E1:E4">
    <cfRule type="duplicateValues" dxfId="129" priority="262"/>
  </conditionalFormatting>
  <conditionalFormatting sqref="E127:E1048576 E26:E62">
    <cfRule type="duplicateValues" dxfId="128" priority="119903"/>
  </conditionalFormatting>
  <conditionalFormatting sqref="B127:B1048576 B1:B4">
    <cfRule type="duplicateValues" dxfId="127" priority="119906"/>
  </conditionalFormatting>
  <conditionalFormatting sqref="B127:B1048576">
    <cfRule type="duplicateValues" dxfId="126" priority="215"/>
  </conditionalFormatting>
  <conditionalFormatting sqref="B127:B1048576 B1:B4">
    <cfRule type="duplicateValues" dxfId="125" priority="166"/>
    <cfRule type="duplicateValues" dxfId="124" priority="167"/>
  </conditionalFormatting>
  <conditionalFormatting sqref="E127:E1048576 E26:E62 E1:E4">
    <cfRule type="duplicateValues" dxfId="123" priority="149"/>
    <cfRule type="duplicateValues" dxfId="122" priority="150"/>
  </conditionalFormatting>
  <conditionalFormatting sqref="E127:E1048576">
    <cfRule type="duplicateValues" dxfId="121" priority="110"/>
  </conditionalFormatting>
  <conditionalFormatting sqref="E127:E1048576">
    <cfRule type="duplicateValues" dxfId="120" priority="101"/>
    <cfRule type="duplicateValues" dxfId="119" priority="102"/>
  </conditionalFormatting>
  <conditionalFormatting sqref="B127:B1048576">
    <cfRule type="duplicateValues" dxfId="118" priority="99"/>
    <cfRule type="duplicateValues" dxfId="117" priority="100"/>
  </conditionalFormatting>
  <conditionalFormatting sqref="E24:E25">
    <cfRule type="duplicateValues" dxfId="116" priority="122361"/>
  </conditionalFormatting>
  <conditionalFormatting sqref="B24:B25">
    <cfRule type="duplicateValues" dxfId="115" priority="122362"/>
  </conditionalFormatting>
  <conditionalFormatting sqref="B24:B25">
    <cfRule type="duplicateValues" dxfId="114" priority="122363"/>
    <cfRule type="duplicateValues" dxfId="113" priority="122364"/>
  </conditionalFormatting>
  <conditionalFormatting sqref="E24:E25">
    <cfRule type="duplicateValues" dxfId="112" priority="122365"/>
    <cfRule type="duplicateValues" dxfId="111" priority="122366"/>
  </conditionalFormatting>
  <conditionalFormatting sqref="E127:E1048576 E1:E62">
    <cfRule type="duplicateValues" dxfId="110" priority="55"/>
  </conditionalFormatting>
  <conditionalFormatting sqref="B127:B1048576 B1:B25">
    <cfRule type="duplicateValues" dxfId="109" priority="54"/>
  </conditionalFormatting>
  <conditionalFormatting sqref="B26:B37">
    <cfRule type="duplicateValues" dxfId="108" priority="53"/>
  </conditionalFormatting>
  <conditionalFormatting sqref="B26:B37">
    <cfRule type="duplicateValues" dxfId="107" priority="51"/>
    <cfRule type="duplicateValues" dxfId="106" priority="52"/>
  </conditionalFormatting>
  <conditionalFormatting sqref="B26:B37">
    <cfRule type="duplicateValues" dxfId="105" priority="50"/>
  </conditionalFormatting>
  <conditionalFormatting sqref="B127:B1048576 B1:B37">
    <cfRule type="duplicateValues" dxfId="104" priority="49"/>
  </conditionalFormatting>
  <conditionalFormatting sqref="B38:B42">
    <cfRule type="duplicateValues" dxfId="103" priority="48"/>
  </conditionalFormatting>
  <conditionalFormatting sqref="B38:B42">
    <cfRule type="duplicateValues" dxfId="102" priority="46"/>
    <cfRule type="duplicateValues" dxfId="101" priority="47"/>
  </conditionalFormatting>
  <conditionalFormatting sqref="B38:B42">
    <cfRule type="duplicateValues" dxfId="100" priority="45"/>
  </conditionalFormatting>
  <conditionalFormatting sqref="B38:B42">
    <cfRule type="duplicateValues" dxfId="99" priority="44"/>
  </conditionalFormatting>
  <conditionalFormatting sqref="B43:B62">
    <cfRule type="duplicateValues" dxfId="98" priority="43"/>
  </conditionalFormatting>
  <conditionalFormatting sqref="B43:B62">
    <cfRule type="duplicateValues" dxfId="97" priority="41"/>
    <cfRule type="duplicateValues" dxfId="96" priority="42"/>
  </conditionalFormatting>
  <conditionalFormatting sqref="B43:B62">
    <cfRule type="duplicateValues" dxfId="95" priority="40"/>
  </conditionalFormatting>
  <conditionalFormatting sqref="B43:B62">
    <cfRule type="duplicateValues" dxfId="94" priority="39"/>
  </conditionalFormatting>
  <conditionalFormatting sqref="B127:B1048576 B1:B62">
    <cfRule type="duplicateValues" dxfId="93" priority="38"/>
  </conditionalFormatting>
  <conditionalFormatting sqref="E5:E62">
    <cfRule type="duplicateValues" dxfId="92" priority="122508"/>
  </conditionalFormatting>
  <conditionalFormatting sqref="B5:B23">
    <cfRule type="duplicateValues" dxfId="91" priority="122509"/>
  </conditionalFormatting>
  <conditionalFormatting sqref="B5:B23">
    <cfRule type="duplicateValues" dxfId="90" priority="122510"/>
    <cfRule type="duplicateValues" dxfId="89" priority="122511"/>
  </conditionalFormatting>
  <conditionalFormatting sqref="E5:E62">
    <cfRule type="duplicateValues" dxfId="88" priority="122512"/>
    <cfRule type="duplicateValues" dxfId="87" priority="122513"/>
  </conditionalFormatting>
  <conditionalFormatting sqref="E63:E71">
    <cfRule type="duplicateValues" dxfId="86" priority="37"/>
  </conditionalFormatting>
  <conditionalFormatting sqref="E63:E71">
    <cfRule type="duplicateValues" dxfId="85" priority="36"/>
  </conditionalFormatting>
  <conditionalFormatting sqref="E63:E71">
    <cfRule type="duplicateValues" dxfId="84" priority="34"/>
    <cfRule type="duplicateValues" dxfId="83" priority="35"/>
  </conditionalFormatting>
  <conditionalFormatting sqref="E63:E71">
    <cfRule type="duplicateValues" dxfId="82" priority="33"/>
  </conditionalFormatting>
  <conditionalFormatting sqref="E63:E71">
    <cfRule type="duplicateValues" dxfId="81" priority="31"/>
    <cfRule type="duplicateValues" dxfId="80" priority="32"/>
  </conditionalFormatting>
  <conditionalFormatting sqref="E63:E71">
    <cfRule type="duplicateValues" dxfId="79" priority="30"/>
  </conditionalFormatting>
  <conditionalFormatting sqref="B63:B71">
    <cfRule type="duplicateValues" dxfId="78" priority="29"/>
  </conditionalFormatting>
  <conditionalFormatting sqref="B63:B71">
    <cfRule type="duplicateValues" dxfId="77" priority="27"/>
    <cfRule type="duplicateValues" dxfId="76" priority="28"/>
  </conditionalFormatting>
  <conditionalFormatting sqref="B63:B71">
    <cfRule type="duplicateValues" dxfId="75" priority="26"/>
  </conditionalFormatting>
  <conditionalFormatting sqref="B63:B71">
    <cfRule type="duplicateValues" dxfId="74" priority="25"/>
  </conditionalFormatting>
  <conditionalFormatting sqref="B63:B71">
    <cfRule type="duplicateValues" dxfId="73" priority="24"/>
  </conditionalFormatting>
  <conditionalFormatting sqref="E63:E71">
    <cfRule type="duplicateValues" dxfId="72" priority="23"/>
  </conditionalFormatting>
  <conditionalFormatting sqref="E63:E71">
    <cfRule type="duplicateValues" dxfId="71" priority="21"/>
    <cfRule type="duplicateValues" dxfId="70" priority="22"/>
  </conditionalFormatting>
  <conditionalFormatting sqref="E1:E1048576">
    <cfRule type="duplicateValues" dxfId="69" priority="1"/>
    <cfRule type="duplicateValues" dxfId="68" priority="2"/>
    <cfRule type="duplicateValues" dxfId="67" priority="3"/>
  </conditionalFormatting>
  <conditionalFormatting sqref="E72:E126">
    <cfRule type="duplicateValues" dxfId="5" priority="122611"/>
  </conditionalFormatting>
  <conditionalFormatting sqref="E72:E126">
    <cfRule type="duplicateValues" dxfId="4" priority="122613"/>
    <cfRule type="duplicateValues" dxfId="3" priority="122614"/>
  </conditionalFormatting>
  <conditionalFormatting sqref="B72:B126">
    <cfRule type="duplicateValues" dxfId="2" priority="122617"/>
  </conditionalFormatting>
  <conditionalFormatting sqref="B72:B126">
    <cfRule type="duplicateValues" dxfId="1" priority="122619"/>
    <cfRule type="duplicateValues" dxfId="0" priority="12262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zoomScale="85" zoomScaleNormal="85" workbookViewId="0">
      <selection activeCell="G12" sqref="G12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80" t="s">
        <v>2150</v>
      </c>
      <c r="B1" s="181"/>
      <c r="C1" s="181"/>
      <c r="D1" s="181"/>
      <c r="E1" s="182"/>
    </row>
    <row r="2" spans="1:5" ht="25.5" x14ac:dyDescent="0.25">
      <c r="A2" s="183" t="s">
        <v>2452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6" t="s">
        <v>2415</v>
      </c>
      <c r="B7" s="187"/>
      <c r="C7" s="187"/>
      <c r="D7" s="187"/>
      <c r="E7" s="188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str">
        <f>VLOOKUP(B9,'[1]LISTADO ATM'!$A$2:$C$821,3,0)</f>
        <v>NORTE</v>
      </c>
      <c r="B9" s="127">
        <v>775</v>
      </c>
      <c r="C9" s="147" t="str">
        <f>VLOOKUP(B9,'[1]LISTADO ATM'!$A$2:$B$821,2,0)</f>
        <v xml:space="preserve">ATM S/M Lilo (Montecristi) </v>
      </c>
      <c r="D9" s="128" t="s">
        <v>2609</v>
      </c>
      <c r="E9" s="129" t="s">
        <v>2583</v>
      </c>
    </row>
    <row r="10" spans="1:5" ht="18" x14ac:dyDescent="0.25">
      <c r="A10" s="127" t="str">
        <f>VLOOKUP(B10,'[1]LISTADO ATM'!$A$2:$C$821,3,0)</f>
        <v>DISTRITO NACIONAL</v>
      </c>
      <c r="B10" s="127">
        <v>980</v>
      </c>
      <c r="C10" s="147" t="str">
        <f>VLOOKUP(B10,'[1]LISTADO ATM'!$A$2:$B$821,2,0)</f>
        <v xml:space="preserve">ATM Oficina Bella Vista Mall II </v>
      </c>
      <c r="D10" s="128" t="s">
        <v>2609</v>
      </c>
      <c r="E10" s="129" t="s">
        <v>2589</v>
      </c>
    </row>
    <row r="11" spans="1:5" ht="18" x14ac:dyDescent="0.25">
      <c r="A11" s="127" t="str">
        <f>VLOOKUP(B11,'[1]LISTADO ATM'!$A$2:$C$821,3,0)</f>
        <v>SUR</v>
      </c>
      <c r="B11" s="127">
        <v>765</v>
      </c>
      <c r="C11" s="147" t="str">
        <f>VLOOKUP(B11,'[1]LISTADO ATM'!$A$2:$B$821,2,0)</f>
        <v xml:space="preserve">ATM Oficina Azua I </v>
      </c>
      <c r="D11" s="128" t="s">
        <v>2609</v>
      </c>
      <c r="E11" s="129" t="s">
        <v>2602</v>
      </c>
    </row>
    <row r="12" spans="1:5" ht="18" x14ac:dyDescent="0.25">
      <c r="A12" s="127" t="str">
        <f>VLOOKUP(B12,'[1]LISTADO ATM'!$A$2:$C$821,3,0)</f>
        <v>NORTE</v>
      </c>
      <c r="B12" s="127">
        <v>405</v>
      </c>
      <c r="C12" s="147" t="str">
        <f>VLOOKUP(B12,'[1]LISTADO ATM'!$A$2:$B$821,2,0)</f>
        <v xml:space="preserve">ATM UNP Loma de Cabrera </v>
      </c>
      <c r="D12" s="128" t="s">
        <v>2609</v>
      </c>
      <c r="E12" s="129" t="s">
        <v>2600</v>
      </c>
    </row>
    <row r="13" spans="1:5" ht="18" x14ac:dyDescent="0.25">
      <c r="A13" s="127" t="str">
        <f>VLOOKUP(B13,'[1]LISTADO ATM'!$A$2:$C$821,3,0)</f>
        <v>DISTRITO NACIONAL</v>
      </c>
      <c r="B13" s="127">
        <v>906</v>
      </c>
      <c r="C13" s="147" t="str">
        <f>VLOOKUP(B13,'[1]LISTADO ATM'!$A$2:$B$821,2,0)</f>
        <v xml:space="preserve">ATM MESCYT  </v>
      </c>
      <c r="D13" s="128" t="s">
        <v>2609</v>
      </c>
      <c r="E13" s="129" t="s">
        <v>2598</v>
      </c>
    </row>
    <row r="14" spans="1:5" ht="18" x14ac:dyDescent="0.25">
      <c r="A14" s="127" t="str">
        <f>VLOOKUP(B14,'[1]LISTADO ATM'!$A$2:$C$821,3,0)</f>
        <v>DISTRITO NACIONAL</v>
      </c>
      <c r="B14" s="127">
        <v>970</v>
      </c>
      <c r="C14" s="147" t="str">
        <f>VLOOKUP(B14,'[1]LISTADO ATM'!$A$2:$B$821,2,0)</f>
        <v xml:space="preserve">ATM S/M Olé Haina </v>
      </c>
      <c r="D14" s="128" t="s">
        <v>2609</v>
      </c>
      <c r="E14" s="129" t="s">
        <v>2630</v>
      </c>
    </row>
    <row r="15" spans="1:5" ht="18" x14ac:dyDescent="0.25">
      <c r="A15" s="127" t="str">
        <f>VLOOKUP(B15,'[1]LISTADO ATM'!$A$2:$C$821,3,0)</f>
        <v>ESTE</v>
      </c>
      <c r="B15" s="127">
        <v>268</v>
      </c>
      <c r="C15" s="147" t="str">
        <f>VLOOKUP(B15,'[1]LISTADO ATM'!$A$2:$B$821,2,0)</f>
        <v xml:space="preserve">ATM Autobanco La Altagracia (Higuey) </v>
      </c>
      <c r="D15" s="128" t="s">
        <v>2609</v>
      </c>
      <c r="E15" s="129" t="s">
        <v>2627</v>
      </c>
    </row>
    <row r="16" spans="1:5" ht="18" x14ac:dyDescent="0.25">
      <c r="A16" s="127" t="str">
        <f>VLOOKUP(B16,'[1]LISTADO ATM'!$A$2:$C$821,3,0)</f>
        <v>DISTRITO NACIONAL</v>
      </c>
      <c r="B16" s="127">
        <v>721</v>
      </c>
      <c r="C16" s="147" t="str">
        <f>VLOOKUP(B16,'[1]LISTADO ATM'!$A$2:$B$821,2,0)</f>
        <v xml:space="preserve">ATM Oficina Charles de Gaulle II </v>
      </c>
      <c r="D16" s="128" t="s">
        <v>2609</v>
      </c>
      <c r="E16" s="129" t="s">
        <v>2575</v>
      </c>
    </row>
    <row r="17" spans="1:5" ht="18" x14ac:dyDescent="0.25">
      <c r="A17" s="127" t="str">
        <f>VLOOKUP(B17,'[1]LISTADO ATM'!$A$2:$C$821,3,0)</f>
        <v>DISTRITO NACIONAL</v>
      </c>
      <c r="B17" s="127">
        <v>272</v>
      </c>
      <c r="C17" s="147" t="str">
        <f>VLOOKUP(B17,'[1]LISTADO ATM'!$A$2:$B$821,2,0)</f>
        <v xml:space="preserve">ATM Cámara de Diputados </v>
      </c>
      <c r="D17" s="128" t="s">
        <v>2609</v>
      </c>
      <c r="E17" s="129" t="s">
        <v>2577</v>
      </c>
    </row>
    <row r="18" spans="1:5" ht="18" x14ac:dyDescent="0.25">
      <c r="A18" s="127" t="str">
        <f>VLOOKUP(B18,'[1]LISTADO ATM'!$A$2:$C$821,3,0)</f>
        <v>ESTE</v>
      </c>
      <c r="B18" s="127">
        <v>838</v>
      </c>
      <c r="C18" s="147" t="str">
        <f>VLOOKUP(B18,'[1]LISTADO ATM'!$A$2:$B$821,2,0)</f>
        <v xml:space="preserve">ATM UNP Consuelo </v>
      </c>
      <c r="D18" s="128" t="s">
        <v>2609</v>
      </c>
      <c r="E18" s="129" t="s">
        <v>2584</v>
      </c>
    </row>
    <row r="19" spans="1:5" ht="18" x14ac:dyDescent="0.25">
      <c r="A19" s="127" t="str">
        <f>VLOOKUP(B19,'[1]LISTADO ATM'!$A$2:$C$821,3,0)</f>
        <v>ESTE</v>
      </c>
      <c r="B19" s="127">
        <v>843</v>
      </c>
      <c r="C19" s="147" t="str">
        <f>VLOOKUP(B19,'[1]LISTADO ATM'!$A$2:$B$821,2,0)</f>
        <v xml:space="preserve">ATM Oficina Romana Centro </v>
      </c>
      <c r="D19" s="128" t="s">
        <v>2609</v>
      </c>
      <c r="E19" s="129" t="s">
        <v>2580</v>
      </c>
    </row>
    <row r="20" spans="1:5" ht="18" x14ac:dyDescent="0.25">
      <c r="A20" s="127" t="str">
        <f>VLOOKUP(B20,'[1]LISTADO ATM'!$A$2:$C$821,3,0)</f>
        <v>SUR</v>
      </c>
      <c r="B20" s="127">
        <v>780</v>
      </c>
      <c r="C20" s="147" t="str">
        <f>VLOOKUP(B20,'[1]LISTADO ATM'!$A$2:$B$821,2,0)</f>
        <v xml:space="preserve">ATM Oficina Barahona I </v>
      </c>
      <c r="D20" s="128" t="s">
        <v>2609</v>
      </c>
      <c r="E20" s="129" t="s">
        <v>2592</v>
      </c>
    </row>
    <row r="21" spans="1:5" ht="18" x14ac:dyDescent="0.25">
      <c r="A21" s="127" t="str">
        <f>VLOOKUP(B21,'[1]LISTADO ATM'!$A$2:$C$821,3,0)</f>
        <v>DISTRITO NACIONAL</v>
      </c>
      <c r="B21" s="127">
        <v>717</v>
      </c>
      <c r="C21" s="147" t="str">
        <f>VLOOKUP(B21,'[1]LISTADO ATM'!$A$2:$B$821,2,0)</f>
        <v xml:space="preserve">ATM Oficina Los Alcarrizos </v>
      </c>
      <c r="D21" s="128" t="s">
        <v>2609</v>
      </c>
      <c r="E21" s="129" t="s">
        <v>2588</v>
      </c>
    </row>
    <row r="22" spans="1:5" ht="18" x14ac:dyDescent="0.25">
      <c r="A22" s="127" t="str">
        <f>VLOOKUP(B22,'[1]LISTADO ATM'!$A$2:$C$821,3,0)</f>
        <v>DISTRITO NACIONAL</v>
      </c>
      <c r="B22" s="127">
        <v>684</v>
      </c>
      <c r="C22" s="147" t="str">
        <f>VLOOKUP(B22,'[1]LISTADO ATM'!$A$2:$B$821,2,0)</f>
        <v>ATM Estación Texaco Prolongación 27 Febrero</v>
      </c>
      <c r="D22" s="128" t="s">
        <v>2609</v>
      </c>
      <c r="E22" s="129" t="s">
        <v>2586</v>
      </c>
    </row>
    <row r="23" spans="1:5" ht="18" x14ac:dyDescent="0.25">
      <c r="A23" s="127" t="str">
        <f>VLOOKUP(B23,'[1]LISTADO ATM'!$A$2:$C$821,3,0)</f>
        <v>DISTRITO NACIONAL</v>
      </c>
      <c r="B23" s="127">
        <v>410</v>
      </c>
      <c r="C23" s="147" t="str">
        <f>VLOOKUP(B23,'[1]LISTADO ATM'!$A$2:$B$821,2,0)</f>
        <v xml:space="preserve">ATM Oficina Las Palmas de Herrera II </v>
      </c>
      <c r="D23" s="128" t="s">
        <v>2609</v>
      </c>
      <c r="E23" s="129" t="s">
        <v>2608</v>
      </c>
    </row>
    <row r="24" spans="1:5" ht="18" x14ac:dyDescent="0.25">
      <c r="A24" s="127" t="str">
        <f>VLOOKUP(B24,'[1]LISTADO ATM'!$A$2:$C$821,3,0)</f>
        <v>ESTE</v>
      </c>
      <c r="B24" s="127">
        <v>630</v>
      </c>
      <c r="C24" s="147" t="str">
        <f>VLOOKUP(B24,'[1]LISTADO ATM'!$A$2:$B$821,2,0)</f>
        <v xml:space="preserve">ATM Oficina Plaza Zaglul (SPM) </v>
      </c>
      <c r="D24" s="128" t="s">
        <v>2609</v>
      </c>
      <c r="E24" s="129" t="s">
        <v>2607</v>
      </c>
    </row>
    <row r="25" spans="1:5" ht="18" x14ac:dyDescent="0.25">
      <c r="A25" s="127" t="str">
        <f>VLOOKUP(B25,'[1]LISTADO ATM'!$A$2:$C$821,3,0)</f>
        <v>DISTRITO NACIONAL</v>
      </c>
      <c r="B25" s="127">
        <v>884</v>
      </c>
      <c r="C25" s="147" t="str">
        <f>VLOOKUP(B25,'[1]LISTADO ATM'!$A$2:$B$821,2,0)</f>
        <v xml:space="preserve">ATM UNP Olé Sabana Perdida </v>
      </c>
      <c r="D25" s="128" t="s">
        <v>2609</v>
      </c>
      <c r="E25" s="129" t="s">
        <v>2606</v>
      </c>
    </row>
    <row r="26" spans="1:5" ht="18" x14ac:dyDescent="0.25">
      <c r="A26" s="127" t="str">
        <f>VLOOKUP(B26,'[1]LISTADO ATM'!$A$2:$C$821,3,0)</f>
        <v>NORTE</v>
      </c>
      <c r="B26" s="127">
        <v>965</v>
      </c>
      <c r="C26" s="147" t="str">
        <f>VLOOKUP(B26,'[1]LISTADO ATM'!$A$2:$B$821,2,0)</f>
        <v xml:space="preserve">ATM S/M La Fuente FUN (Santiago) </v>
      </c>
      <c r="D26" s="128" t="s">
        <v>2609</v>
      </c>
      <c r="E26" s="129" t="s">
        <v>2605</v>
      </c>
    </row>
    <row r="27" spans="1:5" ht="18" x14ac:dyDescent="0.25">
      <c r="A27" s="127" t="str">
        <f>VLOOKUP(B27,'[1]LISTADO ATM'!$A$2:$C$821,3,0)</f>
        <v>DISTRITO NACIONAL</v>
      </c>
      <c r="B27" s="127">
        <v>722</v>
      </c>
      <c r="C27" s="147" t="str">
        <f>VLOOKUP(B27,'[1]LISTADO ATM'!$A$2:$B$821,2,0)</f>
        <v xml:space="preserve">ATM Oficina Charles de Gaulle III </v>
      </c>
      <c r="D27" s="128" t="s">
        <v>2609</v>
      </c>
      <c r="E27" s="129" t="s">
        <v>2604</v>
      </c>
    </row>
    <row r="28" spans="1:5" ht="18" x14ac:dyDescent="0.25">
      <c r="A28" s="127" t="str">
        <f>VLOOKUP(B28,'[1]LISTADO ATM'!$A$2:$C$821,3,0)</f>
        <v>NORTE</v>
      </c>
      <c r="B28" s="127">
        <v>950</v>
      </c>
      <c r="C28" s="147" t="str">
        <f>VLOOKUP(B28,'[1]LISTADO ATM'!$A$2:$B$821,2,0)</f>
        <v xml:space="preserve">ATM Oficina Monterrico </v>
      </c>
      <c r="D28" s="128" t="s">
        <v>2609</v>
      </c>
      <c r="E28" s="129" t="s">
        <v>2599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47" t="str">
        <f>VLOOKUP(B29,'[1]LISTADO ATM'!$A$2:$B$821,2,0)</f>
        <v>ATM Oficina Monterrico II</v>
      </c>
      <c r="D29" s="128" t="s">
        <v>2609</v>
      </c>
      <c r="E29" s="129" t="s">
        <v>2617</v>
      </c>
    </row>
    <row r="30" spans="1:5" ht="18" x14ac:dyDescent="0.25">
      <c r="A30" s="127" t="str">
        <f>VLOOKUP(B30,'[1]LISTADO ATM'!$A$2:$C$821,3,0)</f>
        <v>SUR</v>
      </c>
      <c r="B30" s="127">
        <v>764</v>
      </c>
      <c r="C30" s="147" t="str">
        <f>VLOOKUP(B30,'[1]LISTADO ATM'!$A$2:$B$821,2,0)</f>
        <v xml:space="preserve">ATM Oficina Elías Piña </v>
      </c>
      <c r="D30" s="128" t="s">
        <v>2609</v>
      </c>
      <c r="E30" s="129" t="s">
        <v>2616</v>
      </c>
    </row>
    <row r="31" spans="1:5" ht="18" x14ac:dyDescent="0.25">
      <c r="A31" s="127" t="str">
        <f>VLOOKUP(B31,'[1]LISTADO ATM'!$A$2:$C$821,3,0)</f>
        <v>NORTE</v>
      </c>
      <c r="B31" s="127">
        <v>288</v>
      </c>
      <c r="C31" s="147" t="str">
        <f>VLOOKUP(B31,'[1]LISTADO ATM'!$A$2:$B$821,2,0)</f>
        <v xml:space="preserve">ATM Oficina Camino Real II (Puerto Plata) </v>
      </c>
      <c r="D31" s="128" t="s">
        <v>2609</v>
      </c>
      <c r="E31" s="129" t="s">
        <v>2615</v>
      </c>
    </row>
    <row r="32" spans="1:5" ht="18" x14ac:dyDescent="0.25">
      <c r="A32" s="127" t="str">
        <f>VLOOKUP(B32,'[1]LISTADO ATM'!$A$2:$C$821,3,0)</f>
        <v>DISTRITO NACIONAL</v>
      </c>
      <c r="B32" s="127">
        <v>658</v>
      </c>
      <c r="C32" s="147" t="str">
        <f>VLOOKUP(B32,'[1]LISTADO ATM'!$A$2:$B$821,2,0)</f>
        <v>ATM Cámara de Cuentas</v>
      </c>
      <c r="D32" s="128" t="s">
        <v>2609</v>
      </c>
      <c r="E32" s="129" t="s">
        <v>2614</v>
      </c>
    </row>
    <row r="33" spans="1:5" ht="18" x14ac:dyDescent="0.25">
      <c r="A33" s="127" t="str">
        <f>VLOOKUP(B33,'[1]LISTADO ATM'!$A$2:$C$821,3,0)</f>
        <v>DISTRITO NACIONAL</v>
      </c>
      <c r="B33" s="127">
        <v>422</v>
      </c>
      <c r="C33" s="147" t="str">
        <f>VLOOKUP(B33,'[1]LISTADO ATM'!$A$2:$B$821,2,0)</f>
        <v xml:space="preserve">ATM Olé Manoguayabo </v>
      </c>
      <c r="D33" s="128" t="s">
        <v>2609</v>
      </c>
      <c r="E33" s="129" t="s">
        <v>2613</v>
      </c>
    </row>
    <row r="34" spans="1:5" ht="18" x14ac:dyDescent="0.25">
      <c r="A34" s="127" t="str">
        <f>VLOOKUP(B34,'[1]LISTADO ATM'!$A$2:$C$821,3,0)</f>
        <v>DISTRITO NACIONAL</v>
      </c>
      <c r="B34" s="127">
        <v>887</v>
      </c>
      <c r="C34" s="147" t="str">
        <f>VLOOKUP(B34,'[1]LISTADO ATM'!$A$2:$B$821,2,0)</f>
        <v>ATM S/M Bravo Los Proceres</v>
      </c>
      <c r="D34" s="128" t="s">
        <v>2609</v>
      </c>
      <c r="E34" s="129" t="s">
        <v>2610</v>
      </c>
    </row>
    <row r="35" spans="1:5" ht="18" x14ac:dyDescent="0.25">
      <c r="A35" s="127" t="str">
        <f>VLOOKUP(B35,'[1]LISTADO ATM'!$A$2:$C$821,3,0)</f>
        <v>NORTE</v>
      </c>
      <c r="B35" s="127">
        <v>728</v>
      </c>
      <c r="C35" s="147" t="str">
        <f>VLOOKUP(B35,'[1]LISTADO ATM'!$A$2:$B$821,2,0)</f>
        <v xml:space="preserve">ATM UNP La Vega Oficina Regional Norcentral </v>
      </c>
      <c r="D35" s="128" t="s">
        <v>2609</v>
      </c>
      <c r="E35" s="129" t="s">
        <v>2618</v>
      </c>
    </row>
    <row r="36" spans="1:5" ht="18" x14ac:dyDescent="0.25">
      <c r="A36" s="127" t="str">
        <f>VLOOKUP(B36,'[1]LISTADO ATM'!$A$2:$C$821,3,0)</f>
        <v>ESTE</v>
      </c>
      <c r="B36" s="127">
        <v>963</v>
      </c>
      <c r="C36" s="147" t="str">
        <f>VLOOKUP(B36,'[1]LISTADO ATM'!$A$2:$B$821,2,0)</f>
        <v xml:space="preserve">ATM Multiplaza La Romana </v>
      </c>
      <c r="D36" s="128" t="s">
        <v>2609</v>
      </c>
      <c r="E36" s="129" t="s">
        <v>2629</v>
      </c>
    </row>
    <row r="37" spans="1:5" ht="18" x14ac:dyDescent="0.25">
      <c r="A37" s="127" t="str">
        <f>VLOOKUP(B37,'[1]LISTADO ATM'!$A$2:$C$821,3,0)</f>
        <v>NORTE</v>
      </c>
      <c r="B37" s="127">
        <v>796</v>
      </c>
      <c r="C37" s="147" t="str">
        <f>VLOOKUP(B37,'[1]LISTADO ATM'!$A$2:$B$821,2,0)</f>
        <v xml:space="preserve">ATM Oficina Plaza Ventura (Nagua) </v>
      </c>
      <c r="D37" s="128" t="s">
        <v>2609</v>
      </c>
      <c r="E37" s="129" t="s">
        <v>2628</v>
      </c>
    </row>
    <row r="38" spans="1:5" ht="18" x14ac:dyDescent="0.25">
      <c r="A38" s="127" t="str">
        <f>VLOOKUP(B38,'[1]LISTADO ATM'!$A$2:$C$821,3,0)</f>
        <v>NORTE</v>
      </c>
      <c r="B38" s="127">
        <v>633</v>
      </c>
      <c r="C38" s="147" t="str">
        <f>VLOOKUP(B38,'[1]LISTADO ATM'!$A$2:$B$821,2,0)</f>
        <v xml:space="preserve">ATM Autobanco Las Colinas </v>
      </c>
      <c r="D38" s="128" t="s">
        <v>2609</v>
      </c>
      <c r="E38" s="129" t="s">
        <v>2642</v>
      </c>
    </row>
    <row r="39" spans="1:5" ht="18" x14ac:dyDescent="0.25">
      <c r="A39" s="127" t="str">
        <f>VLOOKUP(B39,'[1]LISTADO ATM'!$A$2:$C$821,3,0)</f>
        <v>DISTRITO NACIONAL</v>
      </c>
      <c r="B39" s="127">
        <v>710</v>
      </c>
      <c r="C39" s="147" t="str">
        <f>VLOOKUP(B39,'[1]LISTADO ATM'!$A$2:$B$821,2,0)</f>
        <v xml:space="preserve">ATM S/M Soberano </v>
      </c>
      <c r="D39" s="128" t="s">
        <v>2609</v>
      </c>
      <c r="E39" s="129" t="s">
        <v>2636</v>
      </c>
    </row>
    <row r="40" spans="1:5" ht="18" x14ac:dyDescent="0.25">
      <c r="A40" s="127" t="e">
        <f>VLOOKUP(B40,'[1]LISTADO ATM'!$A$2:$C$821,3,0)</f>
        <v>#N/A</v>
      </c>
      <c r="B40" s="127"/>
      <c r="C40" s="147" t="e">
        <f>VLOOKUP(B40,'[1]LISTADO ATM'!$A$2:$B$821,2,0)</f>
        <v>#N/A</v>
      </c>
      <c r="D40" s="128" t="s">
        <v>2609</v>
      </c>
      <c r="E40" s="129"/>
    </row>
    <row r="41" spans="1:5" ht="18" x14ac:dyDescent="0.25">
      <c r="A41" s="127" t="e">
        <f>VLOOKUP(B41,'[1]LISTADO ATM'!$A$2:$C$821,3,0)</f>
        <v>#N/A</v>
      </c>
      <c r="B41" s="127"/>
      <c r="C41" s="147" t="e">
        <f>VLOOKUP(B41,'[1]LISTADO ATM'!$A$2:$B$821,2,0)</f>
        <v>#N/A</v>
      </c>
      <c r="D41" s="128" t="s">
        <v>2609</v>
      </c>
      <c r="E41" s="129"/>
    </row>
    <row r="42" spans="1:5" ht="18" x14ac:dyDescent="0.25">
      <c r="A42" s="127" t="e">
        <f>VLOOKUP(B42,'[1]LISTADO ATM'!$A$2:$C$821,3,0)</f>
        <v>#N/A</v>
      </c>
      <c r="B42" s="127"/>
      <c r="C42" s="147" t="e">
        <f>VLOOKUP(B42,'[1]LISTADO ATM'!$A$2:$B$821,2,0)</f>
        <v>#N/A</v>
      </c>
      <c r="D42" s="128" t="s">
        <v>2609</v>
      </c>
      <c r="E42" s="129"/>
    </row>
    <row r="43" spans="1:5" ht="18" x14ac:dyDescent="0.25">
      <c r="A43" s="127" t="e">
        <f>VLOOKUP(B43,'[1]LISTADO ATM'!$A$2:$C$821,3,0)</f>
        <v>#N/A</v>
      </c>
      <c r="B43" s="127"/>
      <c r="C43" s="147" t="e">
        <f>VLOOKUP(B43,'[1]LISTADO ATM'!$A$2:$B$821,2,0)</f>
        <v>#N/A</v>
      </c>
      <c r="D43" s="128" t="s">
        <v>2609</v>
      </c>
      <c r="E43" s="129"/>
    </row>
    <row r="44" spans="1:5" ht="18" x14ac:dyDescent="0.25">
      <c r="A44" s="127" t="e">
        <f>VLOOKUP(B44,'[1]LISTADO ATM'!$A$2:$C$821,3,0)</f>
        <v>#N/A</v>
      </c>
      <c r="B44" s="127"/>
      <c r="C44" s="147" t="e">
        <f>VLOOKUP(B44,'[1]LISTADO ATM'!$A$2:$B$821,2,0)</f>
        <v>#N/A</v>
      </c>
      <c r="D44" s="128" t="s">
        <v>2609</v>
      </c>
      <c r="E44" s="129"/>
    </row>
    <row r="45" spans="1:5" ht="18" x14ac:dyDescent="0.25">
      <c r="A45" s="127" t="e">
        <f>VLOOKUP(B45,'[1]LISTADO ATM'!$A$2:$C$821,3,0)</f>
        <v>#N/A</v>
      </c>
      <c r="B45" s="127"/>
      <c r="C45" s="147" t="e">
        <f>VLOOKUP(B45,'[1]LISTADO ATM'!$A$2:$B$821,2,0)</f>
        <v>#N/A</v>
      </c>
      <c r="D45" s="128" t="s">
        <v>2609</v>
      </c>
      <c r="E45" s="129"/>
    </row>
    <row r="46" spans="1:5" ht="18" x14ac:dyDescent="0.25">
      <c r="A46" s="127" t="e">
        <f>VLOOKUP(B46,'[1]LISTADO ATM'!$A$2:$C$821,3,0)</f>
        <v>#N/A</v>
      </c>
      <c r="B46" s="127"/>
      <c r="C46" s="147" t="e">
        <f>VLOOKUP(B46,'[1]LISTADO ATM'!$A$2:$B$821,2,0)</f>
        <v>#N/A</v>
      </c>
      <c r="D46" s="128" t="s">
        <v>2609</v>
      </c>
      <c r="E46" s="129"/>
    </row>
    <row r="47" spans="1:5" ht="18" x14ac:dyDescent="0.25">
      <c r="A47" s="127" t="e">
        <f>VLOOKUP(B47,'[1]LISTADO ATM'!$A$2:$C$821,3,0)</f>
        <v>#N/A</v>
      </c>
      <c r="B47" s="127"/>
      <c r="C47" s="147" t="e">
        <f>VLOOKUP(B47,'[1]LISTADO ATM'!$A$2:$B$821,2,0)</f>
        <v>#N/A</v>
      </c>
      <c r="D47" s="128" t="s">
        <v>2609</v>
      </c>
      <c r="E47" s="129"/>
    </row>
    <row r="48" spans="1:5" ht="18.75" thickBot="1" x14ac:dyDescent="0.3">
      <c r="A48" s="100" t="s">
        <v>2476</v>
      </c>
      <c r="B48" s="139">
        <f>COUNT(B9:B47)</f>
        <v>31</v>
      </c>
      <c r="C48" s="189"/>
      <c r="D48" s="190"/>
      <c r="E48" s="191"/>
    </row>
    <row r="49" spans="1:5" x14ac:dyDescent="0.25">
      <c r="B49" s="102"/>
      <c r="E49" s="102"/>
    </row>
    <row r="50" spans="1:5" ht="18" x14ac:dyDescent="0.25">
      <c r="A50" s="186" t="s">
        <v>2477</v>
      </c>
      <c r="B50" s="187"/>
      <c r="C50" s="187"/>
      <c r="D50" s="187"/>
      <c r="E50" s="188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127" t="str">
        <f>VLOOKUP(B52,'[1]LISTADO ATM'!$A$2:$C$821,3,0)</f>
        <v>DISTRITO NACIONAL</v>
      </c>
      <c r="B52" s="127">
        <v>559</v>
      </c>
      <c r="C52" s="129" t="str">
        <f>VLOOKUP(B52,'[1]LISTADO ATM'!$A$2:$B$821,2,0)</f>
        <v xml:space="preserve">ATM UNP Metro I </v>
      </c>
      <c r="D52" s="128" t="s">
        <v>2562</v>
      </c>
      <c r="E52" s="129" t="s">
        <v>2595</v>
      </c>
    </row>
    <row r="53" spans="1:5" ht="18" x14ac:dyDescent="0.25">
      <c r="A53" s="127" t="str">
        <f>VLOOKUP(B53,'[1]LISTADO ATM'!$A$2:$C$821,3,0)</f>
        <v>DISTRITO NACIONAL</v>
      </c>
      <c r="B53" s="127">
        <v>39</v>
      </c>
      <c r="C53" s="129" t="str">
        <f>VLOOKUP(B53,'[1]LISTADO ATM'!$A$2:$B$821,2,0)</f>
        <v xml:space="preserve">ATM Oficina Ovando </v>
      </c>
      <c r="D53" s="128" t="s">
        <v>2562</v>
      </c>
      <c r="E53" s="129" t="s">
        <v>2576</v>
      </c>
    </row>
    <row r="54" spans="1:5" ht="18" x14ac:dyDescent="0.25">
      <c r="A54" s="127" t="str">
        <f>VLOOKUP(B54,'[1]LISTADO ATM'!$A$2:$C$821,3,0)</f>
        <v>NORTE</v>
      </c>
      <c r="B54" s="127">
        <v>910</v>
      </c>
      <c r="C54" s="129" t="str">
        <f>VLOOKUP(B54,'[1]LISTADO ATM'!$A$2:$B$821,2,0)</f>
        <v xml:space="preserve">ATM Oficina El Sol II (Santiago) </v>
      </c>
      <c r="D54" s="128" t="s">
        <v>2562</v>
      </c>
      <c r="E54" s="129" t="s">
        <v>2581</v>
      </c>
    </row>
    <row r="55" spans="1:5" ht="18" x14ac:dyDescent="0.25">
      <c r="A55" s="127" t="str">
        <f>VLOOKUP(B55,'[1]LISTADO ATM'!$A$2:$C$821,3,0)</f>
        <v>ESTE</v>
      </c>
      <c r="B55" s="127">
        <v>211</v>
      </c>
      <c r="C55" s="129" t="str">
        <f>VLOOKUP(B55,'[1]LISTADO ATM'!$A$2:$B$821,2,0)</f>
        <v xml:space="preserve">ATM Oficina La Romana I </v>
      </c>
      <c r="D55" s="128" t="s">
        <v>2562</v>
      </c>
      <c r="E55" s="129" t="s">
        <v>2578</v>
      </c>
    </row>
    <row r="56" spans="1:5" ht="18" x14ac:dyDescent="0.25">
      <c r="A56" s="127" t="e">
        <f>VLOOKUP(B56,'[1]LISTADO ATM'!$A$2:$C$821,3,0)</f>
        <v>#N/A</v>
      </c>
      <c r="B56" s="127"/>
      <c r="C56" s="129" t="e">
        <f>VLOOKUP(B56,'[1]LISTADO ATM'!$A$2:$B$821,2,0)</f>
        <v>#N/A</v>
      </c>
      <c r="D56" s="128" t="s">
        <v>2562</v>
      </c>
      <c r="E56" s="129"/>
    </row>
    <row r="57" spans="1:5" ht="18" x14ac:dyDescent="0.25">
      <c r="A57" s="127" t="e">
        <f>VLOOKUP(B57,'[1]LISTADO ATM'!$A$2:$C$821,3,0)</f>
        <v>#N/A</v>
      </c>
      <c r="B57" s="127"/>
      <c r="C57" s="129" t="e">
        <f>VLOOKUP(B57,'[1]LISTADO ATM'!$A$2:$B$821,2,0)</f>
        <v>#N/A</v>
      </c>
      <c r="D57" s="128" t="s">
        <v>2562</v>
      </c>
      <c r="E57" s="129"/>
    </row>
    <row r="58" spans="1:5" ht="18.75" thickBot="1" x14ac:dyDescent="0.3">
      <c r="A58" s="100" t="s">
        <v>2476</v>
      </c>
      <c r="B58" s="139">
        <f>COUNT(B52:B57)</f>
        <v>4</v>
      </c>
      <c r="C58" s="177"/>
      <c r="D58" s="178"/>
      <c r="E58" s="179"/>
    </row>
    <row r="59" spans="1:5" ht="15.75" thickBot="1" x14ac:dyDescent="0.3">
      <c r="B59" s="102"/>
      <c r="E59" s="102"/>
    </row>
    <row r="60" spans="1:5" ht="18.75" thickBot="1" x14ac:dyDescent="0.3">
      <c r="A60" s="165" t="s">
        <v>2478</v>
      </c>
      <c r="B60" s="166"/>
      <c r="C60" s="166"/>
      <c r="D60" s="166"/>
      <c r="E60" s="167"/>
    </row>
    <row r="61" spans="1:5" ht="18" x14ac:dyDescent="0.25">
      <c r="A61" s="99" t="s">
        <v>15</v>
      </c>
      <c r="B61" s="99" t="s">
        <v>2416</v>
      </c>
      <c r="C61" s="99" t="s">
        <v>46</v>
      </c>
      <c r="D61" s="99" t="s">
        <v>2419</v>
      </c>
      <c r="E61" s="99" t="s">
        <v>2417</v>
      </c>
    </row>
    <row r="62" spans="1:5" ht="18" x14ac:dyDescent="0.25">
      <c r="A62" s="127" t="str">
        <f>VLOOKUP(B62,'[1]LISTADO ATM'!$A$2:$C$821,3,0)</f>
        <v>DISTRITO NACIONAL</v>
      </c>
      <c r="B62" s="127">
        <v>918</v>
      </c>
      <c r="C62" s="127" t="str">
        <f>VLOOKUP(B62,'[1]LISTADO ATM'!$A$2:$B$821,2,0)</f>
        <v xml:space="preserve">ATM S/M Liverpool de la Jacobo Majluta </v>
      </c>
      <c r="D62" s="130" t="s">
        <v>2438</v>
      </c>
      <c r="E62" s="131" t="s">
        <v>2591</v>
      </c>
    </row>
    <row r="63" spans="1:5" ht="18" x14ac:dyDescent="0.25">
      <c r="A63" s="127" t="str">
        <f>VLOOKUP(B63,'[1]LISTADO ATM'!$A$2:$C$821,3,0)</f>
        <v>DISTRITO NACIONAL</v>
      </c>
      <c r="B63" s="127">
        <v>407</v>
      </c>
      <c r="C63" s="127" t="str">
        <f>VLOOKUP(B63,'[1]LISTADO ATM'!$A$2:$B$821,2,0)</f>
        <v xml:space="preserve">ATM Multicentro La Sirena Villa Mella </v>
      </c>
      <c r="D63" s="130" t="s">
        <v>2438</v>
      </c>
      <c r="E63" s="131" t="s">
        <v>2590</v>
      </c>
    </row>
    <row r="64" spans="1:5" ht="18" x14ac:dyDescent="0.25">
      <c r="A64" s="127" t="str">
        <f>VLOOKUP(B64,'[1]LISTADO ATM'!$A$2:$C$821,3,0)</f>
        <v>DISTRITO NACIONAL</v>
      </c>
      <c r="B64" s="127">
        <v>238</v>
      </c>
      <c r="C64" s="127" t="str">
        <f>VLOOKUP(B64,'[1]LISTADO ATM'!$A$2:$B$821,2,0)</f>
        <v xml:space="preserve">ATM Multicentro La Sirena Charles de Gaulle </v>
      </c>
      <c r="D64" s="130" t="s">
        <v>2438</v>
      </c>
      <c r="E64" s="131" t="s">
        <v>2585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2438</v>
      </c>
      <c r="E65" s="131" t="s">
        <v>2603</v>
      </c>
    </row>
    <row r="66" spans="1:5" ht="18" x14ac:dyDescent="0.25">
      <c r="A66" s="127" t="str">
        <f>VLOOKUP(B66,'[1]LISTADO ATM'!$A$2:$C$821,3,0)</f>
        <v>SUR</v>
      </c>
      <c r="B66" s="127">
        <v>619</v>
      </c>
      <c r="C66" s="127" t="str">
        <f>VLOOKUP(B66,'[1]LISTADO ATM'!$A$2:$B$821,2,0)</f>
        <v xml:space="preserve">ATM Academia P.N. Hatillo (San Cristóbal) </v>
      </c>
      <c r="D66" s="130" t="s">
        <v>2438</v>
      </c>
      <c r="E66" s="131" t="s">
        <v>2596</v>
      </c>
    </row>
    <row r="67" spans="1:5" ht="18" x14ac:dyDescent="0.25">
      <c r="A67" s="127" t="str">
        <f>VLOOKUP(B67,'[1]LISTADO ATM'!$A$2:$C$821,3,0)</f>
        <v>DISTRITO NACIONAL</v>
      </c>
      <c r="B67" s="127">
        <v>387</v>
      </c>
      <c r="C67" s="127" t="str">
        <f>VLOOKUP(B67,'[1]LISTADO ATM'!$A$2:$B$821,2,0)</f>
        <v xml:space="preserve">ATM S/M La Cadena San Vicente de Paul </v>
      </c>
      <c r="D67" s="130" t="s">
        <v>2438</v>
      </c>
      <c r="E67" s="131" t="s">
        <v>2612</v>
      </c>
    </row>
    <row r="68" spans="1:5" ht="18" x14ac:dyDescent="0.25">
      <c r="A68" s="127" t="str">
        <f>VLOOKUP(B68,'[1]LISTADO ATM'!$A$2:$C$821,3,0)</f>
        <v>DISTRITO NACIONAL</v>
      </c>
      <c r="B68" s="127">
        <v>993</v>
      </c>
      <c r="C68" s="127" t="str">
        <f>VLOOKUP(B68,'[1]LISTADO ATM'!$A$2:$B$821,2,0)</f>
        <v xml:space="preserve">ATM Centro Medico Integral II </v>
      </c>
      <c r="D68" s="130" t="s">
        <v>2438</v>
      </c>
      <c r="E68" s="131" t="s">
        <v>2611</v>
      </c>
    </row>
    <row r="69" spans="1:5" ht="18" x14ac:dyDescent="0.25">
      <c r="A69" s="127" t="str">
        <f>VLOOKUP(B69,'[1]LISTADO ATM'!$A$2:$C$821,3,0)</f>
        <v>DISTRITO NACIONAL</v>
      </c>
      <c r="B69" s="127">
        <v>406</v>
      </c>
      <c r="C69" s="127" t="str">
        <f>VLOOKUP(B69,'[1]LISTADO ATM'!$A$2:$B$821,2,0)</f>
        <v xml:space="preserve">ATM UNP Plaza Lama Máximo Gómez </v>
      </c>
      <c r="D69" s="130" t="s">
        <v>2438</v>
      </c>
      <c r="E69" s="131" t="s">
        <v>2626</v>
      </c>
    </row>
    <row r="70" spans="1:5" ht="18" x14ac:dyDescent="0.25">
      <c r="A70" s="127" t="str">
        <f>VLOOKUP(B70,'[1]LISTADO ATM'!$A$2:$C$821,3,0)</f>
        <v>DISTRITO NACIONAL</v>
      </c>
      <c r="B70" s="127">
        <v>96</v>
      </c>
      <c r="C70" s="127" t="str">
        <f>VLOOKUP(B70,'[1]LISTADO ATM'!$A$2:$B$821,2,0)</f>
        <v>ATM S/M Caribe Av. Charles de Gaulle</v>
      </c>
      <c r="D70" s="130" t="s">
        <v>2438</v>
      </c>
      <c r="E70" s="131" t="s">
        <v>2625</v>
      </c>
    </row>
    <row r="71" spans="1:5" ht="18" x14ac:dyDescent="0.25">
      <c r="A71" s="127" t="str">
        <f>VLOOKUP(B71,'[1]LISTADO ATM'!$A$2:$C$821,3,0)</f>
        <v>NORTE</v>
      </c>
      <c r="B71" s="127">
        <v>22</v>
      </c>
      <c r="C71" s="127" t="str">
        <f>VLOOKUP(B71,'[1]LISTADO ATM'!$A$2:$B$821,2,0)</f>
        <v>ATM S/M Olimpico (Santiago)</v>
      </c>
      <c r="D71" s="130" t="s">
        <v>2438</v>
      </c>
      <c r="E71" s="131" t="s">
        <v>2623</v>
      </c>
    </row>
    <row r="72" spans="1:5" ht="18" x14ac:dyDescent="0.25">
      <c r="A72" s="127" t="str">
        <f>VLOOKUP(B72,'[1]LISTADO ATM'!$A$2:$C$821,3,0)</f>
        <v>SUR</v>
      </c>
      <c r="B72" s="127">
        <v>750</v>
      </c>
      <c r="C72" s="127" t="str">
        <f>VLOOKUP(B72,'[1]LISTADO ATM'!$A$2:$B$821,2,0)</f>
        <v xml:space="preserve">ATM UNP Duvergé </v>
      </c>
      <c r="D72" s="130" t="s">
        <v>2438</v>
      </c>
      <c r="E72" s="131" t="s">
        <v>2622</v>
      </c>
    </row>
    <row r="73" spans="1:5" ht="18" x14ac:dyDescent="0.25">
      <c r="A73" s="127" t="str">
        <f>VLOOKUP(B73,'[1]LISTADO ATM'!$A$2:$C$821,3,0)</f>
        <v>DISTRITO NACIONAL</v>
      </c>
      <c r="B73" s="127">
        <v>671</v>
      </c>
      <c r="C73" s="127" t="str">
        <f>VLOOKUP(B73,'[1]LISTADO ATM'!$A$2:$B$821,2,0)</f>
        <v>ATM Ayuntamiento Sto. Dgo. Norte</v>
      </c>
      <c r="D73" s="130" t="s">
        <v>2438</v>
      </c>
      <c r="E73" s="131" t="s">
        <v>2621</v>
      </c>
    </row>
    <row r="74" spans="1:5" ht="18" x14ac:dyDescent="0.25">
      <c r="A74" s="127" t="str">
        <f>VLOOKUP(B74,'[1]LISTADO ATM'!$A$2:$C$821,3,0)</f>
        <v>DISTRITO NACIONAL</v>
      </c>
      <c r="B74" s="127">
        <v>139</v>
      </c>
      <c r="C74" s="127" t="str">
        <f>VLOOKUP(B74,'[1]LISTADO ATM'!$A$2:$B$821,2,0)</f>
        <v xml:space="preserve">ATM Oficina Plaza Lama Zona Oriental I </v>
      </c>
      <c r="D74" s="130" t="s">
        <v>2438</v>
      </c>
      <c r="E74" s="131" t="s">
        <v>2641</v>
      </c>
    </row>
    <row r="75" spans="1:5" ht="18" x14ac:dyDescent="0.25">
      <c r="A75" s="127" t="str">
        <f>VLOOKUP(B75,'[1]LISTADO ATM'!$A$2:$C$821,3,0)</f>
        <v>SUR</v>
      </c>
      <c r="B75" s="127">
        <v>592</v>
      </c>
      <c r="C75" s="127" t="str">
        <f>VLOOKUP(B75,'[1]LISTADO ATM'!$A$2:$B$821,2,0)</f>
        <v xml:space="preserve">ATM Centro de Caja San Cristóbal I </v>
      </c>
      <c r="D75" s="130" t="s">
        <v>2438</v>
      </c>
      <c r="E75" s="131" t="s">
        <v>2637</v>
      </c>
    </row>
    <row r="76" spans="1:5" ht="18" x14ac:dyDescent="0.25">
      <c r="A76" s="127" t="str">
        <f>VLOOKUP(B76,'[1]LISTADO ATM'!$A$2:$C$821,3,0)</f>
        <v>DISTRITO NACIONAL</v>
      </c>
      <c r="B76" s="127">
        <v>813</v>
      </c>
      <c r="C76" s="127" t="str">
        <f>VLOOKUP(B76,'[1]LISTADO ATM'!$A$2:$B$821,2,0)</f>
        <v>ATM Oficina Occidental Mall</v>
      </c>
      <c r="D76" s="130" t="s">
        <v>2438</v>
      </c>
      <c r="E76" s="131" t="s">
        <v>2634</v>
      </c>
    </row>
    <row r="77" spans="1:5" ht="18" x14ac:dyDescent="0.25">
      <c r="A77" s="127" t="str">
        <f>VLOOKUP(B77,'[1]LISTADO ATM'!$A$2:$C$821,3,0)</f>
        <v>DISTRITO NACIONAL</v>
      </c>
      <c r="B77" s="127">
        <v>569</v>
      </c>
      <c r="C77" s="127" t="str">
        <f>VLOOKUP(B77,'[1]LISTADO ATM'!$A$2:$B$821,2,0)</f>
        <v xml:space="preserve">ATM Superintendencia de Seguros </v>
      </c>
      <c r="D77" s="130" t="s">
        <v>2438</v>
      </c>
      <c r="E77" s="131">
        <v>3335895087</v>
      </c>
    </row>
    <row r="78" spans="1:5" ht="18" x14ac:dyDescent="0.25">
      <c r="A78" s="127" t="str">
        <f>VLOOKUP(B78,'[1]LISTADO ATM'!$A$2:$C$821,3,0)</f>
        <v>NORTE</v>
      </c>
      <c r="B78" s="127">
        <v>599</v>
      </c>
      <c r="C78" s="127" t="str">
        <f>VLOOKUP(B78,'[1]LISTADO ATM'!$A$2:$B$821,2,0)</f>
        <v xml:space="preserve">ATM Oficina Plaza Internacional (Santiago) </v>
      </c>
      <c r="D78" s="130" t="s">
        <v>2438</v>
      </c>
      <c r="E78" s="131">
        <v>3335895091</v>
      </c>
    </row>
    <row r="79" spans="1:5" ht="18" x14ac:dyDescent="0.25">
      <c r="A79" s="127" t="str">
        <f>VLOOKUP(B79,'[1]LISTADO ATM'!$A$2:$C$821,3,0)</f>
        <v>NORTE</v>
      </c>
      <c r="B79" s="127">
        <v>396</v>
      </c>
      <c r="C79" s="127" t="str">
        <f>VLOOKUP(B79,'[1]LISTADO ATM'!$A$2:$B$821,2,0)</f>
        <v xml:space="preserve">ATM Oficina Plaza Ulloa (La Fuente) </v>
      </c>
      <c r="D79" s="130" t="s">
        <v>2438</v>
      </c>
      <c r="E79" s="131" t="s">
        <v>2620</v>
      </c>
    </row>
    <row r="80" spans="1:5" ht="18" x14ac:dyDescent="0.25">
      <c r="A80" s="127" t="str">
        <f>VLOOKUP(B80,'[1]LISTADO ATM'!$A$2:$C$821,3,0)</f>
        <v>NORTE</v>
      </c>
      <c r="B80" s="127">
        <v>63</v>
      </c>
      <c r="C80" s="127" t="str">
        <f>VLOOKUP(B80,'[1]LISTADO ATM'!$A$2:$B$821,2,0)</f>
        <v xml:space="preserve">ATM Oficina Villa Vásquez (Montecristi) </v>
      </c>
      <c r="D80" s="130" t="s">
        <v>2438</v>
      </c>
      <c r="E80" s="131" t="s">
        <v>2619</v>
      </c>
    </row>
    <row r="81" spans="1:5" ht="18.75" thickBot="1" x14ac:dyDescent="0.3">
      <c r="A81" s="119"/>
      <c r="B81" s="139">
        <f>COUNT(B62:B80)</f>
        <v>19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.75" thickBot="1" x14ac:dyDescent="0.3">
      <c r="A83" s="165" t="s">
        <v>2553</v>
      </c>
      <c r="B83" s="166"/>
      <c r="C83" s="166"/>
      <c r="D83" s="166"/>
      <c r="E83" s="167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" x14ac:dyDescent="0.25">
      <c r="A85" s="97" t="str">
        <f>VLOOKUP(B85,'[1]LISTADO ATM'!$A$2:$C$821,3,0)</f>
        <v>DISTRITO NACIONAL</v>
      </c>
      <c r="B85" s="127">
        <v>239</v>
      </c>
      <c r="C85" s="129" t="str">
        <f>VLOOKUP(B85,'[1]LISTADO ATM'!$A$2:$B$821,2,0)</f>
        <v xml:space="preserve">ATM Autobanco Charles de Gaulle </v>
      </c>
      <c r="D85" s="127" t="s">
        <v>2500</v>
      </c>
      <c r="E85" s="129" t="s">
        <v>2572</v>
      </c>
    </row>
    <row r="86" spans="1:5" ht="18" x14ac:dyDescent="0.25">
      <c r="A86" s="97" t="str">
        <f>VLOOKUP(B86,'[1]LISTADO ATM'!$A$2:$C$821,3,0)</f>
        <v>DISTRITO NACIONAL</v>
      </c>
      <c r="B86" s="127">
        <v>696</v>
      </c>
      <c r="C86" s="129" t="str">
        <f>VLOOKUP(B86,'[1]LISTADO ATM'!$A$2:$B$821,2,0)</f>
        <v>ATM Olé Jacobo Majluta</v>
      </c>
      <c r="D86" s="127" t="s">
        <v>2500</v>
      </c>
      <c r="E86" s="129" t="s">
        <v>2574</v>
      </c>
    </row>
    <row r="87" spans="1:5" ht="18" x14ac:dyDescent="0.25">
      <c r="A87" s="97" t="str">
        <f>VLOOKUP(B87,'[1]LISTADO ATM'!$A$2:$C$821,3,0)</f>
        <v>DISTRITO NACIONAL</v>
      </c>
      <c r="B87" s="127">
        <v>160</v>
      </c>
      <c r="C87" s="129" t="str">
        <f>VLOOKUP(B87,'[1]LISTADO ATM'!$A$2:$B$821,2,0)</f>
        <v xml:space="preserve">ATM Oficina Herrera </v>
      </c>
      <c r="D87" s="127" t="s">
        <v>2500</v>
      </c>
      <c r="E87" s="129" t="s">
        <v>2582</v>
      </c>
    </row>
    <row r="88" spans="1:5" ht="18" x14ac:dyDescent="0.25">
      <c r="A88" s="97" t="str">
        <f>VLOOKUP(B88,'[1]LISTADO ATM'!$A$2:$C$821,3,0)</f>
        <v>SUR</v>
      </c>
      <c r="B88" s="127">
        <v>403</v>
      </c>
      <c r="C88" s="129" t="str">
        <f>VLOOKUP(B88,'[1]LISTADO ATM'!$A$2:$B$821,2,0)</f>
        <v xml:space="preserve">ATM Oficina Vicente Noble </v>
      </c>
      <c r="D88" s="127" t="s">
        <v>2500</v>
      </c>
      <c r="E88" s="129" t="s">
        <v>2587</v>
      </c>
    </row>
    <row r="89" spans="1:5" ht="18" x14ac:dyDescent="0.25">
      <c r="A89" s="97" t="str">
        <f>VLOOKUP(B89,'[1]LISTADO ATM'!$A$2:$C$821,3,0)</f>
        <v>DISTRITO NACIONAL</v>
      </c>
      <c r="B89" s="148">
        <v>561</v>
      </c>
      <c r="C89" s="129" t="str">
        <f>VLOOKUP(B89,'[1]LISTADO ATM'!$A$2:$B$821,2,0)</f>
        <v xml:space="preserve">ATM Comando Regional P.N. S.D. Este </v>
      </c>
      <c r="D89" s="127" t="s">
        <v>2500</v>
      </c>
      <c r="E89" s="129" t="s">
        <v>2601</v>
      </c>
    </row>
    <row r="90" spans="1:5" ht="18" x14ac:dyDescent="0.25">
      <c r="A90" s="97" t="str">
        <f>VLOOKUP(B90,'[1]LISTADO ATM'!$A$2:$C$821,3,0)</f>
        <v>DISTRITO NACIONAL</v>
      </c>
      <c r="B90" s="148">
        <v>281</v>
      </c>
      <c r="C90" s="129" t="str">
        <f>VLOOKUP(B90,'[1]LISTADO ATM'!$A$2:$B$821,2,0)</f>
        <v xml:space="preserve">ATM S/M Pola Independencia </v>
      </c>
      <c r="D90" s="127" t="s">
        <v>2500</v>
      </c>
      <c r="E90" s="129" t="s">
        <v>2597</v>
      </c>
    </row>
    <row r="91" spans="1:5" ht="18" x14ac:dyDescent="0.25">
      <c r="A91" s="97" t="str">
        <f>VLOOKUP(B91,'[1]LISTADO ATM'!$A$2:$C$821,3,0)</f>
        <v>SUR</v>
      </c>
      <c r="B91" s="148">
        <v>995</v>
      </c>
      <c r="C91" s="129" t="str">
        <f>VLOOKUP(B91,'[1]LISTADO ATM'!$A$2:$B$821,2,0)</f>
        <v xml:space="preserve">ATM Oficina San Cristobal III (Lobby) </v>
      </c>
      <c r="D91" s="127" t="s">
        <v>2500</v>
      </c>
      <c r="E91" s="129" t="s">
        <v>2631</v>
      </c>
    </row>
    <row r="92" spans="1:5" ht="18" x14ac:dyDescent="0.25">
      <c r="A92" s="97" t="str">
        <f>VLOOKUP(B92,'[1]LISTADO ATM'!$A$2:$C$821,3,0)</f>
        <v>SUR</v>
      </c>
      <c r="B92" s="148">
        <v>766</v>
      </c>
      <c r="C92" s="129" t="str">
        <f>VLOOKUP(B92,'[1]LISTADO ATM'!$A$2:$B$821,2,0)</f>
        <v xml:space="preserve">ATM Oficina Azua II </v>
      </c>
      <c r="D92" s="127" t="s">
        <v>2500</v>
      </c>
      <c r="E92" s="129" t="s">
        <v>2624</v>
      </c>
    </row>
    <row r="93" spans="1:5" ht="18" x14ac:dyDescent="0.25">
      <c r="A93" s="97" t="str">
        <f>VLOOKUP(B93,'[1]LISTADO ATM'!$A$2:$C$821,3,0)</f>
        <v>DISTRITO NACIONAL</v>
      </c>
      <c r="B93" s="148">
        <v>147</v>
      </c>
      <c r="C93" s="129" t="str">
        <f>VLOOKUP(B93,'[1]LISTADO ATM'!$A$2:$B$821,2,0)</f>
        <v xml:space="preserve">ATM Kiosco Megacentro I </v>
      </c>
      <c r="D93" s="127" t="s">
        <v>2500</v>
      </c>
      <c r="E93" s="129" t="s">
        <v>2640</v>
      </c>
    </row>
    <row r="94" spans="1:5" ht="18" x14ac:dyDescent="0.25">
      <c r="A94" s="97" t="str">
        <f>VLOOKUP(B94,'[1]LISTADO ATM'!$A$2:$C$821,3,0)</f>
        <v>DISTRITO NACIONAL</v>
      </c>
      <c r="B94" s="148">
        <v>194</v>
      </c>
      <c r="C94" s="129" t="str">
        <f>VLOOKUP(B94,'[1]LISTADO ATM'!$A$2:$B$821,2,0)</f>
        <v xml:space="preserve">ATM UNP Pantoja </v>
      </c>
      <c r="D94" s="127" t="s">
        <v>2500</v>
      </c>
      <c r="E94" s="129" t="s">
        <v>2639</v>
      </c>
    </row>
    <row r="95" spans="1:5" ht="18" x14ac:dyDescent="0.25">
      <c r="A95" s="97" t="str">
        <f>VLOOKUP(B95,'[1]LISTADO ATM'!$A$2:$C$821,3,0)</f>
        <v>DISTRITO NACIONAL</v>
      </c>
      <c r="B95" s="148">
        <v>580</v>
      </c>
      <c r="C95" s="129" t="str">
        <f>VLOOKUP(B95,'[1]LISTADO ATM'!$A$2:$B$821,2,0)</f>
        <v xml:space="preserve">ATM Edificio Propagas </v>
      </c>
      <c r="D95" s="127" t="s">
        <v>2500</v>
      </c>
      <c r="E95" s="129" t="s">
        <v>2638</v>
      </c>
    </row>
    <row r="96" spans="1:5" ht="18" x14ac:dyDescent="0.25">
      <c r="A96" s="97" t="str">
        <f>VLOOKUP(B96,'[1]LISTADO ATM'!$A$2:$C$821,3,0)</f>
        <v>DISTRITO NACIONAL</v>
      </c>
      <c r="B96" s="148">
        <v>735</v>
      </c>
      <c r="C96" s="129" t="str">
        <f>VLOOKUP(B96,'[1]LISTADO ATM'!$A$2:$B$821,2,0)</f>
        <v xml:space="preserve">ATM Oficina Independencia II  </v>
      </c>
      <c r="D96" s="127" t="s">
        <v>2500</v>
      </c>
      <c r="E96" s="129" t="s">
        <v>2635</v>
      </c>
    </row>
    <row r="97" spans="1:5" ht="18" x14ac:dyDescent="0.25">
      <c r="A97" s="97" t="str">
        <f>VLOOKUP(B97,'[1]LISTADO ATM'!$A$2:$C$821,3,0)</f>
        <v>NORTE</v>
      </c>
      <c r="B97" s="148">
        <v>903</v>
      </c>
      <c r="C97" s="129" t="str">
        <f>VLOOKUP(B97,'[1]LISTADO ATM'!$A$2:$B$821,2,0)</f>
        <v xml:space="preserve">ATM Oficina La Vega Real I </v>
      </c>
      <c r="D97" s="127" t="s">
        <v>2500</v>
      </c>
      <c r="E97" s="129" t="s">
        <v>2633</v>
      </c>
    </row>
    <row r="98" spans="1:5" ht="18" x14ac:dyDescent="0.25">
      <c r="A98" s="97" t="str">
        <f>VLOOKUP(B98,'[1]LISTADO ATM'!$A$2:$C$821,3,0)</f>
        <v>SUR</v>
      </c>
      <c r="B98" s="148">
        <v>616</v>
      </c>
      <c r="C98" s="129" t="str">
        <f>VLOOKUP(B98,'[1]LISTADO ATM'!$A$2:$B$821,2,0)</f>
        <v xml:space="preserve">ATM 5ta. Brigada Barahona </v>
      </c>
      <c r="D98" s="127" t="s">
        <v>2500</v>
      </c>
      <c r="E98" s="129" t="s">
        <v>2632</v>
      </c>
    </row>
    <row r="99" spans="1:5" ht="18" x14ac:dyDescent="0.25">
      <c r="A99" s="97" t="e">
        <f>VLOOKUP(B99,'[1]LISTADO ATM'!$A$2:$C$821,3,0)</f>
        <v>#N/A</v>
      </c>
      <c r="B99" s="148"/>
      <c r="C99" s="129" t="e">
        <f>VLOOKUP(B99,'[1]LISTADO ATM'!$A$2:$B$821,2,0)</f>
        <v>#N/A</v>
      </c>
      <c r="D99" s="127" t="s">
        <v>2500</v>
      </c>
      <c r="E99" s="129"/>
    </row>
    <row r="100" spans="1:5" ht="18" x14ac:dyDescent="0.25">
      <c r="A100" s="97" t="e">
        <f>VLOOKUP(B100,'[1]LISTADO ATM'!$A$2:$C$821,3,0)</f>
        <v>#N/A</v>
      </c>
      <c r="B100" s="148"/>
      <c r="C100" s="129" t="e">
        <f>VLOOKUP(B100,'[1]LISTADO ATM'!$A$2:$B$821,2,0)</f>
        <v>#N/A</v>
      </c>
      <c r="D100" s="127" t="s">
        <v>2500</v>
      </c>
      <c r="E100" s="129"/>
    </row>
    <row r="101" spans="1:5" ht="18.75" thickBot="1" x14ac:dyDescent="0.3">
      <c r="A101" s="119" t="s">
        <v>2476</v>
      </c>
      <c r="B101" s="139">
        <f>COUNT(B85:B100)</f>
        <v>14</v>
      </c>
      <c r="C101" s="108"/>
      <c r="D101" s="108"/>
      <c r="E101" s="108"/>
    </row>
    <row r="102" spans="1:5" ht="15.75" thickBot="1" x14ac:dyDescent="0.3">
      <c r="B102" s="102"/>
      <c r="E102" s="102"/>
    </row>
    <row r="103" spans="1:5" ht="18" x14ac:dyDescent="0.25">
      <c r="A103" s="168" t="s">
        <v>2479</v>
      </c>
      <c r="B103" s="169"/>
      <c r="C103" s="169"/>
      <c r="D103" s="169"/>
      <c r="E103" s="170"/>
    </row>
    <row r="104" spans="1:5" ht="18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3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536</v>
      </c>
      <c r="C105" s="129" t="str">
        <f>VLOOKUP(B105,'[1]LISTADO ATM'!$A$2:$B$821,2,0)</f>
        <v xml:space="preserve">ATM Super Lama San Isidro </v>
      </c>
      <c r="D105" s="125" t="s">
        <v>2567</v>
      </c>
      <c r="E105" s="129" t="s">
        <v>2579</v>
      </c>
    </row>
    <row r="106" spans="1:5" ht="18" x14ac:dyDescent="0.25">
      <c r="A106" s="97" t="str">
        <f>VLOOKUP(B106,'[1]LISTADO ATM'!$A$2:$C$821,3,0)</f>
        <v>DISTRITO NACIONAL</v>
      </c>
      <c r="B106" s="127">
        <v>559</v>
      </c>
      <c r="C106" s="129" t="str">
        <f>VLOOKUP(B106,'[1]LISTADO ATM'!$A$2:$B$821,2,0)</f>
        <v xml:space="preserve">ATM UNP Metro I </v>
      </c>
      <c r="D106" s="125" t="s">
        <v>2567</v>
      </c>
      <c r="E106" s="129" t="s">
        <v>2595</v>
      </c>
    </row>
    <row r="107" spans="1:5" ht="18" x14ac:dyDescent="0.25">
      <c r="A107" s="97" t="str">
        <f>VLOOKUP(B107,'[1]LISTADO ATM'!$A$2:$C$821,3,0)</f>
        <v>DISTRITO NACIONAL</v>
      </c>
      <c r="B107" s="127">
        <v>743</v>
      </c>
      <c r="C107" s="129" t="str">
        <f>VLOOKUP(B107,'[1]LISTADO ATM'!$A$2:$B$821,2,0)</f>
        <v xml:space="preserve">ATM Oficina Los Frailes </v>
      </c>
      <c r="D107" s="125" t="s">
        <v>2567</v>
      </c>
      <c r="E107" s="129" t="s">
        <v>2594</v>
      </c>
    </row>
    <row r="108" spans="1:5" ht="18" x14ac:dyDescent="0.25">
      <c r="A108" s="97" t="str">
        <f>VLOOKUP(B108,'[1]LISTADO ATM'!$A$2:$C$821,3,0)</f>
        <v>DISTRITO NACIONAL</v>
      </c>
      <c r="B108" s="127">
        <v>2</v>
      </c>
      <c r="C108" s="129" t="str">
        <f>VLOOKUP(B108,'[1]LISTADO ATM'!$A$2:$B$821,2,0)</f>
        <v>ATM Autoservicio Padre Castellano</v>
      </c>
      <c r="D108" s="125" t="s">
        <v>2567</v>
      </c>
      <c r="E108" s="129" t="s">
        <v>2593</v>
      </c>
    </row>
    <row r="109" spans="1:5" ht="18" x14ac:dyDescent="0.25">
      <c r="A109" s="97" t="str">
        <f>VLOOKUP(B109,'[1]LISTADO ATM'!$A$2:$C$821,3,0)</f>
        <v>DISTRITO NACIONAL</v>
      </c>
      <c r="B109" s="127">
        <v>39</v>
      </c>
      <c r="C109" s="129" t="str">
        <f>VLOOKUP(B109,'[1]LISTADO ATM'!$A$2:$B$821,2,0)</f>
        <v xml:space="preserve">ATM Oficina Ovando </v>
      </c>
      <c r="D109" s="146" t="s">
        <v>2566</v>
      </c>
      <c r="E109" s="129" t="s">
        <v>2576</v>
      </c>
    </row>
    <row r="110" spans="1:5" ht="18" x14ac:dyDescent="0.25">
      <c r="A110" s="97" t="str">
        <f>VLOOKUP(B110,'[1]LISTADO ATM'!$A$2:$C$821,3,0)</f>
        <v>NORTE</v>
      </c>
      <c r="B110" s="127">
        <v>910</v>
      </c>
      <c r="C110" s="129" t="str">
        <f>VLOOKUP(B110,'[1]LISTADO ATM'!$A$2:$B$821,2,0)</f>
        <v xml:space="preserve">ATM Oficina El Sol II (Santiago) </v>
      </c>
      <c r="D110" s="146" t="s">
        <v>2566</v>
      </c>
      <c r="E110" s="129" t="s">
        <v>2581</v>
      </c>
    </row>
    <row r="111" spans="1:5" ht="18" x14ac:dyDescent="0.25">
      <c r="A111" s="97" t="e">
        <f>VLOOKUP(B111,'[1]LISTADO ATM'!$A$2:$C$821,3,0)</f>
        <v>#N/A</v>
      </c>
      <c r="B111" s="127"/>
      <c r="C111" s="129" t="e">
        <f>VLOOKUP(B111,'[1]LISTADO ATM'!$A$2:$B$821,2,0)</f>
        <v>#N/A</v>
      </c>
      <c r="D111" s="125"/>
      <c r="E111" s="129"/>
    </row>
    <row r="112" spans="1:5" ht="18" x14ac:dyDescent="0.25">
      <c r="A112" s="97" t="e">
        <f>VLOOKUP(B112,'[1]LISTADO ATM'!$A$2:$C$821,3,0)</f>
        <v>#N/A</v>
      </c>
      <c r="B112" s="127"/>
      <c r="C112" s="129" t="e">
        <f>VLOOKUP(B112,'[1]LISTADO ATM'!$A$2:$B$821,2,0)</f>
        <v>#N/A</v>
      </c>
      <c r="D112" s="125"/>
      <c r="E112" s="129"/>
    </row>
    <row r="113" spans="1:5" ht="18.75" thickBot="1" x14ac:dyDescent="0.3">
      <c r="A113" s="100" t="s">
        <v>2476</v>
      </c>
      <c r="B113" s="139">
        <f>COUNT(B105:B112)</f>
        <v>6</v>
      </c>
      <c r="C113" s="108"/>
      <c r="D113" s="133"/>
      <c r="E113" s="133"/>
    </row>
    <row r="114" spans="1:5" ht="15.75" thickBot="1" x14ac:dyDescent="0.3">
      <c r="B114" s="102"/>
      <c r="E114" s="102"/>
    </row>
    <row r="115" spans="1:5" ht="18.75" thickBot="1" x14ac:dyDescent="0.3">
      <c r="A115" s="171" t="s">
        <v>2480</v>
      </c>
      <c r="B115" s="172"/>
      <c r="C115" s="96" t="s">
        <v>2412</v>
      </c>
      <c r="D115" s="102"/>
      <c r="E115" s="102"/>
    </row>
    <row r="116" spans="1:5" ht="18.75" thickBot="1" x14ac:dyDescent="0.3">
      <c r="A116" s="149">
        <f>+B81+B101+B113</f>
        <v>39</v>
      </c>
      <c r="B116" s="141"/>
    </row>
    <row r="117" spans="1:5" ht="15.75" thickBot="1" x14ac:dyDescent="0.3">
      <c r="B117" s="102"/>
      <c r="E117" s="102"/>
    </row>
    <row r="118" spans="1:5" ht="18.75" thickBot="1" x14ac:dyDescent="0.3">
      <c r="A118" s="165" t="s">
        <v>2481</v>
      </c>
      <c r="B118" s="166"/>
      <c r="C118" s="166"/>
      <c r="D118" s="166"/>
      <c r="E118" s="167"/>
    </row>
    <row r="119" spans="1:5" ht="17.25" customHeight="1" x14ac:dyDescent="0.25">
      <c r="A119" s="103" t="s">
        <v>15</v>
      </c>
      <c r="B119" s="103" t="s">
        <v>2416</v>
      </c>
      <c r="C119" s="101" t="s">
        <v>46</v>
      </c>
      <c r="D119" s="173"/>
      <c r="E119" s="174"/>
    </row>
    <row r="120" spans="1:5" ht="17.25" customHeight="1" x14ac:dyDescent="0.25">
      <c r="A120" s="144" t="str">
        <f>VLOOKUP(B120,'[1]LISTADO ATM'!$A$2:$C$821,3,0)</f>
        <v>ESTE</v>
      </c>
      <c r="B120" s="127">
        <v>117</v>
      </c>
      <c r="C120" s="127" t="str">
        <f>VLOOKUP(B120,'[1]LISTADO ATM'!$A$2:$B$821,2,0)</f>
        <v xml:space="preserve">ATM Oficina El Seybo </v>
      </c>
      <c r="D120" s="175" t="s">
        <v>2568</v>
      </c>
      <c r="E120" s="176"/>
    </row>
    <row r="121" spans="1:5" ht="17.25" customHeight="1" x14ac:dyDescent="0.25">
      <c r="A121" s="144" t="str">
        <f>VLOOKUP(B121,'[1]LISTADO ATM'!$A$2:$C$821,3,0)</f>
        <v>DISTRITO NACIONAL</v>
      </c>
      <c r="B121" s="127">
        <v>60</v>
      </c>
      <c r="C121" s="127" t="str">
        <f>VLOOKUP(B121,'[1]LISTADO ATM'!$A$2:$B$821,2,0)</f>
        <v xml:space="preserve">ATM Autobanco 27 de Febrero </v>
      </c>
      <c r="D121" s="175" t="s">
        <v>2568</v>
      </c>
      <c r="E121" s="176"/>
    </row>
    <row r="122" spans="1:5" ht="17.25" customHeight="1" x14ac:dyDescent="0.25">
      <c r="A122" s="144" t="str">
        <f>VLOOKUP(B122,'[1]LISTADO ATM'!$A$2:$C$821,3,0)</f>
        <v>ESTE</v>
      </c>
      <c r="B122" s="127">
        <v>159</v>
      </c>
      <c r="C122" s="127" t="str">
        <f>VLOOKUP(B122,'[1]LISTADO ATM'!$A$2:$B$821,2,0)</f>
        <v xml:space="preserve">ATM Hotel Dreams Bayahibe I </v>
      </c>
      <c r="D122" s="175" t="s">
        <v>2568</v>
      </c>
      <c r="E122" s="176"/>
    </row>
    <row r="123" spans="1:5" ht="17.25" customHeight="1" x14ac:dyDescent="0.25">
      <c r="A123" s="127" t="str">
        <f>VLOOKUP(B123,'[1]LISTADO ATM'!$A$2:$C$821,3,0)</f>
        <v>DISTRITO NACIONAL</v>
      </c>
      <c r="B123" s="127">
        <v>180</v>
      </c>
      <c r="C123" s="127" t="str">
        <f>VLOOKUP(B123,'[1]LISTADO ATM'!$A$2:$B$821,2,0)</f>
        <v xml:space="preserve">ATM Megacentro II </v>
      </c>
      <c r="D123" s="175" t="s">
        <v>2570</v>
      </c>
      <c r="E123" s="176"/>
    </row>
    <row r="124" spans="1:5" ht="17.25" customHeight="1" x14ac:dyDescent="0.25">
      <c r="A124" s="127" t="str">
        <f>VLOOKUP(B124,'[1]LISTADO ATM'!$A$2:$C$821,3,0)</f>
        <v>ESTE</v>
      </c>
      <c r="B124" s="127">
        <v>651</v>
      </c>
      <c r="C124" s="127" t="str">
        <f>VLOOKUP(B124,'[1]LISTADO ATM'!$A$2:$B$821,2,0)</f>
        <v>ATM Eco Petroleo Romana</v>
      </c>
      <c r="D124" s="175" t="s">
        <v>2568</v>
      </c>
      <c r="E124" s="176"/>
    </row>
    <row r="125" spans="1:5" ht="17.25" customHeight="1" x14ac:dyDescent="0.25">
      <c r="A125" s="127" t="str">
        <f>VLOOKUP(B125,'[1]LISTADO ATM'!$A$2:$C$821,3,0)</f>
        <v>SUR</v>
      </c>
      <c r="B125" s="127">
        <v>615</v>
      </c>
      <c r="C125" s="127" t="str">
        <f>VLOOKUP(B125,'[1]LISTADO ATM'!$A$2:$B$821,2,0)</f>
        <v xml:space="preserve">ATM Estación Sunix Cabral (Barahona) </v>
      </c>
      <c r="D125" s="175" t="s">
        <v>2568</v>
      </c>
      <c r="E125" s="176"/>
    </row>
    <row r="126" spans="1:5" ht="17.25" customHeight="1" x14ac:dyDescent="0.25">
      <c r="A126" s="127" t="str">
        <f>VLOOKUP(B126,'[1]LISTADO ATM'!$A$2:$C$821,3,0)</f>
        <v>DISTRITO NACIONAL</v>
      </c>
      <c r="B126" s="127">
        <v>557</v>
      </c>
      <c r="C126" s="127" t="str">
        <f>VLOOKUP(B126,'[1]LISTADO ATM'!$A$2:$B$821,2,0)</f>
        <v xml:space="preserve">ATM Multicentro La Sirena Ave. Mella </v>
      </c>
      <c r="D126" s="175" t="s">
        <v>2570</v>
      </c>
      <c r="E126" s="176"/>
    </row>
    <row r="127" spans="1:5" ht="17.25" customHeight="1" x14ac:dyDescent="0.25">
      <c r="A127" s="127" t="e">
        <f>VLOOKUP(B127,'[1]LISTADO ATM'!$A$2:$C$821,3,0)</f>
        <v>#N/A</v>
      </c>
      <c r="B127" s="127"/>
      <c r="C127" s="127" t="e">
        <f>VLOOKUP(B127,'[1]LISTADO ATM'!$A$2:$B$821,2,0)</f>
        <v>#N/A</v>
      </c>
      <c r="D127" s="175"/>
      <c r="E127" s="176"/>
    </row>
    <row r="128" spans="1:5" ht="17.25" customHeight="1" x14ac:dyDescent="0.25">
      <c r="A128" s="127" t="e">
        <f>VLOOKUP(B128,'[1]LISTADO ATM'!$A$2:$C$821,3,0)</f>
        <v>#N/A</v>
      </c>
      <c r="B128" s="127"/>
      <c r="C128" s="127" t="e">
        <f>VLOOKUP(B128,'[1]LISTADO ATM'!$A$2:$B$821,2,0)</f>
        <v>#N/A</v>
      </c>
      <c r="D128" s="175"/>
      <c r="E128" s="176"/>
    </row>
    <row r="129" spans="1:5" ht="18.75" thickBot="1" x14ac:dyDescent="0.3">
      <c r="A129" s="119" t="s">
        <v>2476</v>
      </c>
      <c r="B129" s="139">
        <f>COUNT(B120:B128)</f>
        <v>7</v>
      </c>
      <c r="C129" s="110"/>
      <c r="D129" s="110"/>
      <c r="E129" s="111"/>
    </row>
    <row r="134" spans="1:5" x14ac:dyDescent="0.25">
      <c r="B134" s="145"/>
    </row>
    <row r="135" spans="1:5" x14ac:dyDescent="0.25">
      <c r="B135" s="145"/>
    </row>
    <row r="136" spans="1:5" x14ac:dyDescent="0.25">
      <c r="B136" s="145"/>
    </row>
  </sheetData>
  <mergeCells count="21">
    <mergeCell ref="D128:E128"/>
    <mergeCell ref="D127:E127"/>
    <mergeCell ref="C58:E58"/>
    <mergeCell ref="A60:E60"/>
    <mergeCell ref="A1:E1"/>
    <mergeCell ref="A2:E2"/>
    <mergeCell ref="A7:E7"/>
    <mergeCell ref="C48:E48"/>
    <mergeCell ref="A50:E50"/>
    <mergeCell ref="D125:E125"/>
    <mergeCell ref="D126:E126"/>
    <mergeCell ref="D120:E120"/>
    <mergeCell ref="D121:E121"/>
    <mergeCell ref="D122:E122"/>
    <mergeCell ref="D123:E123"/>
    <mergeCell ref="D124:E124"/>
    <mergeCell ref="A83:E83"/>
    <mergeCell ref="A103:E103"/>
    <mergeCell ref="A115:B115"/>
    <mergeCell ref="A118:E118"/>
    <mergeCell ref="D119:E11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2431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12.8324421296275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58"/>
  </conditionalFormatting>
  <conditionalFormatting sqref="B7">
    <cfRule type="duplicateValues" dxfId="51" priority="42"/>
    <cfRule type="duplicateValues" dxfId="50" priority="43"/>
    <cfRule type="duplicateValues" dxfId="49" priority="44"/>
  </conditionalFormatting>
  <conditionalFormatting sqref="B7">
    <cfRule type="duplicateValues" dxfId="48" priority="41"/>
  </conditionalFormatting>
  <conditionalFormatting sqref="B7">
    <cfRule type="duplicateValues" dxfId="47" priority="39"/>
    <cfRule type="duplicateValues" dxfId="46" priority="40"/>
  </conditionalFormatting>
  <conditionalFormatting sqref="B7">
    <cfRule type="duplicateValues" dxfId="45" priority="36"/>
    <cfRule type="duplicateValues" dxfId="44" priority="37"/>
    <cfRule type="duplicateValues" dxfId="43" priority="38"/>
  </conditionalFormatting>
  <conditionalFormatting sqref="B7">
    <cfRule type="duplicateValues" dxfId="42" priority="35"/>
  </conditionalFormatting>
  <conditionalFormatting sqref="B7">
    <cfRule type="duplicateValues" dxfId="41" priority="33"/>
    <cfRule type="duplicateValues" dxfId="40" priority="34"/>
  </conditionalFormatting>
  <conditionalFormatting sqref="B7">
    <cfRule type="duplicateValues" dxfId="39" priority="32"/>
  </conditionalFormatting>
  <conditionalFormatting sqref="B7">
    <cfRule type="duplicateValues" dxfId="38" priority="29"/>
    <cfRule type="duplicateValues" dxfId="37" priority="30"/>
    <cfRule type="duplicateValues" dxfId="36" priority="31"/>
  </conditionalFormatting>
  <conditionalFormatting sqref="B7">
    <cfRule type="duplicateValues" dxfId="35" priority="28"/>
  </conditionalFormatting>
  <conditionalFormatting sqref="B7">
    <cfRule type="duplicateValues" dxfId="34" priority="27"/>
  </conditionalFormatting>
  <conditionalFormatting sqref="B9">
    <cfRule type="duplicateValues" dxfId="33" priority="26"/>
  </conditionalFormatting>
  <conditionalFormatting sqref="B9">
    <cfRule type="duplicateValues" dxfId="32" priority="23"/>
    <cfRule type="duplicateValues" dxfId="31" priority="24"/>
    <cfRule type="duplicateValues" dxfId="30" priority="25"/>
  </conditionalFormatting>
  <conditionalFormatting sqref="B9">
    <cfRule type="duplicateValues" dxfId="29" priority="21"/>
    <cfRule type="duplicateValues" dxfId="28" priority="22"/>
  </conditionalFormatting>
  <conditionalFormatting sqref="B9">
    <cfRule type="duplicateValues" dxfId="27" priority="18"/>
    <cfRule type="duplicateValues" dxfId="26" priority="19"/>
    <cfRule type="duplicateValues" dxfId="25" priority="20"/>
  </conditionalFormatting>
  <conditionalFormatting sqref="B9">
    <cfRule type="duplicateValues" dxfId="24" priority="17"/>
  </conditionalFormatting>
  <conditionalFormatting sqref="B9">
    <cfRule type="duplicateValues" dxfId="23" priority="16"/>
  </conditionalFormatting>
  <conditionalFormatting sqref="B9">
    <cfRule type="duplicateValues" dxfId="22" priority="15"/>
  </conditionalFormatting>
  <conditionalFormatting sqref="B9">
    <cfRule type="duplicateValues" dxfId="21" priority="12"/>
    <cfRule type="duplicateValues" dxfId="20" priority="13"/>
    <cfRule type="duplicateValues" dxfId="19" priority="14"/>
  </conditionalFormatting>
  <conditionalFormatting sqref="B9">
    <cfRule type="duplicateValues" dxfId="18" priority="10"/>
    <cfRule type="duplicateValues" dxfId="17" priority="11"/>
  </conditionalFormatting>
  <conditionalFormatting sqref="C9">
    <cfRule type="duplicateValues" dxfId="16" priority="9"/>
  </conditionalFormatting>
  <conditionalFormatting sqref="E3">
    <cfRule type="duplicateValues" dxfId="15" priority="121621"/>
  </conditionalFormatting>
  <conditionalFormatting sqref="E3">
    <cfRule type="duplicateValues" dxfId="14" priority="121622"/>
    <cfRule type="duplicateValues" dxfId="13" priority="121623"/>
  </conditionalFormatting>
  <conditionalFormatting sqref="E3">
    <cfRule type="duplicateValues" dxfId="12" priority="121624"/>
    <cfRule type="duplicateValues" dxfId="11" priority="121625"/>
    <cfRule type="duplicateValues" dxfId="10" priority="121626"/>
    <cfRule type="duplicateValues" dxfId="9" priority="121627"/>
  </conditionalFormatting>
  <conditionalFormatting sqref="B3">
    <cfRule type="duplicateValues" dxfId="8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130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2021-05-19T03:07:53Z</cp:lastPrinted>
  <dcterms:created xsi:type="dcterms:W3CDTF">2014-10-01T23:18:29Z</dcterms:created>
  <dcterms:modified xsi:type="dcterms:W3CDTF">2021-05-22T18:30:31Z</dcterms:modified>
</cp:coreProperties>
</file>