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3\"/>
    </mc:Choice>
  </mc:AlternateContent>
  <xr:revisionPtr revIDLastSave="0" documentId="13_ncr:1_{894A5634-5A68-4DA4-89F3-718E67FF8702}" xr6:coauthVersionLast="45" xr6:coauthVersionMax="45" xr10:uidLastSave="{00000000-0000-0000-0000-000000000000}"/>
  <bookViews>
    <workbookView xWindow="-120" yWindow="-120" windowWidth="20730" windowHeight="11160" tabRatio="596" firstSheet="1" activeTab="2" xr2:uid="{00000000-000D-0000-FFFF-FFFF00000000}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" i="16" l="1"/>
  <c r="A9" i="16"/>
  <c r="C9" i="16"/>
  <c r="B10" i="16"/>
  <c r="A14" i="16"/>
  <c r="C14" i="16"/>
  <c r="A15" i="16"/>
  <c r="C15" i="16"/>
  <c r="B16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B34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A48" i="16"/>
  <c r="C48" i="16"/>
  <c r="A49" i="16"/>
  <c r="C49" i="16"/>
  <c r="A50" i="16"/>
  <c r="C50" i="16"/>
  <c r="A51" i="16"/>
  <c r="C51" i="16"/>
  <c r="A52" i="16"/>
  <c r="C52" i="16"/>
  <c r="B53" i="16"/>
  <c r="A57" i="16"/>
  <c r="C57" i="16"/>
  <c r="A58" i="16"/>
  <c r="C58" i="16"/>
  <c r="A59" i="16"/>
  <c r="C59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B72" i="16"/>
  <c r="A75" i="16" s="1"/>
  <c r="A79" i="16"/>
  <c r="C79" i="16"/>
  <c r="A80" i="16"/>
  <c r="C80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A95" i="16"/>
  <c r="C95" i="16"/>
  <c r="A96" i="16"/>
  <c r="C96" i="16"/>
  <c r="A97" i="16"/>
  <c r="C97" i="16"/>
  <c r="A98" i="16"/>
  <c r="C98" i="16"/>
  <c r="A99" i="16"/>
  <c r="C99" i="16"/>
  <c r="F50" i="1" l="1"/>
  <c r="G50" i="1"/>
  <c r="H50" i="1"/>
  <c r="I50" i="1"/>
  <c r="J50" i="1"/>
  <c r="K50" i="1"/>
  <c r="F51" i="1"/>
  <c r="G51" i="1"/>
  <c r="H51" i="1"/>
  <c r="I51" i="1"/>
  <c r="J51" i="1"/>
  <c r="K51" i="1"/>
  <c r="A51" i="1"/>
  <c r="A50" i="1"/>
  <c r="F65" i="1"/>
  <c r="F20" i="1"/>
  <c r="G20" i="1"/>
  <c r="H20" i="1"/>
  <c r="I20" i="1"/>
  <c r="J20" i="1"/>
  <c r="K20" i="1"/>
  <c r="F35" i="1"/>
  <c r="G35" i="1"/>
  <c r="H35" i="1"/>
  <c r="I35" i="1"/>
  <c r="J35" i="1"/>
  <c r="K35" i="1"/>
  <c r="G65" i="1"/>
  <c r="H65" i="1"/>
  <c r="I65" i="1"/>
  <c r="J65" i="1"/>
  <c r="K65" i="1"/>
  <c r="F27" i="1"/>
  <c r="G27" i="1"/>
  <c r="H27" i="1"/>
  <c r="I27" i="1"/>
  <c r="J27" i="1"/>
  <c r="K27" i="1"/>
  <c r="F26" i="1"/>
  <c r="G26" i="1"/>
  <c r="H26" i="1"/>
  <c r="I26" i="1"/>
  <c r="J26" i="1"/>
  <c r="K26" i="1"/>
  <c r="F19" i="1"/>
  <c r="G19" i="1"/>
  <c r="H19" i="1"/>
  <c r="I19" i="1"/>
  <c r="J19" i="1"/>
  <c r="K19" i="1"/>
  <c r="A20" i="1"/>
  <c r="A35" i="1"/>
  <c r="A65" i="1"/>
  <c r="A27" i="1"/>
  <c r="A26" i="1"/>
  <c r="A19" i="1"/>
  <c r="A75" i="1" l="1"/>
  <c r="F75" i="1"/>
  <c r="G75" i="1"/>
  <c r="H75" i="1"/>
  <c r="I75" i="1"/>
  <c r="J75" i="1"/>
  <c r="K75" i="1"/>
  <c r="A6" i="1" l="1"/>
  <c r="A74" i="1"/>
  <c r="A25" i="1"/>
  <c r="A40" i="1"/>
  <c r="A5" i="1"/>
  <c r="A49" i="1"/>
  <c r="A64" i="1"/>
  <c r="A18" i="1"/>
  <c r="A63" i="1"/>
  <c r="A24" i="1"/>
  <c r="F6" i="1"/>
  <c r="G6" i="1"/>
  <c r="H6" i="1"/>
  <c r="I6" i="1"/>
  <c r="J6" i="1"/>
  <c r="K6" i="1"/>
  <c r="F74" i="1"/>
  <c r="G74" i="1"/>
  <c r="H74" i="1"/>
  <c r="I74" i="1"/>
  <c r="J74" i="1"/>
  <c r="K74" i="1"/>
  <c r="F25" i="1"/>
  <c r="G25" i="1"/>
  <c r="H25" i="1"/>
  <c r="I25" i="1"/>
  <c r="J25" i="1"/>
  <c r="K25" i="1"/>
  <c r="F40" i="1"/>
  <c r="G40" i="1"/>
  <c r="H40" i="1"/>
  <c r="I40" i="1"/>
  <c r="J40" i="1"/>
  <c r="K40" i="1"/>
  <c r="F5" i="1"/>
  <c r="G5" i="1"/>
  <c r="H5" i="1"/>
  <c r="I5" i="1"/>
  <c r="J5" i="1"/>
  <c r="K5" i="1"/>
  <c r="F49" i="1"/>
  <c r="G49" i="1"/>
  <c r="H49" i="1"/>
  <c r="I49" i="1"/>
  <c r="J49" i="1"/>
  <c r="K49" i="1"/>
  <c r="F64" i="1"/>
  <c r="G64" i="1"/>
  <c r="H64" i="1"/>
  <c r="I64" i="1"/>
  <c r="J64" i="1"/>
  <c r="K64" i="1"/>
  <c r="F18" i="1"/>
  <c r="G18" i="1"/>
  <c r="H18" i="1"/>
  <c r="I18" i="1"/>
  <c r="J18" i="1"/>
  <c r="K18" i="1"/>
  <c r="F63" i="1"/>
  <c r="G63" i="1"/>
  <c r="H63" i="1"/>
  <c r="I63" i="1"/>
  <c r="J63" i="1"/>
  <c r="K63" i="1"/>
  <c r="F24" i="1"/>
  <c r="G24" i="1"/>
  <c r="H24" i="1"/>
  <c r="I24" i="1"/>
  <c r="J24" i="1"/>
  <c r="K24" i="1"/>
  <c r="A73" i="1" l="1"/>
  <c r="A72" i="1"/>
  <c r="A39" i="1"/>
  <c r="A71" i="1"/>
  <c r="A34" i="1"/>
  <c r="A70" i="1"/>
  <c r="A17" i="1"/>
  <c r="A33" i="1"/>
  <c r="A32" i="1"/>
  <c r="A31" i="1"/>
  <c r="A62" i="1"/>
  <c r="A61" i="1"/>
  <c r="A48" i="1"/>
  <c r="A60" i="1"/>
  <c r="A59" i="1"/>
  <c r="A47" i="1"/>
  <c r="A58" i="1"/>
  <c r="A57" i="1"/>
  <c r="A69" i="1"/>
  <c r="A68" i="1"/>
  <c r="A16" i="1"/>
  <c r="A23" i="1"/>
  <c r="A56" i="1"/>
  <c r="A46" i="1"/>
  <c r="A36" i="1"/>
  <c r="A15" i="1"/>
  <c r="A30" i="1"/>
  <c r="F73" i="1"/>
  <c r="G73" i="1"/>
  <c r="H73" i="1"/>
  <c r="I73" i="1"/>
  <c r="J73" i="1"/>
  <c r="K73" i="1"/>
  <c r="F72" i="1"/>
  <c r="G72" i="1"/>
  <c r="H72" i="1"/>
  <c r="I72" i="1"/>
  <c r="J72" i="1"/>
  <c r="K72" i="1"/>
  <c r="F39" i="1"/>
  <c r="G39" i="1"/>
  <c r="H39" i="1"/>
  <c r="I39" i="1"/>
  <c r="J39" i="1"/>
  <c r="K39" i="1"/>
  <c r="F71" i="1"/>
  <c r="G71" i="1"/>
  <c r="H71" i="1"/>
  <c r="I71" i="1"/>
  <c r="J71" i="1"/>
  <c r="K71" i="1"/>
  <c r="F34" i="1"/>
  <c r="G34" i="1"/>
  <c r="H34" i="1"/>
  <c r="I34" i="1"/>
  <c r="J34" i="1"/>
  <c r="K34" i="1"/>
  <c r="F70" i="1"/>
  <c r="G70" i="1"/>
  <c r="H70" i="1"/>
  <c r="I70" i="1"/>
  <c r="J70" i="1"/>
  <c r="K70" i="1"/>
  <c r="F17" i="1"/>
  <c r="G17" i="1"/>
  <c r="H17" i="1"/>
  <c r="I17" i="1"/>
  <c r="J17" i="1"/>
  <c r="K17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62" i="1"/>
  <c r="G62" i="1"/>
  <c r="H62" i="1"/>
  <c r="I62" i="1"/>
  <c r="J62" i="1"/>
  <c r="K62" i="1"/>
  <c r="F61" i="1"/>
  <c r="G61" i="1"/>
  <c r="H61" i="1"/>
  <c r="I61" i="1"/>
  <c r="J61" i="1"/>
  <c r="K61" i="1"/>
  <c r="F48" i="1"/>
  <c r="G48" i="1"/>
  <c r="H48" i="1"/>
  <c r="I48" i="1"/>
  <c r="J48" i="1"/>
  <c r="K48" i="1"/>
  <c r="F60" i="1"/>
  <c r="G60" i="1"/>
  <c r="H60" i="1"/>
  <c r="I60" i="1"/>
  <c r="J60" i="1"/>
  <c r="K60" i="1"/>
  <c r="F59" i="1"/>
  <c r="G59" i="1"/>
  <c r="H59" i="1"/>
  <c r="I59" i="1"/>
  <c r="J59" i="1"/>
  <c r="K59" i="1"/>
  <c r="F47" i="1"/>
  <c r="G47" i="1"/>
  <c r="H47" i="1"/>
  <c r="I47" i="1"/>
  <c r="J47" i="1"/>
  <c r="K47" i="1"/>
  <c r="F58" i="1"/>
  <c r="G58" i="1"/>
  <c r="H58" i="1"/>
  <c r="I58" i="1"/>
  <c r="J58" i="1"/>
  <c r="K58" i="1"/>
  <c r="F57" i="1"/>
  <c r="G57" i="1"/>
  <c r="H57" i="1"/>
  <c r="I57" i="1"/>
  <c r="J57" i="1"/>
  <c r="K57" i="1"/>
  <c r="F69" i="1"/>
  <c r="G69" i="1"/>
  <c r="H69" i="1"/>
  <c r="I69" i="1"/>
  <c r="J69" i="1"/>
  <c r="K69" i="1"/>
  <c r="F68" i="1"/>
  <c r="G68" i="1"/>
  <c r="H68" i="1"/>
  <c r="I68" i="1"/>
  <c r="J68" i="1"/>
  <c r="K68" i="1"/>
  <c r="F16" i="1"/>
  <c r="G16" i="1"/>
  <c r="H16" i="1"/>
  <c r="I16" i="1"/>
  <c r="J16" i="1"/>
  <c r="K16" i="1"/>
  <c r="F23" i="1"/>
  <c r="G23" i="1"/>
  <c r="H23" i="1"/>
  <c r="I23" i="1"/>
  <c r="J23" i="1"/>
  <c r="K23" i="1"/>
  <c r="F56" i="1"/>
  <c r="G56" i="1"/>
  <c r="H56" i="1"/>
  <c r="I56" i="1"/>
  <c r="J56" i="1"/>
  <c r="K56" i="1"/>
  <c r="F46" i="1"/>
  <c r="G46" i="1"/>
  <c r="H46" i="1"/>
  <c r="I46" i="1"/>
  <c r="J46" i="1"/>
  <c r="K46" i="1"/>
  <c r="F36" i="1"/>
  <c r="G36" i="1"/>
  <c r="H36" i="1"/>
  <c r="I36" i="1"/>
  <c r="J36" i="1"/>
  <c r="K36" i="1"/>
  <c r="F15" i="1"/>
  <c r="G15" i="1"/>
  <c r="H15" i="1"/>
  <c r="I15" i="1"/>
  <c r="J15" i="1"/>
  <c r="K15" i="1"/>
  <c r="F30" i="1"/>
  <c r="G30" i="1"/>
  <c r="H30" i="1"/>
  <c r="I30" i="1"/>
  <c r="J30" i="1"/>
  <c r="K30" i="1"/>
  <c r="K29" i="1" l="1"/>
  <c r="J29" i="1"/>
  <c r="I29" i="1"/>
  <c r="H29" i="1"/>
  <c r="G29" i="1"/>
  <c r="F29" i="1"/>
  <c r="A29" i="1"/>
  <c r="A67" i="1"/>
  <c r="F67" i="1"/>
  <c r="G67" i="1"/>
  <c r="H67" i="1"/>
  <c r="I67" i="1"/>
  <c r="J67" i="1"/>
  <c r="K67" i="1"/>
  <c r="A52" i="1"/>
  <c r="F52" i="1"/>
  <c r="G52" i="1"/>
  <c r="H52" i="1"/>
  <c r="I52" i="1"/>
  <c r="J52" i="1"/>
  <c r="K52" i="1"/>
  <c r="A55" i="1"/>
  <c r="F55" i="1"/>
  <c r="G55" i="1"/>
  <c r="H55" i="1"/>
  <c r="I55" i="1"/>
  <c r="J55" i="1"/>
  <c r="K55" i="1"/>
  <c r="A12" i="1"/>
  <c r="F12" i="1"/>
  <c r="G12" i="1"/>
  <c r="H12" i="1"/>
  <c r="I12" i="1"/>
  <c r="J12" i="1"/>
  <c r="K12" i="1"/>
  <c r="A54" i="1"/>
  <c r="F54" i="1"/>
  <c r="G54" i="1"/>
  <c r="H54" i="1"/>
  <c r="I54" i="1"/>
  <c r="J54" i="1"/>
  <c r="K54" i="1"/>
  <c r="A66" i="1"/>
  <c r="F66" i="1"/>
  <c r="G66" i="1"/>
  <c r="H66" i="1"/>
  <c r="I66" i="1"/>
  <c r="J66" i="1"/>
  <c r="K66" i="1"/>
  <c r="A38" i="1"/>
  <c r="F38" i="1"/>
  <c r="G38" i="1"/>
  <c r="H38" i="1"/>
  <c r="I38" i="1"/>
  <c r="J38" i="1"/>
  <c r="K38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45" i="1"/>
  <c r="F45" i="1"/>
  <c r="G45" i="1"/>
  <c r="H45" i="1"/>
  <c r="I45" i="1"/>
  <c r="J45" i="1"/>
  <c r="K45" i="1"/>
  <c r="A22" i="1"/>
  <c r="F22" i="1"/>
  <c r="G22" i="1"/>
  <c r="H22" i="1"/>
  <c r="I22" i="1"/>
  <c r="J22" i="1"/>
  <c r="K22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11" i="1" l="1"/>
  <c r="A10" i="1"/>
  <c r="A9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21" i="1"/>
  <c r="A37" i="1"/>
  <c r="F21" i="1"/>
  <c r="G21" i="1"/>
  <c r="H21" i="1"/>
  <c r="I21" i="1"/>
  <c r="J21" i="1"/>
  <c r="K21" i="1"/>
  <c r="F37" i="1"/>
  <c r="G37" i="1"/>
  <c r="H37" i="1"/>
  <c r="I37" i="1"/>
  <c r="J37" i="1"/>
  <c r="K37" i="1"/>
  <c r="A53" i="1" l="1"/>
  <c r="F53" i="1"/>
  <c r="G53" i="1"/>
  <c r="H53" i="1"/>
  <c r="I53" i="1"/>
  <c r="J53" i="1"/>
  <c r="K53" i="1"/>
  <c r="A8" i="1"/>
  <c r="F8" i="1"/>
  <c r="G8" i="1"/>
  <c r="H8" i="1"/>
  <c r="I8" i="1"/>
  <c r="J8" i="1"/>
  <c r="K8" i="1"/>
  <c r="A7" i="1"/>
  <c r="F7" i="1"/>
  <c r="G7" i="1"/>
  <c r="H7" i="1"/>
  <c r="I7" i="1"/>
  <c r="J7" i="1"/>
  <c r="K7" i="1"/>
  <c r="A42" i="1"/>
  <c r="F42" i="1"/>
  <c r="G42" i="1"/>
  <c r="H42" i="1"/>
  <c r="I42" i="1"/>
  <c r="J42" i="1"/>
  <c r="K42" i="1"/>
  <c r="F28" i="1" l="1"/>
  <c r="G28" i="1"/>
  <c r="H28" i="1"/>
  <c r="I28" i="1"/>
  <c r="J28" i="1"/>
  <c r="K28" i="1"/>
  <c r="F41" i="1"/>
  <c r="G41" i="1"/>
  <c r="H41" i="1"/>
  <c r="I41" i="1"/>
  <c r="J41" i="1"/>
  <c r="K41" i="1"/>
  <c r="A28" i="1"/>
  <c r="A41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<sst xmlns="http://schemas.openxmlformats.org/spreadsheetml/2006/main" count="13513" uniqueCount="2627">
  <si>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</si>
  <si>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</si>
  <si>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</si>
  <si>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</si>
  <si>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</si>
  <si>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</si>
  <si>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</si>
  <si>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</si>
  <si>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</si>
  <si>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</si>
  <si>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</si>
  <si>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</si>
  <si>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</si>
  <si>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</si>
  <si>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</si>
  <si>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</si>
  <si>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</si>
  <si>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</si>
  <si>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</si>
  <si>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</si>
  <si>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</si>
  <si>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</si>
  <si>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</si>
  <si>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</si>
  <si>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</si>
  <si>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</si>
  <si>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</si>
  <si>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</si>
  <si>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</si>
  <si>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</si>
  <si>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</si>
  <si>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</si>
  <si>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</si>
  <si>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</si>
  <si>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</si>
  <si>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</si>
  <si>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</si>
  <si>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</si>
  <si>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</si>
  <si>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</si>
  <si>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</si>
  <si>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</si>
  <si>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</si>
  <si>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</si>
  <si>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</si>
  <si>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</si>
  <si>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</si>
  <si>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</si>
  <si>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</si>
  <si>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</si>
  <si>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</si>
  <si>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</si>
  <si>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</si>
  <si>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</si>
  <si>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</si>
  <si>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</si>
  <si>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</si>
  <si>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</si>
  <si>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</si>
  <si>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</si>
  <si>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</si>
  <si>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</si>
  <si>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</si>
  <si>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</si>
  <si>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</si>
  <si>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</si>
  <si>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</si>
  <si>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</si>
  <si>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</si>
  <si>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</si>
  <si>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</si>
  <si>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</si>
  <si>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</si>
  <si>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</si>
  <si>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</si>
  <si>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</si>
  <si>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</si>
  <si>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</si>
  <si>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</si>
  <si>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</si>
  <si>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</si>
  <si>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</si>
  <si>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</si>
  <si>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</si>
  <si>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</si>
  <si>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</si>
  <si>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</si>
  <si>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</si>
  <si>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</si>
  <si>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</si>
  <si>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</si>
  <si>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</si>
  <si>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</si>
  <si>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</si>
  <si>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</si>
  <si>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</si>
  <si>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</si>
  <si>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</si>
  <si>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</si>
  <si>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</si>
  <si>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</si>
  <si>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</si>
  <si>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</si>
  <si>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</si>
  <si>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</si>
  <si>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</si>
  <si>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</si>
  <si>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</si>
  <si>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</si>
  <si>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</si>
  <si>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</si>
  <si>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</si>
  <si>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</si>
  <si>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</si>
  <si>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</si>
  <si>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</si>
  <si>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</si>
  <si>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</si>
  <si>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</si>
  <si>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</si>
  <si>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</si>
  <si>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</si>
  <si>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</si>
  <si>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</si>
  <si>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</si>
  <si>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</si>
  <si>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</si>
  <si>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</si>
  <si>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</si>
  <si>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</si>
  <si>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</si>
  <si>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</si>
  <si>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</si>
  <si>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</si>
  <si>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</si>
  <si>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</si>
  <si>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</si>
  <si>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</si>
  <si>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</si>
  <si>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</si>
  <si>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</si>
  <si>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</si>
  <si>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</si>
  <si>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</si>
  <si>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</si>
  <si>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</si>
  <si>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</si>
  <si>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</si>
  <si>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</si>
  <si>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</si>
  <si>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</si>
  <si>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</si>
  <si>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</si>
  <si>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</si>
  <si>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</si>
  <si>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</si>
  <si>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</si>
  <si>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</si>
  <si>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</si>
  <si>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</si>
  <si>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</si>
  <si>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</si>
  <si>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</si>
  <si>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</si>
  <si>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</si>
  <si>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</si>
  <si>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</si>
  <si>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</si>
  <si>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</si>
  <si>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</si>
  <si>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</si>
  <si>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</si>
  <si>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</si>
  <si>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</si>
  <si>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</si>
  <si>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</si>
  <si>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</si>
  <si>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</si>
  <si>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</si>
  <si>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</si>
  <si>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</si>
  <si>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</si>
  <si>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</si>
  <si>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</si>
  <si>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</si>
  <si>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</si>
  <si>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</si>
  <si>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</si>
  <si>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</si>
  <si>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</si>
  <si>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</si>
  <si>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</si>
  <si>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</si>
  <si>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</si>
  <si>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</si>
  <si>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</si>
  <si>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</si>
  <si>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</si>
  <si>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</si>
  <si>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</si>
  <si>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</si>
  <si>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</si>
  <si>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</si>
  <si>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</si>
  <si>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</si>
  <si>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</si>
  <si>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</si>
  <si>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</si>
  <si>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</si>
  <si>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</si>
  <si>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</si>
  <si>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</si>
  <si>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</si>
  <si>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</si>
  <si>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</si>
  <si>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</si>
  <si>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</si>
  <si>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</si>
  <si>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</si>
  <si>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</si>
  <si>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</si>
  <si>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</si>
  <si>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</si>
  <si>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</si>
  <si>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</si>
  <si>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</si>
  <si>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</si>
  <si>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</si>
  <si>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</si>
  <si>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</si>
  <si>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</si>
  <si>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</si>
  <si>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</si>
  <si>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</si>
  <si>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</si>
  <si>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</si>
  <si>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</si>
  <si>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</si>
  <si>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</si>
  <si>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</si>
  <si>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</si>
  <si>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</si>
  <si>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</si>
  <si>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</si>
  <si>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</si>
  <si>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</si>
  <si>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</si>
  <si>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</si>
  <si>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</si>
  <si>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</si>
  <si>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</si>
  <si>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</si>
  <si>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</si>
  <si>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</si>
  <si>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</si>
  <si>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</si>
  <si>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</si>
  <si>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</si>
  <si>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</si>
  <si>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</si>
  <si>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</si>
  <si>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</si>
  <si>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</si>
  <si>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</si>
  <si>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</si>
  <si>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</si>
  <si>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</si>
  <si>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</si>
  <si>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</si>
  <si>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</si>
  <si>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</si>
  <si>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</si>
  <si>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</si>
  <si>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</si>
  <si>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</si>
  <si>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</si>
  <si>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</si>
  <si>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</si>
  <si>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</si>
  <si>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</si>
  <si>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</si>
  <si>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</si>
  <si>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</si>
  <si>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</si>
  <si>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</si>
  <si>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</si>
  <si>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</si>
  <si>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</si>
  <si>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</si>
  <si>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</si>
  <si>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</si>
  <si>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</si>
  <si>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</si>
  <si>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</si>
  <si>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</si>
  <si>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</si>
  <si>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</si>
  <si>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</si>
  <si>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</si>
  <si>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</si>
  <si>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</si>
  <si>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</si>
  <si>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</si>
  <si>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</si>
  <si>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</si>
  <si>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</si>
  <si>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</si>
  <si>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</si>
  <si>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</si>
  <si>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</si>
  <si>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</si>
  <si>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</si>
  <si>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</si>
  <si>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</si>
  <si>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</si>
  <si>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</si>
  <si>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</si>
  <si>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</si>
  <si>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</si>
  <si>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</si>
  <si>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</si>
  <si>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</si>
  <si>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</si>
  <si>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</si>
  <si>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</si>
  <si>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</si>
  <si>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</si>
  <si>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</si>
  <si>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</si>
  <si>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</si>
  <si>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</si>
  <si>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</si>
  <si>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</si>
  <si>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</si>
  <si>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</si>
  <si>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</si>
  <si>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</si>
  <si>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</si>
  <si>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</si>
  <si>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</si>
  <si>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</si>
  <si>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</si>
  <si>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</si>
  <si>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</si>
  <si>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</si>
  <si>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</si>
  <si>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</si>
  <si>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</si>
  <si>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</si>
  <si>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</si>
  <si>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</si>
  <si>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</si>
  <si>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</si>
  <si>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</si>
  <si>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</si>
  <si>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</si>
  <si>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</si>
  <si>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</si>
  <si>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</si>
  <si>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</si>
  <si>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</si>
  <si>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</si>
  <si>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</si>
  <si>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</si>
  <si>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</si>
  <si>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</si>
  <si>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</si>
  <si>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</si>
  <si>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</si>
  <si>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</si>
  <si>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</si>
  <si>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</si>
  <si>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</si>
  <si>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</si>
  <si>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</si>
  <si>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</si>
  <si>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</si>
  <si>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</si>
  <si>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</si>
  <si>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</si>
  <si>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</si>
  <si>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</si>
  <si>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</si>
  <si>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</si>
  <si>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</si>
  <si>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</si>
  <si>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</si>
  <si>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</si>
  <si>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</si>
  <si>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</si>
  <si>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</si>
  <si>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</si>
  <si>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</si>
  <si>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</si>
  <si>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</si>
  <si>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</si>
  <si>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</si>
  <si>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</si>
  <si>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</si>
  <si>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</si>
  <si>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</si>
  <si>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</si>
  <si>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</si>
  <si>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</si>
  <si>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</si>
  <si>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</si>
  <si>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</si>
  <si>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</si>
  <si>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</si>
  <si>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</si>
  <si>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</si>
  <si>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</si>
  <si>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</si>
  <si>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</si>
  <si>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</si>
  <si>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</si>
  <si>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</si>
  <si>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</si>
  <si>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</si>
  <si>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</si>
  <si>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</si>
  <si>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</si>
  <si>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</si>
  <si>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</si>
  <si>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</si>
  <si>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</si>
  <si>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</si>
  <si>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</si>
  <si>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</si>
  <si>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</si>
  <si>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</si>
  <si>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</si>
  <si>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</si>
  <si>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</si>
  <si>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</si>
  <si>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</si>
  <si>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</si>
  <si>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</si>
  <si>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</si>
  <si>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</si>
  <si>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</si>
  <si>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</si>
  <si>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</si>
  <si>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</si>
  <si>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</si>
  <si>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</si>
  <si>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</si>
  <si>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</si>
  <si>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</si>
  <si>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</si>
  <si>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</si>
  <si>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</si>
  <si>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</si>
  <si>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</si>
  <si>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</si>
  <si>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</si>
  <si>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</si>
  <si>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</si>
  <si>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</si>
  <si>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</si>
  <si>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</si>
  <si>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</si>
  <si>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</si>
  <si>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</si>
  <si>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</si>
  <si>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</si>
  <si>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</si>
  <si>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</si>
  <si>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</si>
  <si>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</si>
  <si>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</si>
  <si>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</si>
  <si>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</si>
  <si>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</si>
  <si>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</si>
  <si>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</si>
  <si>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</si>
  <si>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</si>
  <si>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</si>
  <si>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</si>
  <si>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</si>
  <si>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</si>
  <si>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</si>
  <si>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</si>
  <si>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</si>
  <si>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</si>
  <si>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</si>
  <si>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</si>
  <si>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</si>
  <si>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</si>
  <si>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</si>
  <si>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</si>
  <si>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</si>
  <si>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</si>
  <si>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</si>
  <si>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</si>
  <si>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</si>
  <si>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</si>
  <si>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</si>
  <si>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</si>
  <si>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</si>
  <si>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</si>
  <si>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</si>
  <si>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</si>
  <si>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</si>
  <si>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</si>
  <si>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</si>
  <si>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</si>
  <si>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</si>
  <si>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</si>
  <si>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</si>
  <si>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</si>
  <si>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</si>
  <si>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</si>
  <si>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</si>
  <si>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</si>
  <si>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</si>
  <si>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</si>
  <si>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</si>
  <si>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</si>
  <si>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</si>
  <si>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</si>
  <si>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</si>
  <si>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</si>
  <si>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</si>
  <si>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</si>
  <si>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</si>
  <si>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</si>
  <si>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</si>
  <si>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</si>
  <si>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</si>
  <si>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</si>
  <si>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</si>
  <si>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</si>
  <si>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</si>
  <si>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</si>
  <si>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</si>
  <si>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</si>
  <si>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</si>
  <si>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</si>
  <si>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</si>
  <si>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</si>
  <si>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</si>
  <si>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</si>
  <si>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</si>
  <si>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</si>
  <si>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</si>
  <si>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</si>
  <si>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</si>
  <si>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</si>
  <si>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</si>
  <si>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</si>
  <si>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</si>
  <si>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</si>
  <si>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</si>
  <si>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</si>
  <si>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</si>
  <si>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</si>
  <si>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</si>
  <si>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</si>
  <si>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</si>
  <si>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</si>
  <si>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</si>
  <si>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</si>
  <si>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</si>
  <si>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</si>
  <si>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</si>
  <si>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</si>
  <si>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</si>
  <si>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</si>
  <si>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</si>
  <si>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</si>
  <si>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</si>
  <si>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</si>
  <si>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</si>
  <si>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</si>
  <si>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</si>
  <si>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</si>
  <si>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</si>
  <si>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</si>
  <si>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</si>
  <si>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</si>
  <si>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</si>
  <si>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</si>
  <si>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</si>
  <si>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</si>
  <si>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</si>
  <si>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</si>
  <si>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</si>
  <si>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</si>
  <si>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</si>
  <si>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</si>
  <si>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</si>
  <si>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</si>
  <si>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</si>
  <si>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</si>
  <si>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</si>
  <si>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</si>
  <si>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</si>
  <si>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</si>
  <si>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</si>
  <si>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</si>
  <si>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</si>
  <si>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</si>
  <si>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</si>
  <si>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</si>
  <si>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</si>
  <si>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</si>
  <si>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</si>
  <si>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</si>
  <si>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</si>
  <si>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</si>
  <si>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</si>
  <si>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</si>
  <si>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</si>
  <si>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</si>
  <si>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</si>
  <si>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</si>
  <si>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</si>
  <si>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</si>
  <si>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</si>
  <si>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</si>
  <si>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</si>
  <si>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</si>
  <si>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</si>
  <si>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</si>
  <si>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</si>
  <si>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</si>
  <si>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</si>
  <si>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</si>
  <si>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</si>
  <si>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</si>
  <si>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</si>
  <si>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</si>
  <si>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</si>
  <si>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</si>
  <si>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</si>
  <si>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</si>
  <si>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</si>
  <si>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</si>
  <si>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</si>
  <si>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</si>
  <si>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</si>
  <si>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</si>
  <si>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</si>
  <si>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</si>
  <si>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</si>
  <si>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</si>
  <si>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</si>
  <si>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</si>
  <si>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</si>
  <si>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</si>
  <si>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</si>
  <si>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</si>
  <si>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</si>
  <si>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</si>
  <si>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</si>
  <si>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</si>
  <si>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</si>
  <si>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</si>
  <si>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</si>
  <si>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</si>
  <si>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</si>
  <si>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</si>
  <si>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</si>
  <si>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</si>
  <si>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</si>
  <si>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</si>
  <si>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</si>
  <si>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</si>
  <si>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</si>
  <si>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</si>
  <si>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</si>
  <si>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</si>
  <si>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</si>
  <si>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</si>
  <si>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</si>
  <si>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</si>
  <si>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</si>
  <si>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</si>
  <si>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</si>
  <si>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</si>
  <si>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</si>
  <si>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</si>
  <si>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</si>
  <si>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</si>
  <si>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</si>
  <si>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</si>
  <si>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</si>
  <si>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</si>
  <si>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</si>
  <si>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</si>
  <si>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</si>
  <si>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</si>
  <si>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</si>
  <si>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</si>
  <si>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</si>
  <si>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</si>
  <si>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</si>
  <si>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</si>
  <si>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</si>
  <si>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</si>
  <si>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</si>
  <si>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</si>
  <si>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</si>
  <si>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</si>
  <si>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</si>
  <si>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</si>
  <si>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</si>
  <si>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</si>
  <si>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</si>
  <si>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</si>
  <si>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</si>
  <si>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</si>
  <si>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</si>
  <si>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</si>
  <si>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</si>
  <si>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</si>
  <si>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</si>
  <si>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</si>
  <si>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</si>
  <si>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</si>
  <si>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</si>
  <si>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</si>
  <si>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</si>
  <si>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</si>
  <si>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</si>
  <si>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</si>
  <si>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</si>
  <si>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</si>
  <si>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</si>
  <si>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</si>
  <si>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</si>
  <si>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</si>
  <si>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</si>
  <si>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</si>
  <si>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</si>
  <si>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</si>
  <si>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</si>
  <si>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</si>
  <si>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</si>
  <si>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</si>
  <si>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</si>
  <si>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</si>
  <si>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</si>
  <si>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</si>
  <si>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</si>
  <si>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</si>
  <si>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</si>
  <si>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</si>
  <si>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</si>
  <si>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</si>
  <si>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</si>
  <si>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</si>
  <si>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</si>
  <si>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</si>
  <si>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</si>
  <si>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</si>
  <si>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</si>
  <si>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</si>
  <si>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</si>
  <si>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</si>
  <si>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</si>
  <si>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</si>
  <si>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</si>
  <si>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</si>
  <si>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</si>
  <si>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</si>
  <si>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</si>
  <si>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</si>
  <si>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</si>
  <si>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</si>
  <si>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</si>
  <si>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</si>
  <si>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</si>
  <si>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</si>
  <si>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</si>
  <si>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</si>
  <si>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</si>
  <si>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</si>
  <si>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</si>
  <si>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</si>
  <si>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</si>
  <si>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</si>
  <si>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</si>
  <si>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</si>
  <si>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</si>
  <si>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</si>
  <si>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</si>
  <si>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</si>
  <si>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</si>
  <si>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</si>
  <si>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</si>
  <si>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</si>
  <si>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</si>
  <si>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</si>
  <si>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</si>
  <si>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</si>
  <si>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</si>
  <si>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</si>
  <si>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</si>
  <si>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</si>
  <si>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</si>
  <si>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</si>
  <si>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</si>
  <si>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</si>
  <si>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</si>
  <si>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</si>
  <si>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</si>
  <si>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</si>
  <si>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</si>
  <si>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</si>
  <si>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</si>
  <si>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</si>
  <si>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</si>
  <si>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</si>
  <si>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</si>
  <si>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</si>
  <si>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</si>
  <si>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</si>
  <si>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</si>
  <si>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</si>
  <si>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</si>
  <si>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</si>
  <si>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</si>
  <si>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</si>
  <si>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</si>
  <si>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</si>
  <si>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</si>
  <si>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</si>
  <si>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</si>
  <si>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</si>
  <si>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</si>
  <si>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</si>
  <si>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</si>
  <si>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</si>
  <si>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</si>
  <si>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</si>
  <si>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</si>
  <si>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</si>
  <si>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</si>
  <si>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</si>
  <si>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</si>
  <si>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</si>
  <si>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</si>
  <si>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</si>
  <si>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</si>
  <si>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</si>
  <si>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</si>
  <si>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</si>
  <si>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</si>
  <si>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</si>
  <si>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</si>
  <si>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</si>
  <si>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</si>
  <si>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</si>
  <si>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</si>
  <si>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</si>
  <si>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</si>
  <si>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</si>
  <si>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</si>
  <si>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</si>
  <si>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</si>
  <si>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</si>
  <si>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</si>
  <si>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</si>
  <si>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</si>
  <si>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</si>
  <si>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</si>
  <si>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</si>
  <si>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</si>
  <si>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</si>
  <si>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</si>
  <si>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</si>
  <si>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</si>
  <si>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</si>
  <si>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</si>
  <si>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</si>
  <si>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</si>
  <si>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</si>
  <si>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</si>
  <si>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</si>
  <si>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</si>
  <si>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</si>
  <si>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</si>
  <si>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</si>
  <si>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</si>
  <si>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</si>
  <si>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</si>
  <si>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</si>
  <si>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</si>
  <si>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</si>
  <si>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</si>
  <si>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</si>
  <si>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</si>
  <si>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</si>
  <si>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</si>
  <si>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</si>
  <si>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</si>
  <si>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</si>
  <si>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</si>
  <si>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</si>
  <si>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</si>
  <si>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</si>
  <si>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</si>
  <si>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</si>
  <si>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</si>
  <si>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</si>
  <si>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</si>
  <si>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</si>
  <si>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</si>
  <si>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</si>
  <si>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</si>
  <si>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</si>
  <si>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</si>
  <si>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</si>
  <si>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</si>
  <si>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</si>
  <si>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</si>
  <si>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</si>
  <si>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</si>
  <si>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</si>
  <si>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</si>
  <si>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</si>
  <si>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</si>
  <si>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</si>
  <si>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</si>
  <si>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</si>
  <si>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</si>
  <si>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</si>
  <si>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</si>
  <si>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</si>
  <si>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</si>
  <si>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</si>
  <si>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</si>
  <si>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</si>
  <si>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</si>
  <si>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</si>
  <si>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</si>
  <si>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</si>
  <si>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</si>
  <si>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</si>
  <si>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</si>
  <si>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</si>
  <si>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</si>
  <si>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</si>
  <si>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</si>
  <si>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</si>
  <si>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</si>
  <si>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</si>
  <si>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</si>
  <si>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</si>
  <si>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</si>
  <si>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</si>
  <si>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</si>
  <si>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</si>
  <si>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</si>
  <si>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</si>
  <si>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</si>
  <si>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</si>
  <si>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</si>
  <si>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</si>
  <si>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</si>
  <si>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</si>
  <si>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</si>
  <si>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</si>
  <si>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</si>
  <si>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</si>
  <si>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</si>
  <si>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</si>
  <si>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</si>
  <si>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</si>
  <si>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</si>
  <si>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</si>
  <si>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</si>
  <si>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</si>
  <si>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</si>
  <si>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</si>
  <si>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</si>
  <si>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</si>
  <si>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</si>
  <si>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</si>
  <si>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</si>
  <si>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</si>
  <si>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</si>
  <si>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</si>
  <si>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</si>
  <si>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</si>
  <si>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</si>
  <si>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</si>
  <si>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</si>
  <si>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</si>
  <si>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</si>
  <si>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</si>
  <si>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</si>
  <si>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</si>
  <si>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</si>
  <si>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</si>
  <si>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</si>
  <si>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</si>
  <si>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</si>
  <si>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</si>
  <si>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</si>
  <si>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</si>
  <si>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</si>
  <si>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</si>
  <si>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</si>
  <si>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</si>
  <si>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</si>
  <si>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</si>
  <si>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</si>
  <si>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</si>
  <si>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</si>
  <si>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</si>
  <si>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</si>
  <si>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</si>
  <si>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</si>
  <si>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</si>
  <si>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</si>
  <si>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</si>
  <si>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</si>
  <si>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</si>
  <si>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</si>
  <si>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</si>
  <si>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</si>
  <si>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</si>
  <si>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</si>
  <si>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</si>
  <si>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</si>
  <si>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</si>
  <si>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</si>
  <si>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</si>
  <si>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</si>
  <si>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</si>
  <si>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</si>
  <si>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</si>
  <si>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</si>
  <si>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</si>
  <si>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</si>
  <si>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</si>
  <si>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</si>
  <si>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</si>
  <si>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</si>
  <si>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</si>
  <si>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</si>
  <si>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</si>
  <si>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</si>
  <si>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</si>
  <si>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</si>
  <si>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</si>
  <si>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</si>
  <si>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</si>
  <si>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</si>
  <si>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</si>
  <si>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</si>
  <si>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</si>
  <si>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</si>
  <si>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</si>
  <si>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</si>
  <si>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</si>
  <si>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</si>
  <si>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</si>
  <si>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</si>
  <si>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</si>
  <si>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</si>
  <si>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</si>
  <si>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</si>
  <si>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</si>
  <si>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</si>
  <si>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</si>
  <si>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</si>
  <si>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</si>
  <si>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</si>
  <si>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</si>
  <si>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</si>
  <si>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</si>
  <si>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</si>
  <si>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</si>
  <si>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</si>
  <si>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</si>
  <si>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</si>
  <si>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</si>
  <si>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</si>
  <si>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</si>
  <si>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</si>
  <si>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</si>
  <si>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</si>
  <si>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</si>
  <si>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</si>
  <si>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</si>
  <si>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</si>
  <si>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</si>
  <si>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</si>
  <si>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</si>
  <si>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</si>
  <si>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</si>
  <si>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</si>
  <si>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</si>
  <si>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</si>
  <si>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</si>
  <si>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</si>
  <si>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</si>
  <si>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</si>
  <si>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</si>
  <si>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</si>
  <si>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</si>
  <si>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</si>
  <si>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</si>
  <si>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</si>
  <si>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</si>
  <si>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</si>
  <si>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</si>
  <si>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</si>
  <si>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</si>
  <si>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</si>
  <si>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</si>
  <si>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</si>
  <si>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</si>
  <si>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</si>
  <si>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</si>
  <si>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</si>
  <si>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</si>
  <si>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</si>
  <si>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</si>
  <si>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</si>
  <si>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</si>
  <si>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</si>
  <si>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</si>
  <si>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</si>
  <si>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</si>
  <si>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</si>
  <si>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</si>
  <si>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</si>
  <si>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</si>
  <si>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</si>
  <si>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</si>
  <si>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</si>
  <si>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</si>
  <si>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</si>
  <si>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</si>
  <si>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</si>
  <si>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</si>
  <si>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</si>
  <si>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</si>
  <si>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</si>
  <si>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</si>
  <si>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</si>
  <si>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</si>
  <si>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</si>
  <si>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</si>
  <si>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</si>
  <si>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</si>
  <si>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</si>
  <si>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</si>
  <si>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</si>
  <si>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</si>
  <si>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</si>
  <si>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</si>
  <si>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</si>
  <si>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</si>
  <si>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</si>
  <si>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</si>
  <si>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</si>
  <si>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</si>
  <si>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</si>
  <si>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</si>
  <si>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</si>
  <si>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</si>
  <si>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</si>
  <si>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</si>
  <si>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</si>
  <si>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</si>
  <si>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</si>
  <si>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</si>
  <si>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</si>
  <si>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</si>
  <si>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</si>
  <si>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</si>
  <si>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</si>
  <si>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</si>
  <si>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</si>
  <si>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</si>
  <si>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</si>
  <si>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</si>
  <si>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</si>
  <si>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</si>
  <si>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</si>
  <si>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</si>
  <si>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</si>
  <si>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</si>
  <si>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</si>
  <si>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</si>
  <si>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</si>
  <si>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</si>
  <si>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</si>
  <si>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</si>
  <si>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</si>
  <si>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</si>
  <si>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</si>
  <si>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</si>
  <si>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</si>
  <si>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</si>
  <si>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</si>
  <si>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</si>
  <si>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</si>
  <si>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</si>
  <si>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</si>
  <si>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</si>
  <si>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</si>
  <si>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</si>
  <si>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</si>
  <si>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</si>
  <si>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</si>
  <si>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</si>
  <si>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</si>
  <si>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</si>
  <si>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</si>
  <si>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</si>
  <si>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</si>
  <si>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</si>
  <si>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</si>
  <si>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</si>
  <si>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</si>
  <si>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</si>
  <si>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</si>
  <si>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</si>
  <si>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</si>
  <si>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</si>
  <si>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</si>
  <si>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</si>
  <si>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</si>
  <si>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</si>
  <si>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</si>
  <si>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</si>
  <si>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</si>
  <si>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</si>
  <si>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</si>
  <si>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</si>
  <si>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</si>
  <si>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</si>
  <si>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</si>
  <si>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</si>
  <si>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</si>
  <si>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</si>
  <si>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</si>
  <si>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</si>
  <si>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</si>
  <si>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</si>
  <si>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</si>
  <si>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</si>
  <si>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</si>
  <si>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</si>
  <si>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</si>
  <si>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</si>
  <si>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</si>
  <si>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</si>
  <si>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</si>
  <si>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</si>
  <si>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</si>
  <si>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</si>
  <si>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</si>
  <si>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</si>
  <si>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</si>
  <si>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</si>
  <si>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</si>
  <si>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</si>
  <si>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</si>
  <si>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</si>
  <si>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</si>
  <si>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</si>
  <si>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</si>
  <si>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</si>
  <si>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</si>
  <si>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</si>
  <si>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</si>
  <si>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</si>
  <si>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</si>
  <si>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</si>
  <si>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</si>
  <si>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</si>
  <si>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</si>
  <si>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</si>
  <si>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</si>
  <si>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</si>
  <si>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</si>
  <si>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</si>
  <si>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</si>
  <si>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</si>
  <si>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</si>
  <si>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</si>
  <si>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</si>
  <si>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</si>
  <si>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</si>
  <si>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</si>
  <si>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</si>
  <si>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</si>
  <si>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</si>
  <si>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</si>
  <si>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</si>
  <si>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</si>
  <si>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</si>
  <si>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</si>
  <si>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</si>
  <si>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</si>
  <si>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</si>
  <si>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</si>
  <si>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</si>
  <si>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</si>
  <si>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</si>
  <si>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</si>
  <si>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</si>
  <si>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</si>
  <si>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</si>
  <si>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</si>
  <si>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</si>
  <si>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</si>
  <si>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</si>
  <si>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</si>
  <si>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</si>
  <si>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</si>
  <si>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</si>
  <si>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</si>
  <si>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</si>
  <si>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</si>
  <si>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</si>
  <si>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</si>
  <si>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</si>
  <si>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</si>
  <si>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</si>
  <si>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</si>
  <si>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</si>
  <si>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</si>
  <si>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</si>
  <si>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</si>
  <si>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</si>
  <si>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</si>
  <si>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</si>
  <si>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</si>
  <si>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</si>
  <si>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</si>
  <si>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</si>
  <si>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</si>
  <si>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</si>
  <si>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</si>
  <si>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</si>
  <si>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</si>
  <si>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</si>
  <si>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</si>
  <si>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</si>
  <si>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</si>
  <si>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</si>
  <si>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</si>
  <si>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</si>
  <si>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</si>
  <si>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</si>
  <si>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</si>
  <si>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</si>
  <si>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</si>
  <si>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</si>
  <si>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</si>
  <si>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</si>
  <si>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</si>
  <si>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</si>
  <si>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</si>
  <si>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</si>
  <si>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</si>
  <si>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</si>
  <si>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</si>
  <si>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</si>
  <si>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</si>
  <si>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</si>
  <si>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</si>
  <si>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</si>
  <si>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</si>
  <si>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</si>
  <si>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</si>
  <si>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</si>
  <si>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</si>
  <si>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</si>
  <si>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</si>
  <si>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</si>
  <si>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</si>
  <si>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</si>
  <si>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</si>
  <si>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</si>
  <si>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</si>
  <si>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</si>
  <si>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</si>
  <si>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</si>
  <si>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</si>
  <si>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</si>
  <si>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</si>
  <si>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</si>
  <si>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</si>
  <si>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</si>
  <si>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</si>
  <si>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</si>
  <si>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</si>
  <si>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</si>
  <si>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</si>
  <si>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</si>
  <si>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</si>
  <si>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</si>
  <si>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</si>
  <si>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</si>
  <si>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</si>
  <si>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</si>
  <si>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</si>
  <si>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</si>
  <si>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</si>
  <si>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</si>
  <si>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</si>
  <si>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</si>
  <si>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</si>
  <si>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</si>
  <si>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</si>
  <si>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</si>
  <si>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</si>
  <si>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</si>
  <si>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</si>
  <si>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</si>
  <si>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</si>
  <si>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</si>
  <si>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</si>
  <si>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</si>
  <si>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</si>
  <si>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</si>
  <si>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</si>
  <si>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</si>
  <si>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</si>
  <si>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</si>
  <si>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</si>
  <si>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</si>
  <si>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</si>
  <si>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</si>
  <si>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</si>
  <si>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</si>
  <si>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</si>
  <si>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</si>
  <si>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</si>
  <si>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</si>
  <si>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</si>
  <si>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</si>
  <si>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</si>
  <si>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</si>
  <si>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</si>
  <si>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</si>
  <si>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</si>
  <si>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</si>
  <si>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</si>
  <si>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</si>
  <si>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</si>
  <si>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</si>
  <si>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</si>
  <si>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</si>
  <si>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</si>
  <si>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</si>
  <si>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</si>
  <si>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</si>
  <si>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</si>
  <si>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</si>
  <si>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</si>
  <si>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</si>
  <si>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</si>
  <si>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</si>
  <si>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</si>
  <si>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</si>
  <si>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</si>
  <si>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</si>
  <si>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</si>
  <si>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</si>
  <si>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</si>
  <si>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</si>
  <si>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</si>
  <si>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</si>
  <si>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</si>
  <si>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</si>
  <si>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</si>
  <si>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</si>
  <si>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</si>
  <si>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</si>
  <si>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</si>
  <si>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</si>
  <si>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</si>
  <si>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</si>
  <si>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</si>
  <si>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</si>
  <si>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</si>
  <si>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</si>
  <si>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</si>
  <si>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</si>
  <si>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</si>
  <si>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</si>
  <si>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</si>
  <si>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</si>
  <si>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</si>
  <si>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</si>
  <si>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</si>
  <si>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</si>
  <si>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</si>
  <si>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</si>
  <si>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</si>
  <si>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</si>
  <si>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</si>
  <si>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</si>
  <si>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</si>
  <si>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</si>
  <si>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</si>
  <si>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</si>
  <si>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</si>
  <si>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</si>
  <si>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</si>
  <si>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</si>
  <si>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</si>
  <si>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</si>
  <si>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</si>
  <si>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</si>
  <si>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</si>
  <si>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</si>
  <si>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</si>
  <si>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</si>
  <si>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</si>
  <si>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</si>
  <si>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</si>
  <si>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</si>
  <si>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</si>
  <si>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</si>
  <si>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</si>
  <si>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</si>
  <si>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</si>
  <si>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</si>
  <si>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</si>
  <si>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</si>
  <si>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</si>
  <si>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</si>
  <si>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</si>
  <si>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</si>
  <si>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</si>
  <si>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</si>
  <si>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</si>
  <si>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</si>
  <si>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</si>
  <si>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</si>
  <si>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</si>
  <si>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</si>
  <si>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</si>
  <si>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</si>
  <si>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</si>
  <si>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</si>
  <si>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</si>
  <si>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</si>
  <si>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</si>
  <si>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</si>
  <si>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</si>
  <si>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</si>
  <si>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</si>
  <si>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</si>
  <si>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</si>
  <si>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</si>
  <si>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</si>
  <si>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</si>
  <si>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</si>
  <si>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</si>
  <si>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</si>
  <si>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</si>
  <si>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</si>
  <si>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</si>
  <si>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</si>
  <si>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</si>
  <si>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</si>
  <si>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</si>
  <si>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</si>
  <si>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</si>
  <si>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</si>
  <si>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</si>
  <si>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</si>
  <si>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</si>
  <si>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</si>
  <si>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</si>
  <si>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</si>
  <si>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</si>
  <si>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</si>
  <si>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</si>
  <si>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</si>
  <si>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</si>
  <si>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</si>
  <si>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</si>
  <si>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</si>
  <si>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</si>
  <si>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</si>
  <si>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</si>
  <si>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</si>
  <si>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</si>
  <si>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</si>
  <si>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</si>
  <si>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</si>
  <si>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</si>
  <si>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</si>
  <si>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</si>
  <si>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</si>
  <si>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</si>
  <si>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</si>
  <si>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</si>
  <si>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</si>
  <si>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</si>
  <si>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</si>
  <si>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</si>
  <si>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</si>
  <si>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</si>
  <si>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</si>
  <si>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</si>
  <si>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</si>
  <si>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</si>
  <si>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</si>
  <si>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</si>
  <si>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</si>
  <si>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</si>
  <si>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</si>
  <si>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</si>
  <si>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</si>
  <si>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</si>
  <si>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</si>
  <si>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</si>
  <si>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</si>
  <si>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</si>
  <si>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</si>
  <si>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</si>
  <si>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</si>
  <si>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</si>
  <si>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</si>
  <si>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</si>
  <si>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</si>
  <si>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</si>
  <si>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</si>
  <si>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</si>
  <si>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</si>
  <si>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</si>
  <si>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</si>
  <si>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</si>
  <si>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</si>
  <si>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</si>
  <si>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</si>
  <si>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</si>
  <si>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</si>
  <si>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</si>
  <si>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</si>
  <si>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</si>
  <si>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</si>
  <si>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</si>
  <si>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</si>
  <si>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</si>
  <si>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</si>
  <si>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</si>
  <si>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</si>
  <si>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</si>
  <si>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</si>
  <si>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</si>
  <si>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</si>
  <si>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</si>
  <si>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</si>
  <si>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</si>
  <si>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</si>
  <si>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</si>
  <si>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</si>
  <si>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</si>
  <si>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</si>
  <si>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</si>
  <si>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</si>
  <si>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</si>
  <si>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</si>
  <si>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</si>
  <si>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</si>
  <si>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</si>
  <si>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</si>
  <si>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</si>
  <si>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</si>
  <si>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</si>
  <si>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</si>
  <si>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</si>
  <si>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</si>
  <si>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</si>
  <si>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</si>
  <si>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</si>
  <si>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</si>
  <si>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</si>
  <si>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</si>
  <si>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</si>
  <si>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</si>
  <si>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</si>
  <si>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</si>
  <si>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</si>
  <si>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</si>
  <si>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</si>
  <si>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</si>
  <si>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</si>
  <si>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</si>
  <si>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</si>
  <si>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</si>
  <si>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</si>
  <si>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</si>
  <si>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</si>
  <si>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</si>
  <si>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</si>
  <si>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</si>
  <si>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</si>
  <si>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</si>
  <si>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</si>
  <si>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</si>
  <si>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</si>
  <si>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</si>
  <si>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</si>
  <si>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</si>
  <si>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</si>
  <si>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</si>
  <si>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</si>
  <si>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</si>
  <si>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</si>
  <si>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</si>
  <si>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</si>
  <si>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</si>
  <si>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</si>
  <si>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</si>
  <si>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</si>
  <si>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</si>
  <si>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</si>
  <si>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</si>
  <si>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</si>
  <si>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</si>
  <si>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</si>
  <si>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</si>
  <si>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</si>
  <si>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</si>
  <si>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</si>
  <si>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</si>
  <si>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</si>
  <si>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</si>
  <si>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</si>
  <si>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</si>
  <si>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</si>
  <si>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</si>
  <si>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</si>
  <si>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</si>
  <si>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</si>
  <si>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</si>
  <si>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</si>
  <si>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</si>
  <si>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</si>
  <si>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</si>
  <si>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</si>
  <si>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</si>
  <si>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</si>
  <si>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</si>
  <si>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</si>
  <si>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</si>
  <si>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</si>
  <si>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</si>
  <si>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</si>
  <si>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</si>
  <si>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</si>
  <si>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</si>
  <si>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</si>
  <si>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</si>
  <si>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</si>
  <si>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</si>
  <si>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</si>
  <si>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</si>
  <si>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</si>
  <si>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</si>
  <si>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</si>
  <si>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</si>
  <si>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</si>
  <si>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</si>
  <si>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</si>
  <si>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</si>
  <si>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</si>
  <si>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</si>
  <si>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</si>
  <si>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</si>
  <si>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</si>
  <si>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</si>
  <si>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</si>
  <si>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</si>
  <si>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</si>
  <si>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</si>
  <si>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</si>
  <si>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</si>
  <si>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</si>
  <si>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</si>
  <si>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</si>
  <si>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</si>
  <si>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</si>
  <si>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</si>
  <si>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</si>
  <si>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</si>
  <si>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</si>
  <si>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</si>
  <si>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</si>
  <si>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</si>
  <si>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</si>
  <si>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</si>
  <si>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</si>
  <si>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</si>
  <si>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</si>
  <si>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</si>
  <si>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</si>
  <si>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</si>
  <si>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</si>
  <si>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</si>
  <si>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</si>
  <si>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</si>
  <si>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</si>
  <si>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</si>
  <si>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</si>
  <si>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</si>
  <si>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</si>
  <si>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</si>
  <si>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</si>
  <si>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</si>
  <si>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</si>
  <si>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</si>
  <si>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</si>
  <si>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</si>
  <si>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</si>
  <si>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</si>
  <si>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</si>
  <si>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</si>
  <si>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</si>
  <si>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</si>
  <si>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</si>
  <si>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</si>
  <si>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</si>
  <si>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</si>
  <si>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</si>
  <si>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</si>
  <si>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</si>
  <si>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</si>
  <si>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</si>
  <si>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</si>
  <si>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</si>
  <si>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</si>
  <si>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</si>
  <si>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</si>
  <si>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</si>
  <si>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</si>
  <si>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</si>
  <si>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</si>
  <si>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</si>
  <si>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</si>
  <si>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</si>
  <si>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</si>
  <si>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</si>
  <si>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</si>
  <si>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</si>
  <si>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</si>
  <si>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</si>
  <si>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</si>
  <si>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</si>
  <si>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</si>
  <si>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</si>
  <si>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</si>
  <si>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</si>
  <si>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</si>
  <si>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</si>
  <si>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</si>
  <si>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</si>
  <si>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</si>
  <si>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</si>
  <si>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</si>
  <si>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</si>
  <si>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</si>
  <si>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</si>
  <si>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</si>
  <si>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</si>
  <si>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</si>
  <si>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</si>
  <si>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</si>
  <si>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</si>
  <si>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</si>
  <si>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</si>
  <si>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</si>
  <si>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</si>
  <si>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</si>
  <si>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</si>
  <si>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</si>
  <si>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</si>
  <si>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</si>
  <si>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</si>
  <si>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</si>
  <si>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</si>
  <si>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</si>
  <si>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</si>
  <si>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</si>
  <si>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</si>
  <si>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</si>
  <si>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</si>
  <si>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</si>
  <si>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</si>
  <si>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</si>
  <si>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</si>
  <si>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</si>
  <si>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</si>
  <si>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</si>
  <si>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</si>
  <si>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</si>
  <si>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</si>
  <si>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</si>
  <si>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</si>
  <si>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</si>
  <si>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</si>
  <si>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</si>
  <si>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</si>
  <si>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</si>
  <si>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</si>
  <si>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</si>
  <si>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</si>
  <si>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</si>
  <si>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</si>
  <si>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</si>
  <si>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</si>
  <si>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</si>
  <si>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</si>
  <si>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</si>
  <si>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</si>
  <si>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</si>
  <si>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</si>
  <si>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</si>
  <si>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</si>
  <si>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</si>
  <si>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</si>
  <si>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</si>
  <si>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</si>
  <si>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</si>
  <si>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</si>
  <si>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</si>
  <si>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</si>
  <si>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</si>
  <si>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</si>
  <si>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</si>
  <si>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</si>
  <si>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</si>
  <si>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</si>
  <si>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</si>
  <si>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</si>
  <si>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</si>
  <si>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</si>
  <si>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</si>
  <si>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</si>
  <si>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</si>
  <si>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</si>
  <si>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</si>
  <si>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</si>
  <si>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</si>
  <si>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</si>
  <si>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</si>
  <si>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</si>
  <si>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</si>
  <si>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</si>
  <si>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</si>
  <si>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</si>
  <si>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</si>
  <si>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</si>
  <si>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</si>
  <si>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</si>
  <si>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</si>
  <si>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</si>
  <si>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</si>
  <si>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</si>
  <si>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</si>
  <si>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</si>
  <si>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</si>
  <si>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</si>
  <si>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</si>
  <si>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</si>
  <si>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</si>
  <si>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</si>
  <si>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</si>
  <si>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</si>
  <si>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</si>
  <si>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</si>
  <si>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</si>
  <si>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</si>
  <si>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</si>
  <si>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</si>
  <si>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</si>
  <si>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</si>
  <si>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</si>
  <si>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</si>
  <si>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</si>
  <si>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</si>
  <si>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</si>
  <si>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</si>
  <si>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</si>
  <si>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</si>
  <si>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</si>
  <si>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</si>
  <si>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</si>
  <si>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</si>
  <si>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</si>
  <si>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</si>
  <si>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</si>
  <si>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</si>
  <si>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</si>
  <si>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</si>
  <si>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</si>
  <si>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</si>
  <si>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</si>
  <si>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</si>
  <si>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</si>
  <si>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</si>
  <si>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</si>
  <si>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</si>
  <si>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</si>
  <si>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</si>
  <si>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</si>
  <si>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</si>
  <si>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</si>
  <si>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</si>
  <si>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</si>
  <si>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</si>
  <si>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</si>
  <si>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</si>
  <si>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</si>
  <si>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</si>
  <si>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</si>
  <si>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</si>
  <si>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</si>
  <si>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</si>
  <si>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</si>
  <si>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</si>
  <si>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</si>
  <si>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</si>
  <si>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</si>
  <si>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</si>
  <si>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</si>
  <si>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</si>
  <si>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</si>
  <si>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</si>
  <si>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</si>
  <si>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</si>
  <si>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</si>
  <si>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</si>
  <si>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</si>
  <si>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</si>
  <si>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</si>
  <si>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</si>
  <si>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</si>
  <si>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</si>
  <si>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</si>
  <si>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</si>
  <si>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</si>
  <si>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</si>
  <si>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</si>
  <si>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</si>
  <si>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</si>
  <si>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</si>
  <si>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</si>
  <si>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</si>
  <si>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</si>
  <si>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</si>
  <si>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</si>
  <si>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</si>
  <si>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</si>
  <si>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</si>
  <si>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</si>
  <si>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</si>
  <si>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</si>
  <si>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</si>
  <si>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</si>
  <si>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</si>
  <si>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</si>
  <si>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</si>
  <si>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</si>
  <si>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</si>
  <si>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</si>
  <si>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</si>
  <si>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</si>
  <si>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</si>
  <si>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</si>
  <si>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</si>
  <si>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</si>
  <si>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</si>
  <si>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</si>
  <si>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</si>
  <si>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</si>
  <si>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</si>
  <si>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</si>
  <si>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</si>
  <si>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</si>
  <si>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</si>
  <si>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</si>
  <si>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</si>
  <si>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</si>
  <si>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</si>
  <si>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</si>
  <si>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</si>
  <si>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</si>
  <si>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</si>
  <si>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</si>
  <si>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</si>
  <si>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</si>
  <si>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</si>
  <si>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</si>
  <si>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</si>
  <si>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</si>
  <si>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</si>
  <si>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</si>
  <si>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</si>
  <si>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</si>
  <si>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</si>
  <si>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</si>
  <si>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</si>
  <si>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</si>
  <si>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</si>
  <si>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</si>
  <si>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</si>
  <si>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</si>
  <si>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</si>
  <si>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</si>
  <si>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</si>
  <si>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</si>
  <si>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</si>
  <si>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</si>
  <si>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</si>
  <si>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</si>
  <si>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</si>
  <si>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</si>
  <si>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</si>
  <si>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</si>
  <si>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</si>
  <si>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</si>
  <si>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</si>
  <si>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</si>
  <si>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</si>
  <si>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</si>
  <si>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</si>
  <si>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</si>
  <si>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</si>
  <si>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</si>
  <si>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</si>
  <si>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</si>
  <si>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</si>
  <si>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</si>
  <si>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</si>
  <si>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</si>
  <si>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</si>
  <si>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</si>
  <si>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</si>
  <si>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</si>
  <si>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</si>
  <si>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</si>
  <si>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</si>
  <si>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</si>
  <si>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</si>
  <si>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</si>
  <si>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</si>
  <si>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</si>
  <si>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</si>
  <si>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</si>
  <si>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</si>
  <si>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</si>
  <si>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</si>
  <si>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</si>
  <si>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</si>
  <si>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</si>
  <si>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</si>
  <si>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</si>
  <si>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</si>
  <si>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</si>
  <si>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</si>
  <si>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</si>
  <si>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</si>
  <si>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</si>
  <si>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</si>
  <si>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</si>
  <si>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</si>
  <si>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</si>
  <si>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</si>
  <si>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</si>
  <si>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</si>
  <si>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</si>
  <si>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</si>
  <si>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</si>
  <si>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</si>
  <si>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</si>
  <si>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</si>
  <si>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</si>
  <si>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</si>
  <si>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</si>
  <si>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</si>
  <si>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</si>
  <si>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</si>
  <si>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</si>
  <si>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</si>
  <si>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</si>
  <si>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</si>
  <si>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</si>
  <si>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</si>
  <si>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</si>
  <si>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</si>
  <si>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</si>
  <si>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</si>
  <si>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</si>
  <si>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</si>
  <si>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</si>
  <si>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</si>
  <si>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</si>
  <si>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</si>
  <si>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</si>
  <si>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</si>
  <si>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</si>
  <si>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</si>
  <si>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</si>
  <si>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</si>
  <si>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</si>
  <si>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</si>
  <si>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</si>
  <si>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</si>
  <si>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</si>
  <si>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</si>
  <si>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</si>
  <si>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</si>
  <si>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</si>
  <si>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</si>
  <si>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</si>
  <si>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</si>
  <si>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</si>
  <si>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</si>
  <si>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</si>
  <si>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</si>
  <si>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</si>
  <si>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</si>
  <si>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</si>
  <si>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</si>
  <si>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</si>
  <si>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</si>
  <si>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</si>
  <si>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</si>
  <si>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</si>
  <si>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</si>
  <si>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</si>
  <si>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</si>
  <si>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</si>
  <si>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</si>
  <si>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</si>
  <si>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</si>
  <si>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</si>
  <si>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</si>
  <si>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</si>
  <si>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</si>
  <si>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</si>
  <si>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</si>
  <si>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</si>
  <si>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</si>
  <si>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</si>
  <si>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</si>
  <si>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</si>
  <si>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</si>
  <si>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</si>
  <si>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</si>
  <si>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</si>
  <si>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</si>
  <si>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</si>
  <si>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</si>
  <si>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</si>
  <si>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</si>
  <si>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</si>
  <si>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</si>
  <si>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</si>
  <si>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</si>
  <si>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</si>
  <si>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</si>
  <si>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</si>
  <si>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</si>
  <si>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</si>
  <si>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</si>
  <si>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</si>
  <si>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</si>
  <si>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</si>
  <si>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</si>
  <si>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</si>
  <si>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</si>
  <si>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</si>
  <si>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</si>
  <si>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</si>
  <si>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</si>
  <si>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</si>
  <si>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</si>
  <si>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</si>
  <si>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</si>
  <si>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</si>
  <si>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</si>
  <si>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</si>
  <si>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</si>
  <si>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</si>
  <si>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</si>
  <si>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</si>
  <si>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</si>
  <si>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</si>
  <si>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</si>
  <si>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</si>
  <si>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</si>
  <si>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</si>
  <si>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</si>
  <si>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</si>
  <si>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</si>
  <si>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</si>
  <si>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</si>
  <si>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</si>
  <si>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</si>
  <si>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</si>
  <si>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</si>
  <si>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</si>
  <si>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</si>
  <si>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</si>
  <si>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</si>
  <si>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</si>
  <si>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</si>
  <si>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</si>
  <si>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</si>
  <si>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</si>
  <si>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</si>
  <si>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</si>
  <si>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</si>
  <si>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</si>
  <si>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</si>
  <si>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</si>
  <si>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</si>
  <si>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</si>
  <si>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</si>
  <si>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</si>
  <si>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</si>
  <si>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</si>
  <si>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</si>
  <si>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</si>
  <si>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</si>
  <si>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</si>
  <si>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</si>
  <si>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</si>
  <si>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</si>
  <si>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</si>
  <si>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</si>
  <si>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</si>
  <si>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</si>
  <si>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</si>
  <si>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</si>
  <si>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</si>
  <si>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</si>
  <si>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</si>
  <si>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</si>
  <si>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</si>
  <si>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</si>
  <si>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</si>
  <si>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</si>
  <si>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</si>
  <si>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</si>
  <si>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</si>
  <si>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</si>
  <si>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</si>
  <si>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</si>
  <si>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</si>
  <si>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</si>
  <si>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</si>
  <si>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</si>
  <si>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</si>
  <si>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</si>
  <si>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</si>
  <si>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</si>
  <si>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</si>
  <si>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</si>
  <si>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</si>
  <si>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</si>
  <si>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</si>
  <si>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</si>
  <si>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</si>
  <si>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</si>
  <si>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</si>
  <si>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</si>
  <si>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</si>
  <si>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</si>
  <si>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</si>
  <si>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</si>
  <si>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</si>
  <si>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</si>
  <si>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</si>
  <si>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</si>
  <si>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</si>
  <si>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</si>
  <si>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</si>
  <si>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</si>
  <si>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</si>
  <si>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</si>
  <si>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</si>
  <si>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</si>
  <si>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</si>
  <si>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</si>
  <si>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</si>
  <si>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</si>
  <si>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</si>
  <si>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</si>
  <si>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</si>
  <si>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</si>
  <si>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</si>
  <si>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</si>
  <si>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</si>
  <si>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</si>
  <si>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</si>
  <si>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</si>
  <si>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</si>
  <si>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</si>
  <si>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</si>
  <si>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</si>
  <si>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</si>
  <si>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</si>
  <si>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</si>
  <si>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</si>
  <si>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</si>
  <si>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</si>
  <si>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</si>
  <si>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</si>
  <si>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</si>
  <si>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</si>
  <si>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</si>
  <si>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</si>
  <si>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</si>
  <si>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</si>
  <si>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</si>
  <si>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</si>
  <si>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</si>
  <si>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</si>
  <si>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</si>
  <si>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</si>
  <si>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</si>
  <si>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</si>
  <si>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</si>
  <si>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</si>
  <si>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</si>
  <si>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</si>
  <si>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</si>
  <si>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</si>
  <si>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</si>
  <si>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</si>
  <si>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</si>
  <si>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</si>
  <si>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</si>
  <si>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</si>
  <si>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</si>
  <si>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</si>
  <si>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</si>
  <si>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</si>
  <si>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</si>
  <si>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</si>
  <si>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</si>
  <si>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</si>
  <si>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</si>
  <si>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</si>
  <si>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</si>
  <si>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</si>
  <si>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</si>
  <si>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</si>
  <si>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</si>
  <si>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</si>
  <si>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</si>
  <si>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</si>
  <si>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</si>
  <si>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</si>
  <si>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</si>
  <si>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</si>
  <si>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</si>
  <si>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</si>
  <si>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</si>
  <si>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</si>
  <si>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</si>
  <si>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</si>
  <si>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</si>
  <si>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</si>
  <si>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</si>
  <si>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</si>
  <si>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</si>
  <si>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</si>
  <si>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</si>
  <si>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</si>
  <si>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</si>
  <si>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</si>
  <si>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</si>
  <si>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</si>
  <si>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</si>
  <si>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</si>
  <si>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</si>
  <si>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</si>
  <si>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</si>
  <si>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</si>
  <si>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</si>
  <si>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</si>
  <si>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</si>
  <si>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</si>
  <si>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</si>
  <si>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</si>
  <si>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</si>
  <si>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</si>
  <si>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</si>
  <si>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</si>
  <si>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</si>
  <si>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</si>
  <si>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</si>
  <si>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</si>
  <si>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</si>
  <si>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</si>
  <si>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</si>
  <si>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</si>
  <si>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</si>
  <si>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</si>
  <si>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</si>
  <si>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</si>
  <si>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</si>
  <si>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</si>
  <si>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</si>
  <si>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</si>
  <si>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</si>
  <si>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</si>
  <si>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</si>
  <si>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</si>
  <si>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</si>
  <si>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</si>
  <si>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</si>
  <si>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</si>
  <si>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</si>
  <si>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</si>
  <si>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</si>
  <si>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</si>
  <si>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</si>
  <si>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</si>
  <si>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</si>
  <si>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</si>
  <si>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</si>
  <si>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</si>
  <si>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</si>
  <si>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</si>
  <si>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</si>
  <si>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</si>
  <si>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</si>
  <si>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</si>
  <si>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</si>
  <si>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</si>
  <si>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</si>
  <si>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</si>
  <si>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</si>
  <si>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</si>
  <si>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</si>
  <si>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</si>
  <si>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</si>
  <si>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</si>
  <si>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</si>
  <si>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</si>
  <si>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</si>
  <si>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</si>
  <si>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</si>
  <si>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</si>
  <si>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</si>
  <si>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</si>
  <si>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</si>
  <si>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</si>
  <si>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</si>
  <si>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</si>
  <si>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</si>
  <si>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</si>
  <si>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</si>
  <si>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</si>
  <si>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</si>
  <si>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</si>
  <si>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</si>
  <si>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</si>
  <si>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Hold</t>
  </si>
  <si>
    <t>22 Mayo de 2021</t>
  </si>
  <si>
    <t xml:space="preserve">Brioso Luciano, Cristino </t>
  </si>
  <si>
    <t>ReservaC Norte</t>
  </si>
  <si>
    <t xml:space="preserve">Perez Almonte, Franklin </t>
  </si>
  <si>
    <t>Osoria Torres, Jose Bolivar</t>
  </si>
  <si>
    <t>Triinet</t>
  </si>
  <si>
    <t>3335895761 </t>
  </si>
  <si>
    <t>SIN ACTIVIDAD DE RETIRO</t>
  </si>
  <si>
    <t>3335895824</t>
  </si>
  <si>
    <t>3335895822</t>
  </si>
  <si>
    <t>3335895821</t>
  </si>
  <si>
    <t>3335895820</t>
  </si>
  <si>
    <t>3335895819</t>
  </si>
  <si>
    <t>3335895818</t>
  </si>
  <si>
    <t>3335895815</t>
  </si>
  <si>
    <t>3335895814</t>
  </si>
  <si>
    <t>3335895813</t>
  </si>
  <si>
    <t>3335895812</t>
  </si>
  <si>
    <t>3335895800</t>
  </si>
  <si>
    <t>3335895793</t>
  </si>
  <si>
    <t>3335895787</t>
  </si>
  <si>
    <t>3335895782</t>
  </si>
  <si>
    <t>3335895781</t>
  </si>
  <si>
    <t>3335895780</t>
  </si>
  <si>
    <t>3335895779</t>
  </si>
  <si>
    <t>3335895778</t>
  </si>
  <si>
    <t>3335895774</t>
  </si>
  <si>
    <t>3335895772</t>
  </si>
  <si>
    <t>3335895771</t>
  </si>
  <si>
    <t>3335895769</t>
  </si>
  <si>
    <t>3335895768</t>
  </si>
  <si>
    <t>3335895767</t>
  </si>
  <si>
    <t>3335895765</t>
  </si>
  <si>
    <t>3335895764</t>
  </si>
  <si>
    <t>3335895762</t>
  </si>
  <si>
    <t>3335895836</t>
  </si>
  <si>
    <t>3335895835</t>
  </si>
  <si>
    <t>3335895834</t>
  </si>
  <si>
    <t>3335895833</t>
  </si>
  <si>
    <t>3335895832</t>
  </si>
  <si>
    <t>3335895830</t>
  </si>
  <si>
    <t>3335895829</t>
  </si>
  <si>
    <t>3335895828</t>
  </si>
  <si>
    <t>3335895827</t>
  </si>
  <si>
    <t>3335895826</t>
  </si>
  <si>
    <t>3335895837</t>
  </si>
  <si>
    <t>Abastecido</t>
  </si>
  <si>
    <t>3335895843</t>
  </si>
  <si>
    <t>3335895842</t>
  </si>
  <si>
    <t>3335895841</t>
  </si>
  <si>
    <t>3335895840</t>
  </si>
  <si>
    <t>3335895839</t>
  </si>
  <si>
    <t>3335895838</t>
  </si>
  <si>
    <t>ERROR DE PRINTER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</si>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</sst>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53" fillId="5" borderId="68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2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00"/>
      <tableStyleElement type="headerRow" dxfId="199"/>
      <tableStyleElement type="totalRow" dxfId="198"/>
      <tableStyleElement type="firstColumn" dxfId="197"/>
      <tableStyleElement type="lastColumn" dxfId="196"/>
      <tableStyleElement type="firstRowStripe" dxfId="195"/>
      <tableStyleElement type="firstColumnStripe" dxfId="19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Q75"/>
  <sheetViews>
    <sheetView tabSelected="1" zoomScale="85" zoomScaleNormal="85" workbookViewId="0">
      <pane ySplit="4" topLeftCell="A17" activePane="bottomLeft" state="frozen"/>
      <selection pane="bottomLeft" activeCell="B36" sqref="B36"/>
    </sheetView>
  </sheetViews>
  <sheetFormatPr defaultColWidth="25.85546875" defaultRowHeight="15" x14ac:dyDescent="0.25"/>
  <cols>
    <col min="1" max="1" width="27.140625" style="87" customWidth="1"/>
    <col min="2" max="2" width="20.140625" style="109" bestFit="1" customWidth="1"/>
    <col min="3" max="3" width="17.7109375" style="44" customWidth="1"/>
    <col min="4" max="4" width="29.28515625" style="87" customWidth="1"/>
    <col min="5" max="5" width="12.140625" style="82" bestFit="1" customWidth="1"/>
    <col min="6" max="6" width="12.140625" style="45" customWidth="1"/>
    <col min="7" max="7" width="56.42578125" style="45" customWidth="1"/>
    <col min="8" max="11" width="5.7109375" style="45" customWidth="1"/>
    <col min="12" max="12" width="51.85546875" style="45" customWidth="1"/>
    <col min="13" max="13" width="20" style="87" customWidth="1"/>
    <col min="14" max="14" width="17.5703125" style="87" customWidth="1"/>
    <col min="15" max="15" width="42.85546875" style="87" customWidth="1"/>
    <col min="16" max="16" width="23.85546875" style="89" customWidth="1"/>
    <col min="17" max="17" width="51.85546875" style="75" bestFit="1" customWidth="1"/>
    <col min="18" max="16384" width="25.85546875" style="43"/>
  </cols>
  <sheetData>
    <row r="1" spans="1:17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2572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SUR</v>
      </c>
      <c r="B5" s="129" t="s">
        <v>2611</v>
      </c>
      <c r="C5" s="136">
        <v>44338.861180555556</v>
      </c>
      <c r="D5" s="136" t="s">
        <v>2180</v>
      </c>
      <c r="E5" s="124">
        <v>750</v>
      </c>
      <c r="F5" s="148" t="str">
        <f>VLOOKUP(E5,VIP!$A$2:$O13241,2,0)</f>
        <v>DRBR265</v>
      </c>
      <c r="G5" s="134" t="str">
        <f>VLOOKUP(E5,'LISTADO ATM'!$A$2:$B$897,2,0)</f>
        <v xml:space="preserve">ATM UNP Duvergé </v>
      </c>
      <c r="H5" s="134" t="str">
        <f>VLOOKUP(E5,VIP!$A$2:$O18104,7,FALSE)</f>
        <v>Si</v>
      </c>
      <c r="I5" s="134" t="str">
        <f>VLOOKUP(E5,VIP!$A$2:$O10069,8,FALSE)</f>
        <v>Si</v>
      </c>
      <c r="J5" s="134" t="str">
        <f>VLOOKUP(E5,VIP!$A$2:$O10019,8,FALSE)</f>
        <v>Si</v>
      </c>
      <c r="K5" s="134" t="str">
        <f>VLOOKUP(E5,VIP!$A$2:$O13593,6,0)</f>
        <v>SI</v>
      </c>
      <c r="L5" s="125" t="s">
        <v>2245</v>
      </c>
      <c r="M5" s="153" t="s">
        <v>2626</v>
      </c>
      <c r="N5" s="135" t="s">
        <v>2454</v>
      </c>
      <c r="O5" s="134" t="s">
        <v>2456</v>
      </c>
      <c r="P5" s="137"/>
      <c r="Q5" s="154">
        <v>44339.322222222225</v>
      </c>
    </row>
    <row r="6" spans="1:17" s="96" customFormat="1" ht="18" x14ac:dyDescent="0.25">
      <c r="A6" s="134" t="str">
        <f>VLOOKUP(E6,'LISTADO ATM'!$A$2:$C$898,3,0)</f>
        <v>DISTRITO NACIONAL</v>
      </c>
      <c r="B6" s="129" t="s">
        <v>2607</v>
      </c>
      <c r="C6" s="136">
        <v>44338.895624999997</v>
      </c>
      <c r="D6" s="136" t="s">
        <v>2180</v>
      </c>
      <c r="E6" s="124">
        <v>911</v>
      </c>
      <c r="F6" s="148" t="str">
        <f>VLOOKUP(E6,VIP!$A$2:$O13237,2,0)</f>
        <v>DRBR911</v>
      </c>
      <c r="G6" s="134" t="str">
        <f>VLOOKUP(E6,'LISTADO ATM'!$A$2:$B$897,2,0)</f>
        <v xml:space="preserve">ATM Oficina Venezuela II </v>
      </c>
      <c r="H6" s="134" t="str">
        <f>VLOOKUP(E6,VIP!$A$2:$O18100,7,FALSE)</f>
        <v>Si</v>
      </c>
      <c r="I6" s="134" t="str">
        <f>VLOOKUP(E6,VIP!$A$2:$O10065,8,FALSE)</f>
        <v>Si</v>
      </c>
      <c r="J6" s="134" t="str">
        <f>VLOOKUP(E6,VIP!$A$2:$O10015,8,FALSE)</f>
        <v>Si</v>
      </c>
      <c r="K6" s="134" t="str">
        <f>VLOOKUP(E6,VIP!$A$2:$O13589,6,0)</f>
        <v>SI</v>
      </c>
      <c r="L6" s="125" t="s">
        <v>2469</v>
      </c>
      <c r="M6" s="153" t="s">
        <v>2626</v>
      </c>
      <c r="N6" s="135" t="s">
        <v>2454</v>
      </c>
      <c r="O6" s="134" t="s">
        <v>2456</v>
      </c>
      <c r="P6" s="137"/>
      <c r="Q6" s="154">
        <v>44339.316666666666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3335895006</v>
      </c>
      <c r="C7" s="136">
        <v>44337.592627314814</v>
      </c>
      <c r="D7" s="136" t="s">
        <v>2180</v>
      </c>
      <c r="E7" s="124">
        <v>18</v>
      </c>
      <c r="F7" s="148" t="str">
        <f>VLOOKUP(E7,VIP!$A$2:$O13316,2,0)</f>
        <v>DRBR018</v>
      </c>
      <c r="G7" s="134" t="str">
        <f>VLOOKUP(E7,'LISTADO ATM'!$A$2:$B$897,2,0)</f>
        <v xml:space="preserve">ATM Oficina Haina Occidental I </v>
      </c>
      <c r="H7" s="134" t="str">
        <f>VLOOKUP(E7,VIP!$A$2:$O18179,7,FALSE)</f>
        <v>Si</v>
      </c>
      <c r="I7" s="134" t="str">
        <f>VLOOKUP(E7,VIP!$A$2:$O10144,8,FALSE)</f>
        <v>Si</v>
      </c>
      <c r="J7" s="134" t="str">
        <f>VLOOKUP(E7,VIP!$A$2:$O10094,8,FALSE)</f>
        <v>Si</v>
      </c>
      <c r="K7" s="134" t="str">
        <f>VLOOKUP(E7,VIP!$A$2:$O13668,6,0)</f>
        <v>SI</v>
      </c>
      <c r="L7" s="125" t="s">
        <v>2219</v>
      </c>
      <c r="M7" s="135" t="s">
        <v>2447</v>
      </c>
      <c r="N7" s="135" t="s">
        <v>2571</v>
      </c>
      <c r="O7" s="134" t="s">
        <v>2456</v>
      </c>
      <c r="P7" s="137"/>
      <c r="Q7" s="135" t="s">
        <v>2219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3335895068</v>
      </c>
      <c r="C8" s="136">
        <v>44337.607210648152</v>
      </c>
      <c r="D8" s="136" t="s">
        <v>2180</v>
      </c>
      <c r="E8" s="124">
        <v>10</v>
      </c>
      <c r="F8" s="148" t="str">
        <f>VLOOKUP(E8,VIP!$A$2:$O13312,2,0)</f>
        <v>DRBR010</v>
      </c>
      <c r="G8" s="134" t="str">
        <f>VLOOKUP(E8,'LISTADO ATM'!$A$2:$B$897,2,0)</f>
        <v xml:space="preserve">ATM Ministerio Salud Pública </v>
      </c>
      <c r="H8" s="134" t="str">
        <f>VLOOKUP(E8,VIP!$A$2:$O18175,7,FALSE)</f>
        <v>Si</v>
      </c>
      <c r="I8" s="134" t="str">
        <f>VLOOKUP(E8,VIP!$A$2:$O10140,8,FALSE)</f>
        <v>Si</v>
      </c>
      <c r="J8" s="134" t="str">
        <f>VLOOKUP(E8,VIP!$A$2:$O10090,8,FALSE)</f>
        <v>Si</v>
      </c>
      <c r="K8" s="134" t="str">
        <f>VLOOKUP(E8,VIP!$A$2:$O13664,6,0)</f>
        <v>NO</v>
      </c>
      <c r="L8" s="125" t="s">
        <v>2219</v>
      </c>
      <c r="M8" s="135" t="s">
        <v>2447</v>
      </c>
      <c r="N8" s="135" t="s">
        <v>2571</v>
      </c>
      <c r="O8" s="134" t="s">
        <v>2456</v>
      </c>
      <c r="P8" s="137"/>
      <c r="Q8" s="135" t="s">
        <v>2219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3335895450</v>
      </c>
      <c r="C9" s="136">
        <v>44337.839062500003</v>
      </c>
      <c r="D9" s="136" t="s">
        <v>2180</v>
      </c>
      <c r="E9" s="124">
        <v>696</v>
      </c>
      <c r="F9" s="148" t="str">
        <f>VLOOKUP(E9,VIP!$A$2:$O13334,2,0)</f>
        <v>DRBR696</v>
      </c>
      <c r="G9" s="134" t="str">
        <f>VLOOKUP(E9,'LISTADO ATM'!$A$2:$B$897,2,0)</f>
        <v>ATM Olé Jacobo Majluta</v>
      </c>
      <c r="H9" s="134" t="str">
        <f>VLOOKUP(E9,VIP!$A$2:$O18197,7,FALSE)</f>
        <v>Si</v>
      </c>
      <c r="I9" s="134" t="str">
        <f>VLOOKUP(E9,VIP!$A$2:$O10162,8,FALSE)</f>
        <v>Si</v>
      </c>
      <c r="J9" s="134" t="str">
        <f>VLOOKUP(E9,VIP!$A$2:$O10112,8,FALSE)</f>
        <v>Si</v>
      </c>
      <c r="K9" s="134" t="str">
        <f>VLOOKUP(E9,VIP!$A$2:$O13686,6,0)</f>
        <v>NO</v>
      </c>
      <c r="L9" s="125" t="s">
        <v>2219</v>
      </c>
      <c r="M9" s="135" t="s">
        <v>2447</v>
      </c>
      <c r="N9" s="135" t="s">
        <v>2454</v>
      </c>
      <c r="O9" s="134" t="s">
        <v>2456</v>
      </c>
      <c r="P9" s="137"/>
      <c r="Q9" s="135" t="s">
        <v>2219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3335895467</v>
      </c>
      <c r="C10" s="136">
        <v>44337.927094907405</v>
      </c>
      <c r="D10" s="136" t="s">
        <v>2180</v>
      </c>
      <c r="E10" s="124">
        <v>909</v>
      </c>
      <c r="F10" s="148" t="str">
        <f>VLOOKUP(E10,VIP!$A$2:$O13323,2,0)</f>
        <v>DRBR01A</v>
      </c>
      <c r="G10" s="134" t="str">
        <f>VLOOKUP(E10,'LISTADO ATM'!$A$2:$B$897,2,0)</f>
        <v xml:space="preserve">ATM UNP UASD </v>
      </c>
      <c r="H10" s="134" t="str">
        <f>VLOOKUP(E10,VIP!$A$2:$O18186,7,FALSE)</f>
        <v>Si</v>
      </c>
      <c r="I10" s="134" t="str">
        <f>VLOOKUP(E10,VIP!$A$2:$O10151,8,FALSE)</f>
        <v>Si</v>
      </c>
      <c r="J10" s="134" t="str">
        <f>VLOOKUP(E10,VIP!$A$2:$O10101,8,FALSE)</f>
        <v>Si</v>
      </c>
      <c r="K10" s="134" t="str">
        <f>VLOOKUP(E10,VIP!$A$2:$O13675,6,0)</f>
        <v>SI</v>
      </c>
      <c r="L10" s="125" t="s">
        <v>2219</v>
      </c>
      <c r="M10" s="135" t="s">
        <v>2447</v>
      </c>
      <c r="N10" s="135" t="s">
        <v>2454</v>
      </c>
      <c r="O10" s="134" t="s">
        <v>2456</v>
      </c>
      <c r="P10" s="137"/>
      <c r="Q10" s="135" t="s">
        <v>2219</v>
      </c>
    </row>
    <row r="11" spans="1:17" s="96" customFormat="1" ht="18" x14ac:dyDescent="0.25">
      <c r="A11" s="134" t="str">
        <f>VLOOKUP(E11,'LISTADO ATM'!$A$2:$C$898,3,0)</f>
        <v>DISTRITO NACIONAL</v>
      </c>
      <c r="B11" s="129">
        <v>3335895473</v>
      </c>
      <c r="C11" s="136">
        <v>44337.934699074074</v>
      </c>
      <c r="D11" s="136" t="s">
        <v>2180</v>
      </c>
      <c r="E11" s="124">
        <v>623</v>
      </c>
      <c r="F11" s="148" t="str">
        <f>VLOOKUP(E11,VIP!$A$2:$O13317,2,0)</f>
        <v>DRBR623</v>
      </c>
      <c r="G11" s="134" t="str">
        <f>VLOOKUP(E11,'LISTADO ATM'!$A$2:$B$897,2,0)</f>
        <v xml:space="preserve">ATM Operaciones Especiales (Manoguayabo) </v>
      </c>
      <c r="H11" s="134" t="str">
        <f>VLOOKUP(E11,VIP!$A$2:$O18180,7,FALSE)</f>
        <v>Si</v>
      </c>
      <c r="I11" s="134" t="str">
        <f>VLOOKUP(E11,VIP!$A$2:$O10145,8,FALSE)</f>
        <v>Si</v>
      </c>
      <c r="J11" s="134" t="str">
        <f>VLOOKUP(E11,VIP!$A$2:$O10095,8,FALSE)</f>
        <v>Si</v>
      </c>
      <c r="K11" s="134" t="str">
        <f>VLOOKUP(E11,VIP!$A$2:$O13669,6,0)</f>
        <v>No</v>
      </c>
      <c r="L11" s="125" t="s">
        <v>2219</v>
      </c>
      <c r="M11" s="135" t="s">
        <v>2447</v>
      </c>
      <c r="N11" s="135" t="s">
        <v>2454</v>
      </c>
      <c r="O11" s="134" t="s">
        <v>2456</v>
      </c>
      <c r="P11" s="137"/>
      <c r="Q11" s="135" t="s">
        <v>2219</v>
      </c>
    </row>
    <row r="12" spans="1:17" s="96" customFormat="1" ht="18" x14ac:dyDescent="0.25">
      <c r="A12" s="134" t="str">
        <f>VLOOKUP(E12,'LISTADO ATM'!$A$2:$C$898,3,0)</f>
        <v>DISTRITO NACIONAL</v>
      </c>
      <c r="B12" s="129">
        <v>3335895642</v>
      </c>
      <c r="C12" s="136">
        <v>44338.471724537034</v>
      </c>
      <c r="D12" s="136" t="s">
        <v>2180</v>
      </c>
      <c r="E12" s="124">
        <v>551</v>
      </c>
      <c r="F12" s="148" t="str">
        <f>VLOOKUP(E12,VIP!$A$2:$O13351,2,0)</f>
        <v>DRBR01C</v>
      </c>
      <c r="G12" s="134" t="str">
        <f>VLOOKUP(E12,'LISTADO ATM'!$A$2:$B$897,2,0)</f>
        <v xml:space="preserve">ATM Oficina Padre Castellanos </v>
      </c>
      <c r="H12" s="134" t="str">
        <f>VLOOKUP(E12,VIP!$A$2:$O18214,7,FALSE)</f>
        <v>Si</v>
      </c>
      <c r="I12" s="134" t="str">
        <f>VLOOKUP(E12,VIP!$A$2:$O10179,8,FALSE)</f>
        <v>Si</v>
      </c>
      <c r="J12" s="134" t="str">
        <f>VLOOKUP(E12,VIP!$A$2:$O10129,8,FALSE)</f>
        <v>Si</v>
      </c>
      <c r="K12" s="134" t="str">
        <f>VLOOKUP(E12,VIP!$A$2:$O13703,6,0)</f>
        <v>NO</v>
      </c>
      <c r="L12" s="125" t="s">
        <v>2219</v>
      </c>
      <c r="M12" s="135" t="s">
        <v>2447</v>
      </c>
      <c r="N12" s="135" t="s">
        <v>2454</v>
      </c>
      <c r="O12" s="134" t="s">
        <v>2456</v>
      </c>
      <c r="P12" s="137"/>
      <c r="Q12" s="135" t="s">
        <v>2219</v>
      </c>
    </row>
    <row r="13" spans="1:17" s="96" customFormat="1" ht="18" x14ac:dyDescent="0.25">
      <c r="A13" s="134" t="str">
        <f>VLOOKUP(E13,'LISTADO ATM'!$A$2:$C$898,3,0)</f>
        <v>NORTE</v>
      </c>
      <c r="B13" s="129">
        <v>3335895735</v>
      </c>
      <c r="C13" s="136">
        <v>44338.530729166669</v>
      </c>
      <c r="D13" s="136" t="s">
        <v>2181</v>
      </c>
      <c r="E13" s="124">
        <v>760</v>
      </c>
      <c r="F13" s="148" t="str">
        <f>VLOOKUP(E13,VIP!$A$2:$O13337,2,0)</f>
        <v>DRBR760</v>
      </c>
      <c r="G13" s="134" t="str">
        <f>VLOOKUP(E13,'LISTADO ATM'!$A$2:$B$897,2,0)</f>
        <v xml:space="preserve">ATM UNP Cruce Guayacanes (Mao) </v>
      </c>
      <c r="H13" s="134" t="str">
        <f>VLOOKUP(E13,VIP!$A$2:$O18200,7,FALSE)</f>
        <v>Si</v>
      </c>
      <c r="I13" s="134" t="str">
        <f>VLOOKUP(E13,VIP!$A$2:$O10165,8,FALSE)</f>
        <v>Si</v>
      </c>
      <c r="J13" s="134" t="str">
        <f>VLOOKUP(E13,VIP!$A$2:$O10115,8,FALSE)</f>
        <v>Si</v>
      </c>
      <c r="K13" s="134" t="str">
        <f>VLOOKUP(E13,VIP!$A$2:$O13689,6,0)</f>
        <v>NO</v>
      </c>
      <c r="L13" s="125" t="s">
        <v>2219</v>
      </c>
      <c r="M13" s="135" t="s">
        <v>2447</v>
      </c>
      <c r="N13" s="135" t="s">
        <v>2454</v>
      </c>
      <c r="O13" s="134" t="s">
        <v>2576</v>
      </c>
      <c r="P13" s="137"/>
      <c r="Q13" s="135" t="s">
        <v>2219</v>
      </c>
    </row>
    <row r="14" spans="1:17" s="96" customFormat="1" ht="18" x14ac:dyDescent="0.25">
      <c r="A14" s="134" t="str">
        <f>VLOOKUP(E14,'LISTADO ATM'!$A$2:$C$898,3,0)</f>
        <v>DISTRITO NACIONAL</v>
      </c>
      <c r="B14" s="129">
        <v>3335895745</v>
      </c>
      <c r="C14" s="136">
        <v>44338.556238425925</v>
      </c>
      <c r="D14" s="136" t="s">
        <v>2577</v>
      </c>
      <c r="E14" s="124">
        <v>365</v>
      </c>
      <c r="F14" s="148" t="str">
        <f>VLOOKUP(E14,VIP!$A$2:$O13335,2,0)</f>
        <v>DRBR365</v>
      </c>
      <c r="G14" s="134" t="str">
        <f>VLOOKUP(E14,'LISTADO ATM'!$A$2:$B$897,2,0)</f>
        <v>ATM CEMDOE</v>
      </c>
      <c r="H14" s="134" t="str">
        <f>VLOOKUP(E14,VIP!$A$2:$O18198,7,FALSE)</f>
        <v>N/A</v>
      </c>
      <c r="I14" s="134" t="str">
        <f>VLOOKUP(E14,VIP!$A$2:$O10163,8,FALSE)</f>
        <v>N/A</v>
      </c>
      <c r="J14" s="134" t="str">
        <f>VLOOKUP(E14,VIP!$A$2:$O10113,8,FALSE)</f>
        <v>N/A</v>
      </c>
      <c r="K14" s="134" t="str">
        <f>VLOOKUP(E14,VIP!$A$2:$O13687,6,0)</f>
        <v>N/A</v>
      </c>
      <c r="L14" s="125" t="s">
        <v>2219</v>
      </c>
      <c r="M14" s="135" t="s">
        <v>2447</v>
      </c>
      <c r="N14" s="135" t="s">
        <v>2454</v>
      </c>
      <c r="O14" s="134" t="s">
        <v>2575</v>
      </c>
      <c r="P14" s="137"/>
      <c r="Q14" s="135" t="s">
        <v>2219</v>
      </c>
    </row>
    <row r="15" spans="1:17" s="96" customFormat="1" ht="18" x14ac:dyDescent="0.25">
      <c r="A15" s="134" t="str">
        <f>VLOOKUP(E15,'LISTADO ATM'!$A$2:$C$898,3,0)</f>
        <v>DISTRITO NACIONAL</v>
      </c>
      <c r="B15" s="129" t="s">
        <v>2605</v>
      </c>
      <c r="C15" s="136">
        <v>44338.614502314813</v>
      </c>
      <c r="D15" s="136" t="s">
        <v>2180</v>
      </c>
      <c r="E15" s="124">
        <v>935</v>
      </c>
      <c r="F15" s="148" t="str">
        <f>VLOOKUP(E15,VIP!$A$2:$O13264,2,0)</f>
        <v>DRBR16J</v>
      </c>
      <c r="G15" s="134" t="str">
        <f>VLOOKUP(E15,'LISTADO ATM'!$A$2:$B$897,2,0)</f>
        <v xml:space="preserve">ATM Oficina John F. Kennedy </v>
      </c>
      <c r="H15" s="134" t="str">
        <f>VLOOKUP(E15,VIP!$A$2:$O18127,7,FALSE)</f>
        <v>Si</v>
      </c>
      <c r="I15" s="134" t="str">
        <f>VLOOKUP(E15,VIP!$A$2:$O10092,8,FALSE)</f>
        <v>Si</v>
      </c>
      <c r="J15" s="134" t="str">
        <f>VLOOKUP(E15,VIP!$A$2:$O10042,8,FALSE)</f>
        <v>Si</v>
      </c>
      <c r="K15" s="134" t="str">
        <f>VLOOKUP(E15,VIP!$A$2:$O13616,6,0)</f>
        <v>SI</v>
      </c>
      <c r="L15" s="125" t="s">
        <v>2219</v>
      </c>
      <c r="M15" s="135" t="s">
        <v>2447</v>
      </c>
      <c r="N15" s="135" t="s">
        <v>2454</v>
      </c>
      <c r="O15" s="134" t="s">
        <v>2456</v>
      </c>
      <c r="P15" s="137"/>
      <c r="Q15" s="135" t="s">
        <v>2219</v>
      </c>
    </row>
    <row r="16" spans="1:17" s="96" customFormat="1" ht="18" x14ac:dyDescent="0.25">
      <c r="A16" s="134" t="str">
        <f>VLOOKUP(E16,'LISTADO ATM'!$A$2:$C$898,3,0)</f>
        <v>DISTRITO NACIONAL</v>
      </c>
      <c r="B16" s="129" t="s">
        <v>2600</v>
      </c>
      <c r="C16" s="136">
        <v>44338.64267361111</v>
      </c>
      <c r="D16" s="136" t="s">
        <v>2180</v>
      </c>
      <c r="E16" s="124">
        <v>589</v>
      </c>
      <c r="F16" s="148" t="str">
        <f>VLOOKUP(E16,VIP!$A$2:$O13259,2,0)</f>
        <v>DRBR23E</v>
      </c>
      <c r="G16" s="134" t="str">
        <f>VLOOKUP(E16,'LISTADO ATM'!$A$2:$B$897,2,0)</f>
        <v xml:space="preserve">ATM S/M Bravo San Vicente de Paul </v>
      </c>
      <c r="H16" s="134" t="str">
        <f>VLOOKUP(E16,VIP!$A$2:$O18122,7,FALSE)</f>
        <v>Si</v>
      </c>
      <c r="I16" s="134" t="str">
        <f>VLOOKUP(E16,VIP!$A$2:$O10087,8,FALSE)</f>
        <v>No</v>
      </c>
      <c r="J16" s="134" t="str">
        <f>VLOOKUP(E16,VIP!$A$2:$O10037,8,FALSE)</f>
        <v>No</v>
      </c>
      <c r="K16" s="134" t="str">
        <f>VLOOKUP(E16,VIP!$A$2:$O13611,6,0)</f>
        <v>NO</v>
      </c>
      <c r="L16" s="125" t="s">
        <v>2219</v>
      </c>
      <c r="M16" s="135" t="s">
        <v>2447</v>
      </c>
      <c r="N16" s="135" t="s">
        <v>2454</v>
      </c>
      <c r="O16" s="134" t="s">
        <v>2456</v>
      </c>
      <c r="P16" s="137"/>
      <c r="Q16" s="135" t="s">
        <v>2219</v>
      </c>
    </row>
    <row r="17" spans="1:17" s="96" customFormat="1" ht="18" x14ac:dyDescent="0.25">
      <c r="A17" s="134" t="str">
        <f>VLOOKUP(E17,'LISTADO ATM'!$A$2:$C$898,3,0)</f>
        <v>NORTE</v>
      </c>
      <c r="B17" s="129" t="s">
        <v>2586</v>
      </c>
      <c r="C17" s="136">
        <v>44338.732685185183</v>
      </c>
      <c r="D17" s="136" t="s">
        <v>2181</v>
      </c>
      <c r="E17" s="124">
        <v>877</v>
      </c>
      <c r="F17" s="148" t="str">
        <f>VLOOKUP(E17,VIP!$A$2:$O13243,2,0)</f>
        <v>DRBR877</v>
      </c>
      <c r="G17" s="134" t="str">
        <f>VLOOKUP(E17,'LISTADO ATM'!$A$2:$B$897,2,0)</f>
        <v xml:space="preserve">ATM Estación Los Samanes (Ranchito, La Vega) </v>
      </c>
      <c r="H17" s="134" t="str">
        <f>VLOOKUP(E17,VIP!$A$2:$O18106,7,FALSE)</f>
        <v>Si</v>
      </c>
      <c r="I17" s="134" t="str">
        <f>VLOOKUP(E17,VIP!$A$2:$O10071,8,FALSE)</f>
        <v>Si</v>
      </c>
      <c r="J17" s="134" t="str">
        <f>VLOOKUP(E17,VIP!$A$2:$O10021,8,FALSE)</f>
        <v>Si</v>
      </c>
      <c r="K17" s="134" t="str">
        <f>VLOOKUP(E17,VIP!$A$2:$O13595,6,0)</f>
        <v>NO</v>
      </c>
      <c r="L17" s="125" t="s">
        <v>2219</v>
      </c>
      <c r="M17" s="135" t="s">
        <v>2447</v>
      </c>
      <c r="N17" s="135" t="s">
        <v>2454</v>
      </c>
      <c r="O17" s="134" t="s">
        <v>2569</v>
      </c>
      <c r="P17" s="137"/>
      <c r="Q17" s="135" t="s">
        <v>2219</v>
      </c>
    </row>
    <row r="18" spans="1:17" s="96" customFormat="1" ht="18" x14ac:dyDescent="0.25">
      <c r="A18" s="134" t="str">
        <f>VLOOKUP(E18,'LISTADO ATM'!$A$2:$C$898,3,0)</f>
        <v>NORTE</v>
      </c>
      <c r="B18" s="129" t="s">
        <v>2614</v>
      </c>
      <c r="C18" s="136">
        <v>44338.801493055558</v>
      </c>
      <c r="D18" s="136" t="s">
        <v>2181</v>
      </c>
      <c r="E18" s="124">
        <v>315</v>
      </c>
      <c r="F18" s="148" t="str">
        <f>VLOOKUP(E18,VIP!$A$2:$O13244,2,0)</f>
        <v>DRBR315</v>
      </c>
      <c r="G18" s="134" t="str">
        <f>VLOOKUP(E18,'LISTADO ATM'!$A$2:$B$897,2,0)</f>
        <v xml:space="preserve">ATM Oficina Estrella Sadalá </v>
      </c>
      <c r="H18" s="134" t="str">
        <f>VLOOKUP(E18,VIP!$A$2:$O18107,7,FALSE)</f>
        <v>Si</v>
      </c>
      <c r="I18" s="134" t="str">
        <f>VLOOKUP(E18,VIP!$A$2:$O10072,8,FALSE)</f>
        <v>Si</v>
      </c>
      <c r="J18" s="134" t="str">
        <f>VLOOKUP(E18,VIP!$A$2:$O10022,8,FALSE)</f>
        <v>Si</v>
      </c>
      <c r="K18" s="134" t="str">
        <f>VLOOKUP(E18,VIP!$A$2:$O13596,6,0)</f>
        <v>NO</v>
      </c>
      <c r="L18" s="125" t="s">
        <v>2219</v>
      </c>
      <c r="M18" s="135" t="s">
        <v>2447</v>
      </c>
      <c r="N18" s="135" t="s">
        <v>2454</v>
      </c>
      <c r="O18" s="134" t="s">
        <v>2569</v>
      </c>
      <c r="P18" s="137"/>
      <c r="Q18" s="135" t="s">
        <v>2219</v>
      </c>
    </row>
    <row r="19" spans="1:17" s="96" customFormat="1" ht="18" x14ac:dyDescent="0.25">
      <c r="A19" s="134" t="str">
        <f>VLOOKUP(E19,'LISTADO ATM'!$A$2:$C$898,3,0)</f>
        <v>DISTRITO NACIONAL</v>
      </c>
      <c r="B19" s="129" t="s">
        <v>2624</v>
      </c>
      <c r="C19" s="136">
        <v>44338.980775462966</v>
      </c>
      <c r="D19" s="136" t="s">
        <v>2180</v>
      </c>
      <c r="E19" s="124">
        <v>585</v>
      </c>
      <c r="F19" s="148" t="str">
        <f>VLOOKUP(E19,VIP!$A$2:$O13244,2,0)</f>
        <v>DRBR083</v>
      </c>
      <c r="G19" s="134" t="str">
        <f>VLOOKUP(E19,'LISTADO ATM'!$A$2:$B$897,2,0)</f>
        <v xml:space="preserve">ATM Oficina Haina Oriental </v>
      </c>
      <c r="H19" s="134" t="str">
        <f>VLOOKUP(E19,VIP!$A$2:$O18107,7,FALSE)</f>
        <v>Si</v>
      </c>
      <c r="I19" s="134" t="str">
        <f>VLOOKUP(E19,VIP!$A$2:$O10072,8,FALSE)</f>
        <v>Si</v>
      </c>
      <c r="J19" s="134" t="str">
        <f>VLOOKUP(E19,VIP!$A$2:$O10022,8,FALSE)</f>
        <v>Si</v>
      </c>
      <c r="K19" s="134" t="str">
        <f>VLOOKUP(E19,VIP!$A$2:$O13596,6,0)</f>
        <v>NO</v>
      </c>
      <c r="L19" s="125" t="s">
        <v>2219</v>
      </c>
      <c r="M19" s="135" t="s">
        <v>2447</v>
      </c>
      <c r="N19" s="135" t="s">
        <v>2454</v>
      </c>
      <c r="O19" s="134" t="s">
        <v>2456</v>
      </c>
      <c r="P19" s="137"/>
      <c r="Q19" s="135" t="s">
        <v>2219</v>
      </c>
    </row>
    <row r="20" spans="1:17" s="96" customFormat="1" ht="18" x14ac:dyDescent="0.25">
      <c r="A20" s="134" t="str">
        <f>VLOOKUP(E20,'LISTADO ATM'!$A$2:$C$898,3,0)</f>
        <v>NORTE</v>
      </c>
      <c r="B20" s="129" t="s">
        <v>2619</v>
      </c>
      <c r="C20" s="136">
        <v>44339.104317129626</v>
      </c>
      <c r="D20" s="136" t="s">
        <v>2181</v>
      </c>
      <c r="E20" s="124">
        <v>431</v>
      </c>
      <c r="F20" s="148" t="str">
        <f>VLOOKUP(E20,VIP!$A$2:$O13239,2,0)</f>
        <v>DRBR583</v>
      </c>
      <c r="G20" s="134" t="str">
        <f>VLOOKUP(E20,'LISTADO ATM'!$A$2:$B$897,2,0)</f>
        <v xml:space="preserve">ATM Autoservicio Sol (Santiago) </v>
      </c>
      <c r="H20" s="134" t="str">
        <f>VLOOKUP(E20,VIP!$A$2:$O18102,7,FALSE)</f>
        <v>Si</v>
      </c>
      <c r="I20" s="134" t="str">
        <f>VLOOKUP(E20,VIP!$A$2:$O10067,8,FALSE)</f>
        <v>Si</v>
      </c>
      <c r="J20" s="134" t="str">
        <f>VLOOKUP(E20,VIP!$A$2:$O10017,8,FALSE)</f>
        <v>Si</v>
      </c>
      <c r="K20" s="134" t="str">
        <f>VLOOKUP(E20,VIP!$A$2:$O13591,6,0)</f>
        <v>SI</v>
      </c>
      <c r="L20" s="125" t="s">
        <v>2625</v>
      </c>
      <c r="M20" s="135" t="s">
        <v>2447</v>
      </c>
      <c r="N20" s="135" t="s">
        <v>2454</v>
      </c>
      <c r="O20" s="134" t="s">
        <v>2569</v>
      </c>
      <c r="P20" s="137"/>
      <c r="Q20" s="135" t="s">
        <v>2625</v>
      </c>
    </row>
    <row r="21" spans="1:17" s="96" customFormat="1" ht="18" x14ac:dyDescent="0.25">
      <c r="A21" s="134" t="str">
        <f>VLOOKUP(E21,'LISTADO ATM'!$A$2:$C$898,3,0)</f>
        <v>ESTE</v>
      </c>
      <c r="B21" s="129">
        <v>3335895438</v>
      </c>
      <c r="C21" s="136">
        <v>44337.777777777781</v>
      </c>
      <c r="D21" s="136" t="s">
        <v>2180</v>
      </c>
      <c r="E21" s="124">
        <v>789</v>
      </c>
      <c r="F21" s="148" t="str">
        <f>VLOOKUP(E21,VIP!$A$2:$O13317,2,0)</f>
        <v>DRBR789</v>
      </c>
      <c r="G21" s="134" t="str">
        <f>VLOOKUP(E21,'LISTADO ATM'!$A$2:$B$897,2,0)</f>
        <v>ATM Hotel Bellevue Boca Chica</v>
      </c>
      <c r="H21" s="134" t="str">
        <f>VLOOKUP(E21,VIP!$A$2:$O18180,7,FALSE)</f>
        <v>Si</v>
      </c>
      <c r="I21" s="134" t="str">
        <f>VLOOKUP(E21,VIP!$A$2:$O10145,8,FALSE)</f>
        <v>Si</v>
      </c>
      <c r="J21" s="134" t="str">
        <f>VLOOKUP(E21,VIP!$A$2:$O10095,8,FALSE)</f>
        <v>Si</v>
      </c>
      <c r="K21" s="134" t="str">
        <f>VLOOKUP(E21,VIP!$A$2:$O13669,6,0)</f>
        <v>NO</v>
      </c>
      <c r="L21" s="125" t="s">
        <v>2245</v>
      </c>
      <c r="M21" s="135" t="s">
        <v>2447</v>
      </c>
      <c r="N21" s="135" t="s">
        <v>2454</v>
      </c>
      <c r="O21" s="134" t="s">
        <v>2456</v>
      </c>
      <c r="P21" s="137"/>
      <c r="Q21" s="135" t="s">
        <v>2245</v>
      </c>
    </row>
    <row r="22" spans="1:17" s="96" customFormat="1" ht="18" x14ac:dyDescent="0.25">
      <c r="A22" s="134" t="str">
        <f>VLOOKUP(E22,'LISTADO ATM'!$A$2:$C$898,3,0)</f>
        <v>DISTRITO NACIONAL</v>
      </c>
      <c r="B22" s="129">
        <v>3335895720</v>
      </c>
      <c r="C22" s="136">
        <v>44338.516712962963</v>
      </c>
      <c r="D22" s="136" t="s">
        <v>2180</v>
      </c>
      <c r="E22" s="124">
        <v>671</v>
      </c>
      <c r="F22" s="148" t="str">
        <f>VLOOKUP(E22,VIP!$A$2:$O13341,2,0)</f>
        <v>DRBR671</v>
      </c>
      <c r="G22" s="134" t="str">
        <f>VLOOKUP(E22,'LISTADO ATM'!$A$2:$B$897,2,0)</f>
        <v>ATM Ayuntamiento Sto. Dgo. Norte</v>
      </c>
      <c r="H22" s="134" t="str">
        <f>VLOOKUP(E22,VIP!$A$2:$O18204,7,FALSE)</f>
        <v>Si</v>
      </c>
      <c r="I22" s="134" t="str">
        <f>VLOOKUP(E22,VIP!$A$2:$O10169,8,FALSE)</f>
        <v>Si</v>
      </c>
      <c r="J22" s="134" t="str">
        <f>VLOOKUP(E22,VIP!$A$2:$O10119,8,FALSE)</f>
        <v>Si</v>
      </c>
      <c r="K22" s="134" t="str">
        <f>VLOOKUP(E22,VIP!$A$2:$O13693,6,0)</f>
        <v>NO</v>
      </c>
      <c r="L22" s="125" t="s">
        <v>2245</v>
      </c>
      <c r="M22" s="135" t="s">
        <v>2447</v>
      </c>
      <c r="N22" s="135" t="s">
        <v>2454</v>
      </c>
      <c r="O22" s="134" t="s">
        <v>2456</v>
      </c>
      <c r="P22" s="137"/>
      <c r="Q22" s="135" t="s">
        <v>2245</v>
      </c>
    </row>
    <row r="23" spans="1:17" s="96" customFormat="1" ht="18" x14ac:dyDescent="0.25">
      <c r="A23" s="134" t="str">
        <f>VLOOKUP(E23,'LISTADO ATM'!$A$2:$C$898,3,0)</f>
        <v>SUR</v>
      </c>
      <c r="B23" s="129" t="s">
        <v>2601</v>
      </c>
      <c r="C23" s="136">
        <v>44338.638171296298</v>
      </c>
      <c r="D23" s="136" t="s">
        <v>2180</v>
      </c>
      <c r="E23" s="124">
        <v>45</v>
      </c>
      <c r="F23" s="148" t="str">
        <f>VLOOKUP(E23,VIP!$A$2:$O13260,2,0)</f>
        <v>DRBR045</v>
      </c>
      <c r="G23" s="134" t="str">
        <f>VLOOKUP(E23,'LISTADO ATM'!$A$2:$B$897,2,0)</f>
        <v xml:space="preserve">ATM Oficina Tamayo </v>
      </c>
      <c r="H23" s="134" t="str">
        <f>VLOOKUP(E23,VIP!$A$2:$O18123,7,FALSE)</f>
        <v>Si</v>
      </c>
      <c r="I23" s="134" t="str">
        <f>VLOOKUP(E23,VIP!$A$2:$O10088,8,FALSE)</f>
        <v>Si</v>
      </c>
      <c r="J23" s="134" t="str">
        <f>VLOOKUP(E23,VIP!$A$2:$O10038,8,FALSE)</f>
        <v>Si</v>
      </c>
      <c r="K23" s="134" t="str">
        <f>VLOOKUP(E23,VIP!$A$2:$O13612,6,0)</f>
        <v>SI</v>
      </c>
      <c r="L23" s="125" t="s">
        <v>2245</v>
      </c>
      <c r="M23" s="135" t="s">
        <v>2447</v>
      </c>
      <c r="N23" s="135" t="s">
        <v>2454</v>
      </c>
      <c r="O23" s="134" t="s">
        <v>2456</v>
      </c>
      <c r="P23" s="137"/>
      <c r="Q23" s="135" t="s">
        <v>2245</v>
      </c>
    </row>
    <row r="24" spans="1:17" s="96" customFormat="1" ht="18" x14ac:dyDescent="0.25">
      <c r="A24" s="134" t="str">
        <f>VLOOKUP(E24,'LISTADO ATM'!$A$2:$C$898,3,0)</f>
        <v>DISTRITO NACIONAL</v>
      </c>
      <c r="B24" s="129" t="s">
        <v>2616</v>
      </c>
      <c r="C24" s="136">
        <v>44338.797939814816</v>
      </c>
      <c r="D24" s="136" t="s">
        <v>2180</v>
      </c>
      <c r="E24" s="124">
        <v>672</v>
      </c>
      <c r="F24" s="148" t="str">
        <f>VLOOKUP(E24,VIP!$A$2:$O13246,2,0)</f>
        <v>DRBR672</v>
      </c>
      <c r="G24" s="134" t="str">
        <f>VLOOKUP(E24,'LISTADO ATM'!$A$2:$B$897,2,0)</f>
        <v>ATM Destacamento Policía Nacional La Victoria</v>
      </c>
      <c r="H24" s="134" t="str">
        <f>VLOOKUP(E24,VIP!$A$2:$O18109,7,FALSE)</f>
        <v>Si</v>
      </c>
      <c r="I24" s="134" t="str">
        <f>VLOOKUP(E24,VIP!$A$2:$O10074,8,FALSE)</f>
        <v>Si</v>
      </c>
      <c r="J24" s="134" t="str">
        <f>VLOOKUP(E24,VIP!$A$2:$O10024,8,FALSE)</f>
        <v>Si</v>
      </c>
      <c r="K24" s="134" t="str">
        <f>VLOOKUP(E24,VIP!$A$2:$O13598,6,0)</f>
        <v>SI</v>
      </c>
      <c r="L24" s="125" t="s">
        <v>2245</v>
      </c>
      <c r="M24" s="135" t="s">
        <v>2447</v>
      </c>
      <c r="N24" s="135" t="s">
        <v>2454</v>
      </c>
      <c r="O24" s="134" t="s">
        <v>2456</v>
      </c>
      <c r="P24" s="137"/>
      <c r="Q24" s="135" t="s">
        <v>2245</v>
      </c>
    </row>
    <row r="25" spans="1:17" s="96" customFormat="1" ht="18" x14ac:dyDescent="0.25">
      <c r="A25" s="134" t="str">
        <f>VLOOKUP(E25,'LISTADO ATM'!$A$2:$C$898,3,0)</f>
        <v>DISTRITO NACIONAL</v>
      </c>
      <c r="B25" s="129" t="s">
        <v>2609</v>
      </c>
      <c r="C25" s="136">
        <v>44338.864606481482</v>
      </c>
      <c r="D25" s="136" t="s">
        <v>2180</v>
      </c>
      <c r="E25" s="124">
        <v>622</v>
      </c>
      <c r="F25" s="148" t="str">
        <f>VLOOKUP(E25,VIP!$A$2:$O13239,2,0)</f>
        <v>DRBR622</v>
      </c>
      <c r="G25" s="134" t="str">
        <f>VLOOKUP(E25,'LISTADO ATM'!$A$2:$B$897,2,0)</f>
        <v xml:space="preserve">ATM Ayuntamiento D.N. </v>
      </c>
      <c r="H25" s="134" t="str">
        <f>VLOOKUP(E25,VIP!$A$2:$O18102,7,FALSE)</f>
        <v>Si</v>
      </c>
      <c r="I25" s="134" t="str">
        <f>VLOOKUP(E25,VIP!$A$2:$O10067,8,FALSE)</f>
        <v>Si</v>
      </c>
      <c r="J25" s="134" t="str">
        <f>VLOOKUP(E25,VIP!$A$2:$O10017,8,FALSE)</f>
        <v>Si</v>
      </c>
      <c r="K25" s="134" t="str">
        <f>VLOOKUP(E25,VIP!$A$2:$O13591,6,0)</f>
        <v>NO</v>
      </c>
      <c r="L25" s="125" t="s">
        <v>2245</v>
      </c>
      <c r="M25" s="135" t="s">
        <v>2447</v>
      </c>
      <c r="N25" s="135" t="s">
        <v>2454</v>
      </c>
      <c r="O25" s="134" t="s">
        <v>2456</v>
      </c>
      <c r="P25" s="137"/>
      <c r="Q25" s="135" t="s">
        <v>2245</v>
      </c>
    </row>
    <row r="26" spans="1:17" s="96" customFormat="1" ht="18" x14ac:dyDescent="0.25">
      <c r="A26" s="134" t="str">
        <f>VLOOKUP(E26,'LISTADO ATM'!$A$2:$C$898,3,0)</f>
        <v>DISTRITO NACIONAL</v>
      </c>
      <c r="B26" s="129" t="s">
        <v>2623</v>
      </c>
      <c r="C26" s="136">
        <v>44338.985601851855</v>
      </c>
      <c r="D26" s="136" t="s">
        <v>2180</v>
      </c>
      <c r="E26" s="124">
        <v>967</v>
      </c>
      <c r="F26" s="148" t="str">
        <f>VLOOKUP(E26,VIP!$A$2:$O13243,2,0)</f>
        <v>DRBR967</v>
      </c>
      <c r="G26" s="134" t="str">
        <f>VLOOKUP(E26,'LISTADO ATM'!$A$2:$B$897,2,0)</f>
        <v xml:space="preserve">ATM UNP Hiper Olé Autopista Duarte </v>
      </c>
      <c r="H26" s="134" t="str">
        <f>VLOOKUP(E26,VIP!$A$2:$O18106,7,FALSE)</f>
        <v>Si</v>
      </c>
      <c r="I26" s="134" t="str">
        <f>VLOOKUP(E26,VIP!$A$2:$O10071,8,FALSE)</f>
        <v>Si</v>
      </c>
      <c r="J26" s="134" t="str">
        <f>VLOOKUP(E26,VIP!$A$2:$O10021,8,FALSE)</f>
        <v>Si</v>
      </c>
      <c r="K26" s="134" t="str">
        <f>VLOOKUP(E26,VIP!$A$2:$O13595,6,0)</f>
        <v>NO</v>
      </c>
      <c r="L26" s="125" t="s">
        <v>2245</v>
      </c>
      <c r="M26" s="135" t="s">
        <v>2447</v>
      </c>
      <c r="N26" s="135" t="s">
        <v>2454</v>
      </c>
      <c r="O26" s="134" t="s">
        <v>2456</v>
      </c>
      <c r="P26" s="137"/>
      <c r="Q26" s="135" t="s">
        <v>2245</v>
      </c>
    </row>
    <row r="27" spans="1:17" s="96" customFormat="1" ht="16.5" customHeight="1" x14ac:dyDescent="0.25">
      <c r="A27" s="134" t="str">
        <f>VLOOKUP(E27,'LISTADO ATM'!$A$2:$C$898,3,0)</f>
        <v>DISTRITO NACIONAL</v>
      </c>
      <c r="B27" s="129" t="s">
        <v>2622</v>
      </c>
      <c r="C27" s="136">
        <v>44338.986793981479</v>
      </c>
      <c r="D27" s="136" t="s">
        <v>2180</v>
      </c>
      <c r="E27" s="124">
        <v>566</v>
      </c>
      <c r="F27" s="148" t="str">
        <f>VLOOKUP(E27,VIP!$A$2:$O13242,2,0)</f>
        <v>DRBR508</v>
      </c>
      <c r="G27" s="134" t="str">
        <f>VLOOKUP(E27,'LISTADO ATM'!$A$2:$B$897,2,0)</f>
        <v xml:space="preserve">ATM Hiper Olé Aut. Duarte </v>
      </c>
      <c r="H27" s="134" t="str">
        <f>VLOOKUP(E27,VIP!$A$2:$O18105,7,FALSE)</f>
        <v>Si</v>
      </c>
      <c r="I27" s="134" t="str">
        <f>VLOOKUP(E27,VIP!$A$2:$O10070,8,FALSE)</f>
        <v>Si</v>
      </c>
      <c r="J27" s="134" t="str">
        <f>VLOOKUP(E27,VIP!$A$2:$O10020,8,FALSE)</f>
        <v>Si</v>
      </c>
      <c r="K27" s="134" t="str">
        <f>VLOOKUP(E27,VIP!$A$2:$O13594,6,0)</f>
        <v>NO</v>
      </c>
      <c r="L27" s="125" t="s">
        <v>2245</v>
      </c>
      <c r="M27" s="135" t="s">
        <v>2447</v>
      </c>
      <c r="N27" s="135" t="s">
        <v>2454</v>
      </c>
      <c r="O27" s="134" t="s">
        <v>2456</v>
      </c>
      <c r="P27" s="137"/>
      <c r="Q27" s="135" t="s">
        <v>2245</v>
      </c>
    </row>
    <row r="28" spans="1:17" s="96" customFormat="1" ht="16.5" customHeight="1" x14ac:dyDescent="0.25">
      <c r="A28" s="134" t="str">
        <f>VLOOKUP(E28,'LISTADO ATM'!$A$2:$C$898,3,0)</f>
        <v>DISTRITO NACIONAL</v>
      </c>
      <c r="B28" s="129">
        <v>3335894160</v>
      </c>
      <c r="C28" s="136">
        <v>44337.075682870367</v>
      </c>
      <c r="D28" s="136" t="s">
        <v>2473</v>
      </c>
      <c r="E28" s="124">
        <v>743</v>
      </c>
      <c r="F28" s="148" t="str">
        <f>VLOOKUP(E28,VIP!$A$2:$O13310,2,0)</f>
        <v>DRBR287</v>
      </c>
      <c r="G28" s="134" t="str">
        <f>VLOOKUP(E28,'LISTADO ATM'!$A$2:$B$897,2,0)</f>
        <v xml:space="preserve">ATM Oficina Los Frailes </v>
      </c>
      <c r="H28" s="134" t="str">
        <f>VLOOKUP(E28,VIP!$A$2:$O18173,7,FALSE)</f>
        <v>Si</v>
      </c>
      <c r="I28" s="134" t="str">
        <f>VLOOKUP(E28,VIP!$A$2:$O10138,8,FALSE)</f>
        <v>Si</v>
      </c>
      <c r="J28" s="134" t="str">
        <f>VLOOKUP(E28,VIP!$A$2:$O10088,8,FALSE)</f>
        <v>Si</v>
      </c>
      <c r="K28" s="134" t="str">
        <f>VLOOKUP(E28,VIP!$A$2:$O13662,6,0)</f>
        <v>SI</v>
      </c>
      <c r="L28" s="125" t="s">
        <v>2567</v>
      </c>
      <c r="M28" s="135" t="s">
        <v>2447</v>
      </c>
      <c r="N28" s="135" t="s">
        <v>2454</v>
      </c>
      <c r="O28" s="134" t="s">
        <v>2474</v>
      </c>
      <c r="P28" s="137"/>
      <c r="Q28" s="135" t="s">
        <v>2567</v>
      </c>
    </row>
    <row r="29" spans="1:17" s="96" customFormat="1" ht="18" customHeight="1" x14ac:dyDescent="0.25">
      <c r="A29" s="134" t="str">
        <f>VLOOKUP(E29,'LISTADO ATM'!$A$2:$C$898,3,0)</f>
        <v>NORTE</v>
      </c>
      <c r="B29" s="129" t="s">
        <v>2578</v>
      </c>
      <c r="C29" s="136">
        <v>44338.605555555558</v>
      </c>
      <c r="D29" s="136" t="s">
        <v>2473</v>
      </c>
      <c r="E29" s="124">
        <v>304</v>
      </c>
      <c r="F29" s="148" t="str">
        <f>VLOOKUP(E29,VIP!$A$2:$O13235,2,0)</f>
        <v>DRBR304</v>
      </c>
      <c r="G29" s="134" t="str">
        <f>VLOOKUP(E29,'LISTADO ATM'!$A$2:$B$897,2,0)</f>
        <v xml:space="preserve">ATM Multicentro La Sirena Estrella Sadhala </v>
      </c>
      <c r="H29" s="134" t="str">
        <f>VLOOKUP(E29,VIP!$A$2:$O18098,7,FALSE)</f>
        <v>Si</v>
      </c>
      <c r="I29" s="134" t="str">
        <f>VLOOKUP(E29,VIP!$A$2:$O10063,8,FALSE)</f>
        <v>Si</v>
      </c>
      <c r="J29" s="134" t="str">
        <f>VLOOKUP(E29,VIP!$A$2:$O10013,8,FALSE)</f>
        <v>Si</v>
      </c>
      <c r="K29" s="134" t="str">
        <f>VLOOKUP(E29,VIP!$A$2:$O13587,6,0)</f>
        <v>NO</v>
      </c>
      <c r="L29" s="125" t="s">
        <v>2567</v>
      </c>
      <c r="M29" s="135" t="s">
        <v>2447</v>
      </c>
      <c r="N29" s="135" t="s">
        <v>2454</v>
      </c>
      <c r="O29" s="134" t="s">
        <v>2474</v>
      </c>
      <c r="P29" s="137"/>
      <c r="Q29" s="135" t="s">
        <v>2567</v>
      </c>
    </row>
    <row r="30" spans="1:17" ht="18" x14ac:dyDescent="0.25">
      <c r="A30" s="134" t="str">
        <f>VLOOKUP(E30,'LISTADO ATM'!$A$2:$C$898,3,0)</f>
        <v>NORTE</v>
      </c>
      <c r="B30" s="129" t="s">
        <v>2606</v>
      </c>
      <c r="C30" s="136">
        <v>44338.606793981482</v>
      </c>
      <c r="D30" s="136" t="s">
        <v>2473</v>
      </c>
      <c r="E30" s="124">
        <v>774</v>
      </c>
      <c r="F30" s="149" t="str">
        <f>VLOOKUP(E30,VIP!$A$2:$O13265,2,0)</f>
        <v>DRBR061</v>
      </c>
      <c r="G30" s="134" t="str">
        <f>VLOOKUP(E30,'LISTADO ATM'!$A$2:$B$897,2,0)</f>
        <v xml:space="preserve">ATM Oficina Montecristi </v>
      </c>
      <c r="H30" s="134" t="str">
        <f>VLOOKUP(E30,VIP!$A$2:$O18128,7,FALSE)</f>
        <v>Si</v>
      </c>
      <c r="I30" s="134" t="str">
        <f>VLOOKUP(E30,VIP!$A$2:$O10093,8,FALSE)</f>
        <v>Si</v>
      </c>
      <c r="J30" s="134" t="str">
        <f>VLOOKUP(E30,VIP!$A$2:$O10043,8,FALSE)</f>
        <v>Si</v>
      </c>
      <c r="K30" s="134" t="str">
        <f>VLOOKUP(E30,VIP!$A$2:$O13617,6,0)</f>
        <v>NO</v>
      </c>
      <c r="L30" s="125" t="s">
        <v>2567</v>
      </c>
      <c r="M30" s="135" t="s">
        <v>2447</v>
      </c>
      <c r="N30" s="135" t="s">
        <v>2454</v>
      </c>
      <c r="O30" s="134" t="s">
        <v>2474</v>
      </c>
      <c r="P30" s="137"/>
      <c r="Q30" s="135" t="s">
        <v>2567</v>
      </c>
    </row>
    <row r="31" spans="1:17" ht="18" x14ac:dyDescent="0.25">
      <c r="A31" s="134" t="str">
        <f>VLOOKUP(E31,'LISTADO ATM'!$A$2:$C$898,3,0)</f>
        <v>DISTRITO NACIONAL</v>
      </c>
      <c r="B31" s="129" t="s">
        <v>2589</v>
      </c>
      <c r="C31" s="136">
        <v>44338.726168981484</v>
      </c>
      <c r="D31" s="136" t="s">
        <v>2473</v>
      </c>
      <c r="E31" s="124">
        <v>545</v>
      </c>
      <c r="F31" s="149" t="str">
        <f>VLOOKUP(E31,VIP!$A$2:$O13246,2,0)</f>
        <v>DRBR995</v>
      </c>
      <c r="G31" s="134" t="str">
        <f>VLOOKUP(E31,'LISTADO ATM'!$A$2:$B$897,2,0)</f>
        <v xml:space="preserve">ATM Oficina Isabel La Católica II  </v>
      </c>
      <c r="H31" s="134" t="str">
        <f>VLOOKUP(E31,VIP!$A$2:$O18109,7,FALSE)</f>
        <v>Si</v>
      </c>
      <c r="I31" s="134" t="str">
        <f>VLOOKUP(E31,VIP!$A$2:$O10074,8,FALSE)</f>
        <v>Si</v>
      </c>
      <c r="J31" s="134" t="str">
        <f>VLOOKUP(E31,VIP!$A$2:$O10024,8,FALSE)</f>
        <v>Si</v>
      </c>
      <c r="K31" s="134" t="str">
        <f>VLOOKUP(E31,VIP!$A$2:$O13598,6,0)</f>
        <v>NO</v>
      </c>
      <c r="L31" s="125" t="s">
        <v>2567</v>
      </c>
      <c r="M31" s="135" t="s">
        <v>2447</v>
      </c>
      <c r="N31" s="135" t="s">
        <v>2454</v>
      </c>
      <c r="O31" s="134" t="s">
        <v>2474</v>
      </c>
      <c r="P31" s="137"/>
      <c r="Q31" s="135" t="s">
        <v>2567</v>
      </c>
    </row>
    <row r="32" spans="1:17" ht="18" x14ac:dyDescent="0.25">
      <c r="A32" s="134" t="str">
        <f>VLOOKUP(E32,'LISTADO ATM'!$A$2:$C$898,3,0)</f>
        <v>DISTRITO NACIONAL</v>
      </c>
      <c r="B32" s="129" t="s">
        <v>2588</v>
      </c>
      <c r="C32" s="136">
        <v>44338.72760416667</v>
      </c>
      <c r="D32" s="136" t="s">
        <v>2450</v>
      </c>
      <c r="E32" s="124">
        <v>113</v>
      </c>
      <c r="F32" s="149" t="str">
        <f>VLOOKUP(E32,VIP!$A$2:$O13245,2,0)</f>
        <v>DRBR113</v>
      </c>
      <c r="G32" s="134" t="str">
        <f>VLOOKUP(E32,'LISTADO ATM'!$A$2:$B$897,2,0)</f>
        <v xml:space="preserve">ATM Autoservicio Atalaya del Mar </v>
      </c>
      <c r="H32" s="134" t="str">
        <f>VLOOKUP(E32,VIP!$A$2:$O18108,7,FALSE)</f>
        <v>Si</v>
      </c>
      <c r="I32" s="134" t="str">
        <f>VLOOKUP(E32,VIP!$A$2:$O10073,8,FALSE)</f>
        <v>No</v>
      </c>
      <c r="J32" s="134" t="str">
        <f>VLOOKUP(E32,VIP!$A$2:$O10023,8,FALSE)</f>
        <v>No</v>
      </c>
      <c r="K32" s="134" t="str">
        <f>VLOOKUP(E32,VIP!$A$2:$O13597,6,0)</f>
        <v>NO</v>
      </c>
      <c r="L32" s="125" t="s">
        <v>2567</v>
      </c>
      <c r="M32" s="135" t="s">
        <v>2447</v>
      </c>
      <c r="N32" s="135" t="s">
        <v>2454</v>
      </c>
      <c r="O32" s="134" t="s">
        <v>2455</v>
      </c>
      <c r="P32" s="137"/>
      <c r="Q32" s="135" t="s">
        <v>2567</v>
      </c>
    </row>
    <row r="33" spans="1:17" ht="18" x14ac:dyDescent="0.25">
      <c r="A33" s="134" t="str">
        <f>VLOOKUP(E33,'LISTADO ATM'!$A$2:$C$898,3,0)</f>
        <v>ESTE</v>
      </c>
      <c r="B33" s="129" t="s">
        <v>2587</v>
      </c>
      <c r="C33" s="136">
        <v>44338.728946759256</v>
      </c>
      <c r="D33" s="136" t="s">
        <v>2450</v>
      </c>
      <c r="E33" s="124">
        <v>330</v>
      </c>
      <c r="F33" s="149" t="str">
        <f>VLOOKUP(E33,VIP!$A$2:$O13244,2,0)</f>
        <v>DRBR330</v>
      </c>
      <c r="G33" s="134" t="str">
        <f>VLOOKUP(E33,'LISTADO ATM'!$A$2:$B$897,2,0)</f>
        <v xml:space="preserve">ATM Oficina Boulevard (Higuey) </v>
      </c>
      <c r="H33" s="134" t="str">
        <f>VLOOKUP(E33,VIP!$A$2:$O18107,7,FALSE)</f>
        <v>Si</v>
      </c>
      <c r="I33" s="134" t="str">
        <f>VLOOKUP(E33,VIP!$A$2:$O10072,8,FALSE)</f>
        <v>Si</v>
      </c>
      <c r="J33" s="134" t="str">
        <f>VLOOKUP(E33,VIP!$A$2:$O10022,8,FALSE)</f>
        <v>Si</v>
      </c>
      <c r="K33" s="134" t="str">
        <f>VLOOKUP(E33,VIP!$A$2:$O13596,6,0)</f>
        <v>SI</v>
      </c>
      <c r="L33" s="125" t="s">
        <v>2567</v>
      </c>
      <c r="M33" s="135" t="s">
        <v>2447</v>
      </c>
      <c r="N33" s="135" t="s">
        <v>2454</v>
      </c>
      <c r="O33" s="134" t="s">
        <v>2455</v>
      </c>
      <c r="P33" s="137"/>
      <c r="Q33" s="135" t="s">
        <v>2567</v>
      </c>
    </row>
    <row r="34" spans="1:17" ht="18" x14ac:dyDescent="0.25">
      <c r="A34" s="134" t="str">
        <f>VLOOKUP(E34,'LISTADO ATM'!$A$2:$C$898,3,0)</f>
        <v>NORTE</v>
      </c>
      <c r="B34" s="129" t="s">
        <v>2584</v>
      </c>
      <c r="C34" s="136">
        <v>44338.756932870368</v>
      </c>
      <c r="D34" s="136" t="s">
        <v>2473</v>
      </c>
      <c r="E34" s="124">
        <v>8</v>
      </c>
      <c r="F34" s="149" t="str">
        <f>VLOOKUP(E34,VIP!$A$2:$O13240,2,0)</f>
        <v>DRBR008</v>
      </c>
      <c r="G34" s="134" t="str">
        <f>VLOOKUP(E34,'LISTADO ATM'!$A$2:$B$897,2,0)</f>
        <v>ATM Autoservicio Yaque</v>
      </c>
      <c r="H34" s="134" t="str">
        <f>VLOOKUP(E34,VIP!$A$2:$O18103,7,FALSE)</f>
        <v>Si</v>
      </c>
      <c r="I34" s="134" t="str">
        <f>VLOOKUP(E34,VIP!$A$2:$O10068,8,FALSE)</f>
        <v>Si</v>
      </c>
      <c r="J34" s="134" t="str">
        <f>VLOOKUP(E34,VIP!$A$2:$O10018,8,FALSE)</f>
        <v>Si</v>
      </c>
      <c r="K34" s="134" t="str">
        <f>VLOOKUP(E34,VIP!$A$2:$O13592,6,0)</f>
        <v>NO</v>
      </c>
      <c r="L34" s="125" t="s">
        <v>2567</v>
      </c>
      <c r="M34" s="135" t="s">
        <v>2447</v>
      </c>
      <c r="N34" s="135" t="s">
        <v>2454</v>
      </c>
      <c r="O34" s="134" t="s">
        <v>2474</v>
      </c>
      <c r="P34" s="137"/>
      <c r="Q34" s="135" t="s">
        <v>2567</v>
      </c>
    </row>
    <row r="35" spans="1:17" ht="18" x14ac:dyDescent="0.25">
      <c r="A35" s="134" t="str">
        <f>VLOOKUP(E35,'LISTADO ATM'!$A$2:$C$898,3,0)</f>
        <v>DISTRITO NACIONAL</v>
      </c>
      <c r="B35" s="129" t="s">
        <v>2620</v>
      </c>
      <c r="C35" s="136">
        <v>44339.101782407408</v>
      </c>
      <c r="D35" s="136" t="s">
        <v>2450</v>
      </c>
      <c r="E35" s="124">
        <v>769</v>
      </c>
      <c r="F35" s="149" t="str">
        <f>VLOOKUP(E35,VIP!$A$2:$O13240,2,0)</f>
        <v>DRBR769</v>
      </c>
      <c r="G35" s="134" t="str">
        <f>VLOOKUP(E35,'LISTADO ATM'!$A$2:$B$897,2,0)</f>
        <v>ATM UNP Pablo Mella Morales</v>
      </c>
      <c r="H35" s="134" t="str">
        <f>VLOOKUP(E35,VIP!$A$2:$O18103,7,FALSE)</f>
        <v>Si</v>
      </c>
      <c r="I35" s="134" t="str">
        <f>VLOOKUP(E35,VIP!$A$2:$O10068,8,FALSE)</f>
        <v>Si</v>
      </c>
      <c r="J35" s="134" t="str">
        <f>VLOOKUP(E35,VIP!$A$2:$O10018,8,FALSE)</f>
        <v>Si</v>
      </c>
      <c r="K35" s="134" t="str">
        <f>VLOOKUP(E35,VIP!$A$2:$O13592,6,0)</f>
        <v>NO</v>
      </c>
      <c r="L35" s="125" t="s">
        <v>2567</v>
      </c>
      <c r="M35" s="135" t="s">
        <v>2447</v>
      </c>
      <c r="N35" s="135" t="s">
        <v>2454</v>
      </c>
      <c r="O35" s="134" t="s">
        <v>2455</v>
      </c>
      <c r="P35" s="137"/>
      <c r="Q35" s="135" t="s">
        <v>2567</v>
      </c>
    </row>
    <row r="36" spans="1:17" ht="18" x14ac:dyDescent="0.25">
      <c r="A36" s="134" t="str">
        <f>VLOOKUP(E36,'LISTADO ATM'!$A$2:$C$898,3,0)</f>
        <v>ESTE</v>
      </c>
      <c r="B36" s="129">
        <v>3335895848</v>
      </c>
      <c r="C36" s="136">
        <v>44338.624837962961</v>
      </c>
      <c r="D36" s="136" t="s">
        <v>2473</v>
      </c>
      <c r="E36" s="124">
        <v>219</v>
      </c>
      <c r="F36" s="149" t="str">
        <f>VLOOKUP(E36,VIP!$A$2:$O13263,2,0)</f>
        <v>DRBR219</v>
      </c>
      <c r="G36" s="134" t="str">
        <f>VLOOKUP(E36,'LISTADO ATM'!$A$2:$B$897,2,0)</f>
        <v xml:space="preserve">ATM Oficina La Altagracia (Higuey) </v>
      </c>
      <c r="H36" s="134" t="str">
        <f>VLOOKUP(E36,VIP!$A$2:$O18126,7,FALSE)</f>
        <v>Si</v>
      </c>
      <c r="I36" s="134" t="str">
        <f>VLOOKUP(E36,VIP!$A$2:$O10091,8,FALSE)</f>
        <v>Si</v>
      </c>
      <c r="J36" s="134" t="str">
        <f>VLOOKUP(E36,VIP!$A$2:$O10041,8,FALSE)</f>
        <v>Si</v>
      </c>
      <c r="K36" s="134" t="str">
        <f>VLOOKUP(E36,VIP!$A$2:$O13615,6,0)</f>
        <v>NO</v>
      </c>
      <c r="L36" s="125" t="s">
        <v>2566</v>
      </c>
      <c r="M36" s="135" t="s">
        <v>2447</v>
      </c>
      <c r="N36" s="135" t="s">
        <v>2454</v>
      </c>
      <c r="O36" s="134" t="s">
        <v>2474</v>
      </c>
      <c r="P36" s="137"/>
      <c r="Q36" s="135" t="s">
        <v>2567</v>
      </c>
    </row>
    <row r="37" spans="1:17" ht="18" x14ac:dyDescent="0.25">
      <c r="A37" s="134" t="str">
        <f>VLOOKUP(E37,'LISTADO ATM'!$A$2:$C$898,3,0)</f>
        <v>DISTRITO NACIONAL</v>
      </c>
      <c r="B37" s="129">
        <v>3335895436</v>
      </c>
      <c r="C37" s="136">
        <v>44337.776967592596</v>
      </c>
      <c r="D37" s="136" t="s">
        <v>2473</v>
      </c>
      <c r="E37" s="124">
        <v>160</v>
      </c>
      <c r="F37" s="149" t="str">
        <f>VLOOKUP(E37,VIP!$A$2:$O13318,2,0)</f>
        <v>DRBR160</v>
      </c>
      <c r="G37" s="134" t="str">
        <f>VLOOKUP(E37,'LISTADO ATM'!$A$2:$B$897,2,0)</f>
        <v xml:space="preserve">ATM Oficina Herrera </v>
      </c>
      <c r="H37" s="134" t="str">
        <f>VLOOKUP(E37,VIP!$A$2:$O18181,7,FALSE)</f>
        <v>Si</v>
      </c>
      <c r="I37" s="134" t="str">
        <f>VLOOKUP(E37,VIP!$A$2:$O10146,8,FALSE)</f>
        <v>Si</v>
      </c>
      <c r="J37" s="134" t="str">
        <f>VLOOKUP(E37,VIP!$A$2:$O10096,8,FALSE)</f>
        <v>Si</v>
      </c>
      <c r="K37" s="134" t="str">
        <f>VLOOKUP(E37,VIP!$A$2:$O13670,6,0)</f>
        <v>NO</v>
      </c>
      <c r="L37" s="125" t="s">
        <v>2566</v>
      </c>
      <c r="M37" s="135" t="s">
        <v>2447</v>
      </c>
      <c r="N37" s="135" t="s">
        <v>2454</v>
      </c>
      <c r="O37" s="134" t="s">
        <v>2474</v>
      </c>
      <c r="P37" s="137"/>
      <c r="Q37" s="135" t="s">
        <v>2566</v>
      </c>
    </row>
    <row r="38" spans="1:17" ht="18" x14ac:dyDescent="0.25">
      <c r="A38" s="134" t="str">
        <f>VLOOKUP(E38,'LISTADO ATM'!$A$2:$C$898,3,0)</f>
        <v>DISTRITO NACIONAL</v>
      </c>
      <c r="B38" s="129">
        <v>3335895491</v>
      </c>
      <c r="C38" s="136">
        <v>44338.341527777775</v>
      </c>
      <c r="D38" s="136" t="s">
        <v>2450</v>
      </c>
      <c r="E38" s="124">
        <v>979</v>
      </c>
      <c r="F38" s="149" t="str">
        <f>VLOOKUP(E38,VIP!$A$2:$O13328,2,0)</f>
        <v>DRBR979</v>
      </c>
      <c r="G38" s="134" t="str">
        <f>VLOOKUP(E38,'LISTADO ATM'!$A$2:$B$897,2,0)</f>
        <v xml:space="preserve">ATM Oficina Luperón I </v>
      </c>
      <c r="H38" s="134" t="str">
        <f>VLOOKUP(E38,VIP!$A$2:$O18191,7,FALSE)</f>
        <v>Si</v>
      </c>
      <c r="I38" s="134" t="str">
        <f>VLOOKUP(E38,VIP!$A$2:$O10156,8,FALSE)</f>
        <v>Si</v>
      </c>
      <c r="J38" s="134" t="str">
        <f>VLOOKUP(E38,VIP!$A$2:$O10106,8,FALSE)</f>
        <v>Si</v>
      </c>
      <c r="K38" s="134" t="str">
        <f>VLOOKUP(E38,VIP!$A$2:$O13680,6,0)</f>
        <v>NO</v>
      </c>
      <c r="L38" s="125" t="s">
        <v>2566</v>
      </c>
      <c r="M38" s="135" t="s">
        <v>2447</v>
      </c>
      <c r="N38" s="135" t="s">
        <v>2454</v>
      </c>
      <c r="O38" s="134" t="s">
        <v>2455</v>
      </c>
      <c r="P38" s="137"/>
      <c r="Q38" s="135" t="s">
        <v>2566</v>
      </c>
    </row>
    <row r="39" spans="1:17" ht="18" x14ac:dyDescent="0.25">
      <c r="A39" s="134" t="str">
        <f>VLOOKUP(E39,'LISTADO ATM'!$A$2:$C$898,3,0)</f>
        <v>NORTE</v>
      </c>
      <c r="B39" s="129" t="s">
        <v>2582</v>
      </c>
      <c r="C39" s="136">
        <v>44338.765451388892</v>
      </c>
      <c r="D39" s="136" t="s">
        <v>2574</v>
      </c>
      <c r="E39" s="124">
        <v>198</v>
      </c>
      <c r="F39" s="149" t="str">
        <f>VLOOKUP(E39,VIP!$A$2:$O13238,2,0)</f>
        <v>DRBR198</v>
      </c>
      <c r="G39" s="134" t="str">
        <f>VLOOKUP(E39,'LISTADO ATM'!$A$2:$B$897,2,0)</f>
        <v xml:space="preserve">ATM Almacenes El Encanto  (Santiago) </v>
      </c>
      <c r="H39" s="134" t="str">
        <f>VLOOKUP(E39,VIP!$A$2:$O18101,7,FALSE)</f>
        <v>NO</v>
      </c>
      <c r="I39" s="134" t="str">
        <f>VLOOKUP(E39,VIP!$A$2:$O10066,8,FALSE)</f>
        <v>NO</v>
      </c>
      <c r="J39" s="134" t="str">
        <f>VLOOKUP(E39,VIP!$A$2:$O10016,8,FALSE)</f>
        <v>NO</v>
      </c>
      <c r="K39" s="134" t="str">
        <f>VLOOKUP(E39,VIP!$A$2:$O13590,6,0)</f>
        <v>NO</v>
      </c>
      <c r="L39" s="125" t="s">
        <v>2566</v>
      </c>
      <c r="M39" s="135" t="s">
        <v>2447</v>
      </c>
      <c r="N39" s="135" t="s">
        <v>2454</v>
      </c>
      <c r="O39" s="134" t="s">
        <v>2573</v>
      </c>
      <c r="P39" s="137"/>
      <c r="Q39" s="135" t="s">
        <v>2566</v>
      </c>
    </row>
    <row r="40" spans="1:17" ht="18" x14ac:dyDescent="0.25">
      <c r="A40" s="134" t="str">
        <f>VLOOKUP(E40,'LISTADO ATM'!$A$2:$C$898,3,0)</f>
        <v>DISTRITO NACIONAL</v>
      </c>
      <c r="B40" s="129" t="s">
        <v>2610</v>
      </c>
      <c r="C40" s="136">
        <v>44338.862835648149</v>
      </c>
      <c r="D40" s="136" t="s">
        <v>2450</v>
      </c>
      <c r="E40" s="124">
        <v>359</v>
      </c>
      <c r="F40" s="149" t="str">
        <f>VLOOKUP(E40,VIP!$A$2:$O13240,2,0)</f>
        <v>DRBR359</v>
      </c>
      <c r="G40" s="134" t="str">
        <f>VLOOKUP(E40,'LISTADO ATM'!$A$2:$B$897,2,0)</f>
        <v>ATM S/M Bravo Ozama</v>
      </c>
      <c r="H40" s="134" t="str">
        <f>VLOOKUP(E40,VIP!$A$2:$O18103,7,FALSE)</f>
        <v>N/A</v>
      </c>
      <c r="I40" s="134" t="str">
        <f>VLOOKUP(E40,VIP!$A$2:$O10068,8,FALSE)</f>
        <v>N/A</v>
      </c>
      <c r="J40" s="134" t="str">
        <f>VLOOKUP(E40,VIP!$A$2:$O10018,8,FALSE)</f>
        <v>N/A</v>
      </c>
      <c r="K40" s="134" t="str">
        <f>VLOOKUP(E40,VIP!$A$2:$O13592,6,0)</f>
        <v>N/A</v>
      </c>
      <c r="L40" s="125" t="s">
        <v>2566</v>
      </c>
      <c r="M40" s="135" t="s">
        <v>2447</v>
      </c>
      <c r="N40" s="135" t="s">
        <v>2454</v>
      </c>
      <c r="O40" s="134" t="s">
        <v>2455</v>
      </c>
      <c r="P40" s="137"/>
      <c r="Q40" s="135" t="s">
        <v>2566</v>
      </c>
    </row>
    <row r="41" spans="1:17" ht="18" x14ac:dyDescent="0.25">
      <c r="A41" s="134" t="str">
        <f>VLOOKUP(E41,'LISTADO ATM'!$A$2:$C$898,3,0)</f>
        <v>DISTRITO NACIONAL</v>
      </c>
      <c r="B41" s="129">
        <v>3335894153</v>
      </c>
      <c r="C41" s="136">
        <v>44337.047939814816</v>
      </c>
      <c r="D41" s="136" t="s">
        <v>2450</v>
      </c>
      <c r="E41" s="124">
        <v>561</v>
      </c>
      <c r="F41" s="149" t="str">
        <f>VLOOKUP(E41,VIP!$A$2:$O13317,2,0)</f>
        <v>DRBR133</v>
      </c>
      <c r="G41" s="134" t="str">
        <f>VLOOKUP(E41,'LISTADO ATM'!$A$2:$B$897,2,0)</f>
        <v xml:space="preserve">ATM Comando Regional P.N. S.D. Este </v>
      </c>
      <c r="H41" s="134" t="str">
        <f>VLOOKUP(E41,VIP!$A$2:$O18180,7,FALSE)</f>
        <v>Si</v>
      </c>
      <c r="I41" s="134" t="str">
        <f>VLOOKUP(E41,VIP!$A$2:$O10145,8,FALSE)</f>
        <v>Si</v>
      </c>
      <c r="J41" s="134" t="str">
        <f>VLOOKUP(E41,VIP!$A$2:$O10095,8,FALSE)</f>
        <v>Si</v>
      </c>
      <c r="K41" s="134" t="str">
        <f>VLOOKUP(E41,VIP!$A$2:$O13669,6,0)</f>
        <v>NO</v>
      </c>
      <c r="L41" s="125" t="s">
        <v>2443</v>
      </c>
      <c r="M41" s="135" t="s">
        <v>2447</v>
      </c>
      <c r="N41" s="135" t="s">
        <v>2454</v>
      </c>
      <c r="O41" s="134" t="s">
        <v>2455</v>
      </c>
      <c r="P41" s="137"/>
      <c r="Q41" s="135" t="s">
        <v>2443</v>
      </c>
    </row>
    <row r="42" spans="1:17" ht="18" x14ac:dyDescent="0.25">
      <c r="A42" s="134" t="str">
        <f>VLOOKUP(E42,'LISTADO ATM'!$A$2:$C$898,3,0)</f>
        <v>DISTRITO NACIONAL</v>
      </c>
      <c r="B42" s="129">
        <v>3335894910</v>
      </c>
      <c r="C42" s="136">
        <v>44337.547546296293</v>
      </c>
      <c r="D42" s="136" t="s">
        <v>2450</v>
      </c>
      <c r="E42" s="124">
        <v>147</v>
      </c>
      <c r="F42" s="149" t="str">
        <f>VLOOKUP(E42,VIP!$A$2:$O13329,2,0)</f>
        <v>DRBR147</v>
      </c>
      <c r="G42" s="134" t="str">
        <f>VLOOKUP(E42,'LISTADO ATM'!$A$2:$B$897,2,0)</f>
        <v xml:space="preserve">ATM Kiosco Megacentro I </v>
      </c>
      <c r="H42" s="134" t="str">
        <f>VLOOKUP(E42,VIP!$A$2:$O18192,7,FALSE)</f>
        <v>Si</v>
      </c>
      <c r="I42" s="134" t="str">
        <f>VLOOKUP(E42,VIP!$A$2:$O10157,8,FALSE)</f>
        <v>Si</v>
      </c>
      <c r="J42" s="134" t="str">
        <f>VLOOKUP(E42,VIP!$A$2:$O10107,8,FALSE)</f>
        <v>Si</v>
      </c>
      <c r="K42" s="134" t="str">
        <f>VLOOKUP(E42,VIP!$A$2:$O13681,6,0)</f>
        <v>NO</v>
      </c>
      <c r="L42" s="125" t="s">
        <v>2443</v>
      </c>
      <c r="M42" s="135" t="s">
        <v>2447</v>
      </c>
      <c r="N42" s="135" t="s">
        <v>2454</v>
      </c>
      <c r="O42" s="134" t="s">
        <v>2455</v>
      </c>
      <c r="P42" s="137"/>
      <c r="Q42" s="135" t="s">
        <v>2443</v>
      </c>
    </row>
    <row r="43" spans="1:17" ht="18" x14ac:dyDescent="0.25">
      <c r="A43" s="134" t="str">
        <f>VLOOKUP(E43,'LISTADO ATM'!$A$2:$C$898,3,0)</f>
        <v>SUR</v>
      </c>
      <c r="B43" s="129">
        <v>3335895718</v>
      </c>
      <c r="C43" s="136">
        <v>44338.515555555554</v>
      </c>
      <c r="D43" s="136" t="s">
        <v>2450</v>
      </c>
      <c r="E43" s="124">
        <v>537</v>
      </c>
      <c r="F43" s="149" t="str">
        <f>VLOOKUP(E43,VIP!$A$2:$O13343,2,0)</f>
        <v>DRBR537</v>
      </c>
      <c r="G43" s="134" t="str">
        <f>VLOOKUP(E43,'LISTADO ATM'!$A$2:$B$897,2,0)</f>
        <v xml:space="preserve">ATM Estación Texaco Enriquillo (Barahona) </v>
      </c>
      <c r="H43" s="134" t="str">
        <f>VLOOKUP(E43,VIP!$A$2:$O18206,7,FALSE)</f>
        <v>Si</v>
      </c>
      <c r="I43" s="134" t="str">
        <f>VLOOKUP(E43,VIP!$A$2:$O10171,8,FALSE)</f>
        <v>Si</v>
      </c>
      <c r="J43" s="134" t="str">
        <f>VLOOKUP(E43,VIP!$A$2:$O10121,8,FALSE)</f>
        <v>Si</v>
      </c>
      <c r="K43" s="134" t="str">
        <f>VLOOKUP(E43,VIP!$A$2:$O13695,6,0)</f>
        <v>NO</v>
      </c>
      <c r="L43" s="125" t="s">
        <v>2443</v>
      </c>
      <c r="M43" s="135" t="s">
        <v>2447</v>
      </c>
      <c r="N43" s="135" t="s">
        <v>2454</v>
      </c>
      <c r="O43" s="134" t="s">
        <v>2455</v>
      </c>
      <c r="P43" s="137"/>
      <c r="Q43" s="135" t="s">
        <v>2443</v>
      </c>
    </row>
    <row r="44" spans="1:17" ht="18" x14ac:dyDescent="0.25">
      <c r="A44" s="134" t="str">
        <f>VLOOKUP(E44,'LISTADO ATM'!$A$2:$C$898,3,0)</f>
        <v>DISTRITO NACIONAL</v>
      </c>
      <c r="B44" s="129">
        <v>3335895719</v>
      </c>
      <c r="C44" s="136">
        <v>44338.516388888886</v>
      </c>
      <c r="D44" s="136" t="s">
        <v>2450</v>
      </c>
      <c r="E44" s="124">
        <v>406</v>
      </c>
      <c r="F44" s="149" t="str">
        <f>VLOOKUP(E44,VIP!$A$2:$O13342,2,0)</f>
        <v>DRBR406</v>
      </c>
      <c r="G44" s="134" t="str">
        <f>VLOOKUP(E44,'LISTADO ATM'!$A$2:$B$897,2,0)</f>
        <v xml:space="preserve">ATM UNP Plaza Lama Máximo Gómez </v>
      </c>
      <c r="H44" s="134" t="str">
        <f>VLOOKUP(E44,VIP!$A$2:$O18205,7,FALSE)</f>
        <v>Si</v>
      </c>
      <c r="I44" s="134" t="str">
        <f>VLOOKUP(E44,VIP!$A$2:$O10170,8,FALSE)</f>
        <v>Si</v>
      </c>
      <c r="J44" s="134" t="str">
        <f>VLOOKUP(E44,VIP!$A$2:$O10120,8,FALSE)</f>
        <v>Si</v>
      </c>
      <c r="K44" s="134" t="str">
        <f>VLOOKUP(E44,VIP!$A$2:$O13694,6,0)</f>
        <v>SI</v>
      </c>
      <c r="L44" s="125" t="s">
        <v>2443</v>
      </c>
      <c r="M44" s="135" t="s">
        <v>2447</v>
      </c>
      <c r="N44" s="135" t="s">
        <v>2454</v>
      </c>
      <c r="O44" s="134" t="s">
        <v>2455</v>
      </c>
      <c r="P44" s="137"/>
      <c r="Q44" s="135" t="s">
        <v>2443</v>
      </c>
    </row>
    <row r="45" spans="1:17" ht="18" x14ac:dyDescent="0.25">
      <c r="A45" s="134" t="str">
        <f>VLOOKUP(E45,'LISTADO ATM'!$A$2:$C$898,3,0)</f>
        <v>DISTRITO NACIONAL</v>
      </c>
      <c r="B45" s="129">
        <v>3335895722</v>
      </c>
      <c r="C45" s="136">
        <v>44338.517650462964</v>
      </c>
      <c r="D45" s="136" t="s">
        <v>2450</v>
      </c>
      <c r="E45" s="124">
        <v>152</v>
      </c>
      <c r="F45" s="149" t="str">
        <f>VLOOKUP(E45,VIP!$A$2:$O13340,2,0)</f>
        <v>DRBR152</v>
      </c>
      <c r="G45" s="134" t="str">
        <f>VLOOKUP(E45,'LISTADO ATM'!$A$2:$B$897,2,0)</f>
        <v xml:space="preserve">ATM Kiosco Megacentro II </v>
      </c>
      <c r="H45" s="134" t="str">
        <f>VLOOKUP(E45,VIP!$A$2:$O18203,7,FALSE)</f>
        <v>Si</v>
      </c>
      <c r="I45" s="134" t="str">
        <f>VLOOKUP(E45,VIP!$A$2:$O10168,8,FALSE)</f>
        <v>Si</v>
      </c>
      <c r="J45" s="134" t="str">
        <f>VLOOKUP(E45,VIP!$A$2:$O10118,8,FALSE)</f>
        <v>Si</v>
      </c>
      <c r="K45" s="134" t="str">
        <f>VLOOKUP(E45,VIP!$A$2:$O13692,6,0)</f>
        <v>NO</v>
      </c>
      <c r="L45" s="125" t="s">
        <v>2443</v>
      </c>
      <c r="M45" s="135" t="s">
        <v>2447</v>
      </c>
      <c r="N45" s="135" t="s">
        <v>2454</v>
      </c>
      <c r="O45" s="134" t="s">
        <v>2455</v>
      </c>
      <c r="P45" s="137"/>
      <c r="Q45" s="135" t="s">
        <v>2443</v>
      </c>
    </row>
    <row r="46" spans="1:17" ht="18" x14ac:dyDescent="0.25">
      <c r="A46" s="134" t="str">
        <f>VLOOKUP(E46,'LISTADO ATM'!$A$2:$C$898,3,0)</f>
        <v>DISTRITO NACIONAL</v>
      </c>
      <c r="B46" s="129" t="s">
        <v>2603</v>
      </c>
      <c r="C46" s="136">
        <v>44338.632384259261</v>
      </c>
      <c r="D46" s="136" t="s">
        <v>2450</v>
      </c>
      <c r="E46" s="124">
        <v>790</v>
      </c>
      <c r="F46" s="149" t="str">
        <f>VLOOKUP(E46,VIP!$A$2:$O13262,2,0)</f>
        <v>DRBR16I</v>
      </c>
      <c r="G46" s="134" t="str">
        <f>VLOOKUP(E46,'LISTADO ATM'!$A$2:$B$897,2,0)</f>
        <v xml:space="preserve">ATM Oficina Bella Vista Mall I </v>
      </c>
      <c r="H46" s="134" t="str">
        <f>VLOOKUP(E46,VIP!$A$2:$O18125,7,FALSE)</f>
        <v>Si</v>
      </c>
      <c r="I46" s="134" t="str">
        <f>VLOOKUP(E46,VIP!$A$2:$O10090,8,FALSE)</f>
        <v>Si</v>
      </c>
      <c r="J46" s="134" t="str">
        <f>VLOOKUP(E46,VIP!$A$2:$O10040,8,FALSE)</f>
        <v>Si</v>
      </c>
      <c r="K46" s="134" t="str">
        <f>VLOOKUP(E46,VIP!$A$2:$O13614,6,0)</f>
        <v>SI</v>
      </c>
      <c r="L46" s="125" t="s">
        <v>2443</v>
      </c>
      <c r="M46" s="135" t="s">
        <v>2447</v>
      </c>
      <c r="N46" s="135" t="s">
        <v>2454</v>
      </c>
      <c r="O46" s="134" t="s">
        <v>2455</v>
      </c>
      <c r="P46" s="137"/>
      <c r="Q46" s="135" t="s">
        <v>2443</v>
      </c>
    </row>
    <row r="47" spans="1:17" ht="18" x14ac:dyDescent="0.25">
      <c r="A47" s="134" t="str">
        <f>VLOOKUP(E47,'LISTADO ATM'!$A$2:$C$898,3,0)</f>
        <v>DISTRITO NACIONAL</v>
      </c>
      <c r="B47" s="129" t="s">
        <v>2595</v>
      </c>
      <c r="C47" s="136">
        <v>44338.678159722222</v>
      </c>
      <c r="D47" s="136" t="s">
        <v>2450</v>
      </c>
      <c r="E47" s="124">
        <v>446</v>
      </c>
      <c r="F47" s="149" t="str">
        <f>VLOOKUP(E47,VIP!$A$2:$O13253,2,0)</f>
        <v>DRBR446</v>
      </c>
      <c r="G47" s="134" t="str">
        <f>VLOOKUP(E47,'LISTADO ATM'!$A$2:$B$897,2,0)</f>
        <v>ATM Hipodromo V Centenario</v>
      </c>
      <c r="H47" s="134" t="str">
        <f>VLOOKUP(E47,VIP!$A$2:$O18116,7,FALSE)</f>
        <v>Si</v>
      </c>
      <c r="I47" s="134" t="str">
        <f>VLOOKUP(E47,VIP!$A$2:$O10081,8,FALSE)</f>
        <v>Si</v>
      </c>
      <c r="J47" s="134" t="str">
        <f>VLOOKUP(E47,VIP!$A$2:$O10031,8,FALSE)</f>
        <v>Si</v>
      </c>
      <c r="K47" s="134" t="str">
        <f>VLOOKUP(E47,VIP!$A$2:$O13605,6,0)</f>
        <v>NO</v>
      </c>
      <c r="L47" s="125" t="s">
        <v>2443</v>
      </c>
      <c r="M47" s="135" t="s">
        <v>2447</v>
      </c>
      <c r="N47" s="135" t="s">
        <v>2454</v>
      </c>
      <c r="O47" s="134" t="s">
        <v>2455</v>
      </c>
      <c r="P47" s="137"/>
      <c r="Q47" s="135" t="s">
        <v>2443</v>
      </c>
    </row>
    <row r="48" spans="1:17" ht="18" x14ac:dyDescent="0.25">
      <c r="A48" s="134" t="str">
        <f>VLOOKUP(E48,'LISTADO ATM'!$A$2:$C$898,3,0)</f>
        <v>SUR</v>
      </c>
      <c r="B48" s="129" t="s">
        <v>2592</v>
      </c>
      <c r="C48" s="136">
        <v>44338.692650462966</v>
      </c>
      <c r="D48" s="136" t="s">
        <v>2473</v>
      </c>
      <c r="E48" s="124">
        <v>699</v>
      </c>
      <c r="F48" s="149" t="str">
        <f>VLOOKUP(E48,VIP!$A$2:$O13250,2,0)</f>
        <v>DRBR699</v>
      </c>
      <c r="G48" s="134" t="str">
        <f>VLOOKUP(E48,'LISTADO ATM'!$A$2:$B$897,2,0)</f>
        <v>ATM S/M Bravo Bani</v>
      </c>
      <c r="H48" s="134" t="str">
        <f>VLOOKUP(E48,VIP!$A$2:$O18113,7,FALSE)</f>
        <v>NO</v>
      </c>
      <c r="I48" s="134" t="str">
        <f>VLOOKUP(E48,VIP!$A$2:$O10078,8,FALSE)</f>
        <v>SI</v>
      </c>
      <c r="J48" s="134" t="str">
        <f>VLOOKUP(E48,VIP!$A$2:$O10028,8,FALSE)</f>
        <v>SI</v>
      </c>
      <c r="K48" s="134" t="str">
        <f>VLOOKUP(E48,VIP!$A$2:$O13602,6,0)</f>
        <v>NO</v>
      </c>
      <c r="L48" s="125" t="s">
        <v>2443</v>
      </c>
      <c r="M48" s="135" t="s">
        <v>2447</v>
      </c>
      <c r="N48" s="135" t="s">
        <v>2454</v>
      </c>
      <c r="O48" s="134" t="s">
        <v>2474</v>
      </c>
      <c r="P48" s="137"/>
      <c r="Q48" s="135" t="s">
        <v>2443</v>
      </c>
    </row>
    <row r="49" spans="1:17" ht="18" x14ac:dyDescent="0.25">
      <c r="A49" s="134" t="str">
        <f>VLOOKUP(E49,'LISTADO ATM'!$A$2:$C$898,3,0)</f>
        <v>NORTE</v>
      </c>
      <c r="B49" s="129" t="s">
        <v>2612</v>
      </c>
      <c r="C49" s="136">
        <v>44338.820381944446</v>
      </c>
      <c r="D49" s="136" t="s">
        <v>2574</v>
      </c>
      <c r="E49" s="124">
        <v>290</v>
      </c>
      <c r="F49" s="149" t="str">
        <f>VLOOKUP(E49,VIP!$A$2:$O13242,2,0)</f>
        <v>DRBR290</v>
      </c>
      <c r="G49" s="134" t="str">
        <f>VLOOKUP(E49,'LISTADO ATM'!$A$2:$B$897,2,0)</f>
        <v xml:space="preserve">ATM Oficina San Francisco de Macorís </v>
      </c>
      <c r="H49" s="134" t="str">
        <f>VLOOKUP(E49,VIP!$A$2:$O18105,7,FALSE)</f>
        <v>Si</v>
      </c>
      <c r="I49" s="134" t="str">
        <f>VLOOKUP(E49,VIP!$A$2:$O10070,8,FALSE)</f>
        <v>Si</v>
      </c>
      <c r="J49" s="134" t="str">
        <f>VLOOKUP(E49,VIP!$A$2:$O10020,8,FALSE)</f>
        <v>Si</v>
      </c>
      <c r="K49" s="134" t="str">
        <f>VLOOKUP(E49,VIP!$A$2:$O13594,6,0)</f>
        <v>NO</v>
      </c>
      <c r="L49" s="125" t="s">
        <v>2443</v>
      </c>
      <c r="M49" s="135" t="s">
        <v>2447</v>
      </c>
      <c r="N49" s="135" t="s">
        <v>2454</v>
      </c>
      <c r="O49" s="134" t="s">
        <v>2573</v>
      </c>
      <c r="P49" s="137"/>
      <c r="Q49" s="135" t="s">
        <v>2443</v>
      </c>
    </row>
    <row r="50" spans="1:17" ht="18" x14ac:dyDescent="0.25">
      <c r="A50" s="134" t="str">
        <f>VLOOKUP(E50,'LISTADO ATM'!$A$2:$C$898,3,0)</f>
        <v>DISTRITO NACIONAL</v>
      </c>
      <c r="B50" s="129">
        <v>3335895757</v>
      </c>
      <c r="C50" s="136">
        <v>44338.594444444447</v>
      </c>
      <c r="D50" s="136" t="s">
        <v>2450</v>
      </c>
      <c r="E50" s="124">
        <v>717</v>
      </c>
      <c r="F50" s="149" t="str">
        <f>VLOOKUP(E50,VIP!$A$2:$O13239,2,0)</f>
        <v>DRBR24K</v>
      </c>
      <c r="G50" s="134" t="str">
        <f>VLOOKUP(E50,'LISTADO ATM'!$A$2:$B$897,2,0)</f>
        <v xml:space="preserve">ATM Oficina Los Alcarrizos </v>
      </c>
      <c r="H50" s="134" t="str">
        <f>VLOOKUP(E50,VIP!$A$2:$O18102,7,FALSE)</f>
        <v>Si</v>
      </c>
      <c r="I50" s="134" t="str">
        <f>VLOOKUP(E50,VIP!$A$2:$O10067,8,FALSE)</f>
        <v>Si</v>
      </c>
      <c r="J50" s="134" t="str">
        <f>VLOOKUP(E50,VIP!$A$2:$O10017,8,FALSE)</f>
        <v>Si</v>
      </c>
      <c r="K50" s="134" t="str">
        <f>VLOOKUP(E50,VIP!$A$2:$O13591,6,0)</f>
        <v>SI</v>
      </c>
      <c r="L50" s="125" t="s">
        <v>2443</v>
      </c>
      <c r="M50" s="135" t="s">
        <v>2447</v>
      </c>
      <c r="N50" s="135" t="s">
        <v>2454</v>
      </c>
      <c r="O50" s="134" t="s">
        <v>2455</v>
      </c>
      <c r="P50" s="137"/>
      <c r="Q50" s="135" t="s">
        <v>2443</v>
      </c>
    </row>
    <row r="51" spans="1:17" ht="18" x14ac:dyDescent="0.25">
      <c r="A51" s="134" t="str">
        <f>VLOOKUP(E51,'LISTADO ATM'!$A$2:$C$898,3,0)</f>
        <v>DISTRITO NACIONAL</v>
      </c>
      <c r="B51" s="129">
        <v>3335895753</v>
      </c>
      <c r="C51" s="136">
        <v>44338.577777777777</v>
      </c>
      <c r="D51" s="136" t="s">
        <v>2450</v>
      </c>
      <c r="E51" s="124">
        <v>507</v>
      </c>
      <c r="F51" s="149" t="str">
        <f>VLOOKUP(E51,VIP!$A$2:$O13240,2,0)</f>
        <v>DRBR507</v>
      </c>
      <c r="G51" s="134" t="str">
        <f>VLOOKUP(E51,'LISTADO ATM'!$A$2:$B$897,2,0)</f>
        <v>ATM Estación Sigma Boca Chica</v>
      </c>
      <c r="H51" s="134" t="str">
        <f>VLOOKUP(E51,VIP!$A$2:$O18103,7,FALSE)</f>
        <v>Si</v>
      </c>
      <c r="I51" s="134" t="str">
        <f>VLOOKUP(E51,VIP!$A$2:$O10068,8,FALSE)</f>
        <v>Si</v>
      </c>
      <c r="J51" s="134" t="str">
        <f>VLOOKUP(E51,VIP!$A$2:$O10018,8,FALSE)</f>
        <v>Si</v>
      </c>
      <c r="K51" s="134" t="str">
        <f>VLOOKUP(E51,VIP!$A$2:$O13592,6,0)</f>
        <v>NO</v>
      </c>
      <c r="L51" s="125" t="s">
        <v>2443</v>
      </c>
      <c r="M51" s="135" t="s">
        <v>2447</v>
      </c>
      <c r="N51" s="135" t="s">
        <v>2454</v>
      </c>
      <c r="O51" s="134" t="s">
        <v>2455</v>
      </c>
      <c r="P51" s="137"/>
      <c r="Q51" s="135" t="s">
        <v>2443</v>
      </c>
    </row>
    <row r="52" spans="1:17" ht="18" x14ac:dyDescent="0.25">
      <c r="A52" s="134" t="str">
        <f>VLOOKUP(E52,'LISTADO ATM'!$A$2:$C$898,3,0)</f>
        <v>DISTRITO NACIONAL</v>
      </c>
      <c r="B52" s="129">
        <v>3335895661</v>
      </c>
      <c r="C52" s="136">
        <v>44338.483865740738</v>
      </c>
      <c r="D52" s="136" t="s">
        <v>2180</v>
      </c>
      <c r="E52" s="124">
        <v>473</v>
      </c>
      <c r="F52" s="149" t="str">
        <f>VLOOKUP(E52,VIP!$A$2:$O13346,2,0)</f>
        <v>DRBR473</v>
      </c>
      <c r="G52" s="134" t="str">
        <f>VLOOKUP(E52,'LISTADO ATM'!$A$2:$B$897,2,0)</f>
        <v xml:space="preserve">ATM Oficina Carrefour II </v>
      </c>
      <c r="H52" s="134" t="str">
        <f>VLOOKUP(E52,VIP!$A$2:$O18209,7,FALSE)</f>
        <v>Si</v>
      </c>
      <c r="I52" s="134" t="str">
        <f>VLOOKUP(E52,VIP!$A$2:$O10174,8,FALSE)</f>
        <v>Si</v>
      </c>
      <c r="J52" s="134" t="str">
        <f>VLOOKUP(E52,VIP!$A$2:$O10124,8,FALSE)</f>
        <v>Si</v>
      </c>
      <c r="K52" s="134" t="str">
        <f>VLOOKUP(E52,VIP!$A$2:$O13698,6,0)</f>
        <v>NO</v>
      </c>
      <c r="L52" s="125" t="s">
        <v>2579</v>
      </c>
      <c r="M52" s="135" t="s">
        <v>2447</v>
      </c>
      <c r="N52" s="135" t="s">
        <v>2454</v>
      </c>
      <c r="O52" s="134" t="s">
        <v>2456</v>
      </c>
      <c r="P52" s="137"/>
      <c r="Q52" s="135" t="s">
        <v>2579</v>
      </c>
    </row>
    <row r="53" spans="1:17" ht="18" x14ac:dyDescent="0.25">
      <c r="A53" s="134" t="str">
        <f>VLOOKUP(E53,'LISTADO ATM'!$A$2:$C$898,3,0)</f>
        <v>DISTRITO NACIONAL</v>
      </c>
      <c r="B53" s="129">
        <v>3335895087</v>
      </c>
      <c r="C53" s="136">
        <v>44337.612500000003</v>
      </c>
      <c r="D53" s="136" t="s">
        <v>2450</v>
      </c>
      <c r="E53" s="124">
        <v>569</v>
      </c>
      <c r="F53" s="149" t="str">
        <f>VLOOKUP(E53,VIP!$A$2:$O13313,2,0)</f>
        <v>DRBR03B</v>
      </c>
      <c r="G53" s="134" t="str">
        <f>VLOOKUP(E53,'LISTADO ATM'!$A$2:$B$897,2,0)</f>
        <v xml:space="preserve">ATM Superintendencia de Seguros </v>
      </c>
      <c r="H53" s="134" t="str">
        <f>VLOOKUP(E53,VIP!$A$2:$O18176,7,FALSE)</f>
        <v>Si</v>
      </c>
      <c r="I53" s="134" t="str">
        <f>VLOOKUP(E53,VIP!$A$2:$O10141,8,FALSE)</f>
        <v>Si</v>
      </c>
      <c r="J53" s="134" t="str">
        <f>VLOOKUP(E53,VIP!$A$2:$O10091,8,FALSE)</f>
        <v>Si</v>
      </c>
      <c r="K53" s="134" t="str">
        <f>VLOOKUP(E53,VIP!$A$2:$O13665,6,0)</f>
        <v>NO</v>
      </c>
      <c r="L53" s="125" t="s">
        <v>2418</v>
      </c>
      <c r="M53" s="135" t="s">
        <v>2447</v>
      </c>
      <c r="N53" s="135" t="s">
        <v>2454</v>
      </c>
      <c r="O53" s="134" t="s">
        <v>2455</v>
      </c>
      <c r="P53" s="137"/>
      <c r="Q53" s="135" t="s">
        <v>2418</v>
      </c>
    </row>
    <row r="54" spans="1:17" ht="18" x14ac:dyDescent="0.25">
      <c r="A54" s="134" t="str">
        <f>VLOOKUP(E54,'LISTADO ATM'!$A$2:$C$898,3,0)</f>
        <v>SUR</v>
      </c>
      <c r="B54" s="129">
        <v>3335895633</v>
      </c>
      <c r="C54" s="136">
        <v>44338.460775462961</v>
      </c>
      <c r="D54" s="136" t="s">
        <v>2450</v>
      </c>
      <c r="E54" s="124">
        <v>781</v>
      </c>
      <c r="F54" s="149" t="str">
        <f>VLOOKUP(E54,VIP!$A$2:$O13353,2,0)</f>
        <v>DRBR186</v>
      </c>
      <c r="G54" s="134" t="str">
        <f>VLOOKUP(E54,'LISTADO ATM'!$A$2:$B$897,2,0)</f>
        <v xml:space="preserve">ATM Estación Isla Barahona </v>
      </c>
      <c r="H54" s="134" t="str">
        <f>VLOOKUP(E54,VIP!$A$2:$O18216,7,FALSE)</f>
        <v>Si</v>
      </c>
      <c r="I54" s="134" t="str">
        <f>VLOOKUP(E54,VIP!$A$2:$O10181,8,FALSE)</f>
        <v>Si</v>
      </c>
      <c r="J54" s="134" t="str">
        <f>VLOOKUP(E54,VIP!$A$2:$O10131,8,FALSE)</f>
        <v>Si</v>
      </c>
      <c r="K54" s="134" t="str">
        <f>VLOOKUP(E54,VIP!$A$2:$O13705,6,0)</f>
        <v>NO</v>
      </c>
      <c r="L54" s="125" t="s">
        <v>2418</v>
      </c>
      <c r="M54" s="135" t="s">
        <v>2447</v>
      </c>
      <c r="N54" s="135" t="s">
        <v>2454</v>
      </c>
      <c r="O54" s="134" t="s">
        <v>2455</v>
      </c>
      <c r="P54" s="137"/>
      <c r="Q54" s="135" t="s">
        <v>2418</v>
      </c>
    </row>
    <row r="55" spans="1:17" ht="18" x14ac:dyDescent="0.25">
      <c r="A55" s="134" t="str">
        <f>VLOOKUP(E55,'LISTADO ATM'!$A$2:$C$898,3,0)</f>
        <v>SUR</v>
      </c>
      <c r="B55" s="129">
        <v>3335895653</v>
      </c>
      <c r="C55" s="136">
        <v>44338.479247685187</v>
      </c>
      <c r="D55" s="136" t="s">
        <v>2473</v>
      </c>
      <c r="E55" s="124">
        <v>249</v>
      </c>
      <c r="F55" s="149" t="str">
        <f>VLOOKUP(E55,VIP!$A$2:$O13348,2,0)</f>
        <v>DRBR249</v>
      </c>
      <c r="G55" s="134" t="str">
        <f>VLOOKUP(E55,'LISTADO ATM'!$A$2:$B$897,2,0)</f>
        <v xml:space="preserve">ATM Banco Agrícola Neiba </v>
      </c>
      <c r="H55" s="134" t="str">
        <f>VLOOKUP(E55,VIP!$A$2:$O18211,7,FALSE)</f>
        <v>Si</v>
      </c>
      <c r="I55" s="134" t="str">
        <f>VLOOKUP(E55,VIP!$A$2:$O10176,8,FALSE)</f>
        <v>Si</v>
      </c>
      <c r="J55" s="134" t="str">
        <f>VLOOKUP(E55,VIP!$A$2:$O10126,8,FALSE)</f>
        <v>Si</v>
      </c>
      <c r="K55" s="134" t="str">
        <f>VLOOKUP(E55,VIP!$A$2:$O13700,6,0)</f>
        <v>NO</v>
      </c>
      <c r="L55" s="125" t="s">
        <v>2418</v>
      </c>
      <c r="M55" s="135" t="s">
        <v>2447</v>
      </c>
      <c r="N55" s="135" t="s">
        <v>2454</v>
      </c>
      <c r="O55" s="134" t="s">
        <v>2474</v>
      </c>
      <c r="P55" s="137"/>
      <c r="Q55" s="135" t="s">
        <v>2418</v>
      </c>
    </row>
    <row r="56" spans="1:17" ht="18" x14ac:dyDescent="0.25">
      <c r="A56" s="134" t="str">
        <f>VLOOKUP(E56,'LISTADO ATM'!$A$2:$C$898,3,0)</f>
        <v>ESTE</v>
      </c>
      <c r="B56" s="129" t="s">
        <v>2602</v>
      </c>
      <c r="C56" s="136">
        <v>44338.634502314817</v>
      </c>
      <c r="D56" s="136" t="s">
        <v>2473</v>
      </c>
      <c r="E56" s="124">
        <v>386</v>
      </c>
      <c r="F56" s="149" t="str">
        <f>VLOOKUP(E56,VIP!$A$2:$O13261,2,0)</f>
        <v>DRBR386</v>
      </c>
      <c r="G56" s="134" t="str">
        <f>VLOOKUP(E56,'LISTADO ATM'!$A$2:$B$897,2,0)</f>
        <v xml:space="preserve">ATM Plaza Verón II </v>
      </c>
      <c r="H56" s="134" t="str">
        <f>VLOOKUP(E56,VIP!$A$2:$O18124,7,FALSE)</f>
        <v>Si</v>
      </c>
      <c r="I56" s="134" t="str">
        <f>VLOOKUP(E56,VIP!$A$2:$O10089,8,FALSE)</f>
        <v>Si</v>
      </c>
      <c r="J56" s="134" t="str">
        <f>VLOOKUP(E56,VIP!$A$2:$O10039,8,FALSE)</f>
        <v>Si</v>
      </c>
      <c r="K56" s="134" t="str">
        <f>VLOOKUP(E56,VIP!$A$2:$O13613,6,0)</f>
        <v>NO</v>
      </c>
      <c r="L56" s="125" t="s">
        <v>2418</v>
      </c>
      <c r="M56" s="135" t="s">
        <v>2447</v>
      </c>
      <c r="N56" s="135" t="s">
        <v>2454</v>
      </c>
      <c r="O56" s="134" t="s">
        <v>2474</v>
      </c>
      <c r="P56" s="137"/>
      <c r="Q56" s="135" t="s">
        <v>2418</v>
      </c>
    </row>
    <row r="57" spans="1:17" ht="18" x14ac:dyDescent="0.25">
      <c r="A57" s="134" t="str">
        <f>VLOOKUP(E57,'LISTADO ATM'!$A$2:$C$898,3,0)</f>
        <v>DISTRITO NACIONAL</v>
      </c>
      <c r="B57" s="129" t="s">
        <v>2597</v>
      </c>
      <c r="C57" s="136">
        <v>44338.672326388885</v>
      </c>
      <c r="D57" s="136" t="s">
        <v>2450</v>
      </c>
      <c r="E57" s="124">
        <v>235</v>
      </c>
      <c r="F57" s="150" t="str">
        <f>VLOOKUP(E57,VIP!$A$2:$O13255,2,0)</f>
        <v>DRBR235</v>
      </c>
      <c r="G57" s="134" t="str">
        <f>VLOOKUP(E57,'LISTADO ATM'!$A$2:$B$897,2,0)</f>
        <v xml:space="preserve">ATM Oficina Multicentro La Sirena San Isidro </v>
      </c>
      <c r="H57" s="134" t="str">
        <f>VLOOKUP(E57,VIP!$A$2:$O18118,7,FALSE)</f>
        <v>Si</v>
      </c>
      <c r="I57" s="134" t="str">
        <f>VLOOKUP(E57,VIP!$A$2:$O10083,8,FALSE)</f>
        <v>Si</v>
      </c>
      <c r="J57" s="134" t="str">
        <f>VLOOKUP(E57,VIP!$A$2:$O10033,8,FALSE)</f>
        <v>Si</v>
      </c>
      <c r="K57" s="134" t="str">
        <f>VLOOKUP(E57,VIP!$A$2:$O13607,6,0)</f>
        <v>SI</v>
      </c>
      <c r="L57" s="125" t="s">
        <v>2418</v>
      </c>
      <c r="M57" s="135" t="s">
        <v>2447</v>
      </c>
      <c r="N57" s="135" t="s">
        <v>2454</v>
      </c>
      <c r="O57" s="134" t="s">
        <v>2455</v>
      </c>
      <c r="P57" s="137"/>
      <c r="Q57" s="135" t="s">
        <v>2418</v>
      </c>
    </row>
    <row r="58" spans="1:17" ht="18" x14ac:dyDescent="0.25">
      <c r="A58" s="134" t="str">
        <f>VLOOKUP(E58,'LISTADO ATM'!$A$2:$C$898,3,0)</f>
        <v>SUR</v>
      </c>
      <c r="B58" s="129" t="s">
        <v>2596</v>
      </c>
      <c r="C58" s="136">
        <v>44338.674039351848</v>
      </c>
      <c r="D58" s="136" t="s">
        <v>2450</v>
      </c>
      <c r="E58" s="124">
        <v>252</v>
      </c>
      <c r="F58" s="150" t="str">
        <f>VLOOKUP(E58,VIP!$A$2:$O13254,2,0)</f>
        <v>DRBR252</v>
      </c>
      <c r="G58" s="134" t="str">
        <f>VLOOKUP(E58,'LISTADO ATM'!$A$2:$B$897,2,0)</f>
        <v xml:space="preserve">ATM Banco Agrícola (Barahona) </v>
      </c>
      <c r="H58" s="134" t="str">
        <f>VLOOKUP(E58,VIP!$A$2:$O18117,7,FALSE)</f>
        <v>Si</v>
      </c>
      <c r="I58" s="134" t="str">
        <f>VLOOKUP(E58,VIP!$A$2:$O10082,8,FALSE)</f>
        <v>Si</v>
      </c>
      <c r="J58" s="134" t="str">
        <f>VLOOKUP(E58,VIP!$A$2:$O10032,8,FALSE)</f>
        <v>Si</v>
      </c>
      <c r="K58" s="134" t="str">
        <f>VLOOKUP(E58,VIP!$A$2:$O13606,6,0)</f>
        <v>NO</v>
      </c>
      <c r="L58" s="125" t="s">
        <v>2418</v>
      </c>
      <c r="M58" s="135" t="s">
        <v>2447</v>
      </c>
      <c r="N58" s="135" t="s">
        <v>2454</v>
      </c>
      <c r="O58" s="134" t="s">
        <v>2455</v>
      </c>
      <c r="P58" s="137"/>
      <c r="Q58" s="135" t="s">
        <v>2418</v>
      </c>
    </row>
    <row r="59" spans="1:17" ht="18" x14ac:dyDescent="0.25">
      <c r="A59" s="134" t="str">
        <f>VLOOKUP(E59,'LISTADO ATM'!$A$2:$C$898,3,0)</f>
        <v>DISTRITO NACIONAL</v>
      </c>
      <c r="B59" s="129" t="s">
        <v>2594</v>
      </c>
      <c r="C59" s="136">
        <v>44338.682488425926</v>
      </c>
      <c r="D59" s="136" t="s">
        <v>2450</v>
      </c>
      <c r="E59" s="124">
        <v>525</v>
      </c>
      <c r="F59" s="150" t="str">
        <f>VLOOKUP(E59,VIP!$A$2:$O13252,2,0)</f>
        <v>DRBR525</v>
      </c>
      <c r="G59" s="134" t="str">
        <f>VLOOKUP(E59,'LISTADO ATM'!$A$2:$B$897,2,0)</f>
        <v>ATM S/M Bravo Las Americas</v>
      </c>
      <c r="H59" s="134" t="str">
        <f>VLOOKUP(E59,VIP!$A$2:$O18115,7,FALSE)</f>
        <v>Si</v>
      </c>
      <c r="I59" s="134" t="str">
        <f>VLOOKUP(E59,VIP!$A$2:$O10080,8,FALSE)</f>
        <v>Si</v>
      </c>
      <c r="J59" s="134" t="str">
        <f>VLOOKUP(E59,VIP!$A$2:$O10030,8,FALSE)</f>
        <v>Si</v>
      </c>
      <c r="K59" s="134" t="str">
        <f>VLOOKUP(E59,VIP!$A$2:$O13604,6,0)</f>
        <v>NO</v>
      </c>
      <c r="L59" s="125" t="s">
        <v>2418</v>
      </c>
      <c r="M59" s="135" t="s">
        <v>2447</v>
      </c>
      <c r="N59" s="135" t="s">
        <v>2454</v>
      </c>
      <c r="O59" s="134" t="s">
        <v>2455</v>
      </c>
      <c r="P59" s="137"/>
      <c r="Q59" s="135" t="s">
        <v>2418</v>
      </c>
    </row>
    <row r="60" spans="1:17" ht="18" x14ac:dyDescent="0.25">
      <c r="A60" s="134" t="str">
        <f>VLOOKUP(E60,'LISTADO ATM'!$A$2:$C$898,3,0)</f>
        <v>DISTRITO NACIONAL</v>
      </c>
      <c r="B60" s="129" t="s">
        <v>2593</v>
      </c>
      <c r="C60" s="136">
        <v>44338.685173611113</v>
      </c>
      <c r="D60" s="136" t="s">
        <v>2473</v>
      </c>
      <c r="E60" s="124">
        <v>527</v>
      </c>
      <c r="F60" s="150" t="str">
        <f>VLOOKUP(E60,VIP!$A$2:$O13251,2,0)</f>
        <v>DRBR527</v>
      </c>
      <c r="G60" s="134" t="str">
        <f>VLOOKUP(E60,'LISTADO ATM'!$A$2:$B$897,2,0)</f>
        <v>ATM Oficina Zona Oriental II</v>
      </c>
      <c r="H60" s="134" t="str">
        <f>VLOOKUP(E60,VIP!$A$2:$O18114,7,FALSE)</f>
        <v>Si</v>
      </c>
      <c r="I60" s="134" t="str">
        <f>VLOOKUP(E60,VIP!$A$2:$O10079,8,FALSE)</f>
        <v>Si</v>
      </c>
      <c r="J60" s="134" t="str">
        <f>VLOOKUP(E60,VIP!$A$2:$O10029,8,FALSE)</f>
        <v>Si</v>
      </c>
      <c r="K60" s="134" t="str">
        <f>VLOOKUP(E60,VIP!$A$2:$O13603,6,0)</f>
        <v>SI</v>
      </c>
      <c r="L60" s="125" t="s">
        <v>2418</v>
      </c>
      <c r="M60" s="135" t="s">
        <v>2447</v>
      </c>
      <c r="N60" s="135" t="s">
        <v>2454</v>
      </c>
      <c r="O60" s="134" t="s">
        <v>2474</v>
      </c>
      <c r="P60" s="137"/>
      <c r="Q60" s="135" t="s">
        <v>2418</v>
      </c>
    </row>
    <row r="61" spans="1:17" ht="18" x14ac:dyDescent="0.25">
      <c r="A61" s="134" t="str">
        <f>VLOOKUP(E61,'LISTADO ATM'!$A$2:$C$898,3,0)</f>
        <v>DISTRITO NACIONAL</v>
      </c>
      <c r="B61" s="129" t="s">
        <v>2591</v>
      </c>
      <c r="C61" s="136">
        <v>44338.694826388892</v>
      </c>
      <c r="D61" s="136" t="s">
        <v>2450</v>
      </c>
      <c r="E61" s="124">
        <v>744</v>
      </c>
      <c r="F61" s="150" t="str">
        <f>VLOOKUP(E61,VIP!$A$2:$O13249,2,0)</f>
        <v>DRBR289</v>
      </c>
      <c r="G61" s="134" t="str">
        <f>VLOOKUP(E61,'LISTADO ATM'!$A$2:$B$897,2,0)</f>
        <v xml:space="preserve">ATM Multicentro La Sirena Venezuela </v>
      </c>
      <c r="H61" s="134" t="str">
        <f>VLOOKUP(E61,VIP!$A$2:$O18112,7,FALSE)</f>
        <v>Si</v>
      </c>
      <c r="I61" s="134" t="str">
        <f>VLOOKUP(E61,VIP!$A$2:$O10077,8,FALSE)</f>
        <v>Si</v>
      </c>
      <c r="J61" s="134" t="str">
        <f>VLOOKUP(E61,VIP!$A$2:$O10027,8,FALSE)</f>
        <v>Si</v>
      </c>
      <c r="K61" s="134" t="str">
        <f>VLOOKUP(E61,VIP!$A$2:$O13601,6,0)</f>
        <v>SI</v>
      </c>
      <c r="L61" s="125" t="s">
        <v>2418</v>
      </c>
      <c r="M61" s="135" t="s">
        <v>2447</v>
      </c>
      <c r="N61" s="135" t="s">
        <v>2454</v>
      </c>
      <c r="O61" s="134" t="s">
        <v>2455</v>
      </c>
      <c r="P61" s="137"/>
      <c r="Q61" s="135" t="s">
        <v>2418</v>
      </c>
    </row>
    <row r="62" spans="1:17" ht="18" x14ac:dyDescent="0.25">
      <c r="A62" s="134" t="str">
        <f>VLOOKUP(E62,'LISTADO ATM'!$A$2:$C$898,3,0)</f>
        <v>DISTRITO NACIONAL</v>
      </c>
      <c r="B62" s="129" t="s">
        <v>2590</v>
      </c>
      <c r="C62" s="136">
        <v>44338.698854166665</v>
      </c>
      <c r="D62" s="136" t="s">
        <v>2450</v>
      </c>
      <c r="E62" s="124">
        <v>884</v>
      </c>
      <c r="F62" s="150" t="str">
        <f>VLOOKUP(E62,VIP!$A$2:$O13248,2,0)</f>
        <v>DRBR884</v>
      </c>
      <c r="G62" s="134" t="str">
        <f>VLOOKUP(E62,'LISTADO ATM'!$A$2:$B$897,2,0)</f>
        <v xml:space="preserve">ATM UNP Olé Sabana Perdida </v>
      </c>
      <c r="H62" s="134" t="str">
        <f>VLOOKUP(E62,VIP!$A$2:$O18111,7,FALSE)</f>
        <v>Si</v>
      </c>
      <c r="I62" s="134" t="str">
        <f>VLOOKUP(E62,VIP!$A$2:$O10076,8,FALSE)</f>
        <v>Si</v>
      </c>
      <c r="J62" s="134" t="str">
        <f>VLOOKUP(E62,VIP!$A$2:$O10026,8,FALSE)</f>
        <v>Si</v>
      </c>
      <c r="K62" s="134" t="str">
        <f>VLOOKUP(E62,VIP!$A$2:$O13600,6,0)</f>
        <v>NO</v>
      </c>
      <c r="L62" s="125" t="s">
        <v>2418</v>
      </c>
      <c r="M62" s="135" t="s">
        <v>2447</v>
      </c>
      <c r="N62" s="135" t="s">
        <v>2454</v>
      </c>
      <c r="O62" s="134" t="s">
        <v>2455</v>
      </c>
      <c r="P62" s="137"/>
      <c r="Q62" s="135" t="s">
        <v>2418</v>
      </c>
    </row>
    <row r="63" spans="1:17" ht="18" x14ac:dyDescent="0.25">
      <c r="A63" s="134" t="str">
        <f>VLOOKUP(E63,'LISTADO ATM'!$A$2:$C$898,3,0)</f>
        <v>DISTRITO NACIONAL</v>
      </c>
      <c r="B63" s="129" t="s">
        <v>2615</v>
      </c>
      <c r="C63" s="136">
        <v>44338.799687500003</v>
      </c>
      <c r="D63" s="136" t="s">
        <v>2450</v>
      </c>
      <c r="E63" s="124">
        <v>26</v>
      </c>
      <c r="F63" s="150" t="str">
        <f>VLOOKUP(E63,VIP!$A$2:$O13245,2,0)</f>
        <v>DRBR221</v>
      </c>
      <c r="G63" s="134" t="str">
        <f>VLOOKUP(E63,'LISTADO ATM'!$A$2:$B$897,2,0)</f>
        <v>ATM S/M Jumbo San Isidro</v>
      </c>
      <c r="H63" s="134" t="str">
        <f>VLOOKUP(E63,VIP!$A$2:$O18108,7,FALSE)</f>
        <v>Si</v>
      </c>
      <c r="I63" s="134" t="str">
        <f>VLOOKUP(E63,VIP!$A$2:$O10073,8,FALSE)</f>
        <v>Si</v>
      </c>
      <c r="J63" s="134" t="str">
        <f>VLOOKUP(E63,VIP!$A$2:$O10023,8,FALSE)</f>
        <v>Si</v>
      </c>
      <c r="K63" s="134" t="str">
        <f>VLOOKUP(E63,VIP!$A$2:$O13597,6,0)</f>
        <v>NO</v>
      </c>
      <c r="L63" s="125" t="s">
        <v>2418</v>
      </c>
      <c r="M63" s="135" t="s">
        <v>2447</v>
      </c>
      <c r="N63" s="135" t="s">
        <v>2454</v>
      </c>
      <c r="O63" s="134" t="s">
        <v>2455</v>
      </c>
      <c r="P63" s="137"/>
      <c r="Q63" s="135" t="s">
        <v>2418</v>
      </c>
    </row>
    <row r="64" spans="1:17" ht="18" x14ac:dyDescent="0.25">
      <c r="A64" s="134" t="str">
        <f>VLOOKUP(E64,'LISTADO ATM'!$A$2:$C$898,3,0)</f>
        <v>ESTE</v>
      </c>
      <c r="B64" s="129" t="s">
        <v>2613</v>
      </c>
      <c r="C64" s="136">
        <v>44338.81449074074</v>
      </c>
      <c r="D64" s="136" t="s">
        <v>2450</v>
      </c>
      <c r="E64" s="124">
        <v>651</v>
      </c>
      <c r="F64" s="150" t="str">
        <f>VLOOKUP(E64,VIP!$A$2:$O13243,2,0)</f>
        <v>DRBR651</v>
      </c>
      <c r="G64" s="134" t="str">
        <f>VLOOKUP(E64,'LISTADO ATM'!$A$2:$B$897,2,0)</f>
        <v>ATM Eco Petroleo Romana</v>
      </c>
      <c r="H64" s="134" t="str">
        <f>VLOOKUP(E64,VIP!$A$2:$O18106,7,FALSE)</f>
        <v>Si</v>
      </c>
      <c r="I64" s="134" t="str">
        <f>VLOOKUP(E64,VIP!$A$2:$O10071,8,FALSE)</f>
        <v>Si</v>
      </c>
      <c r="J64" s="134" t="str">
        <f>VLOOKUP(E64,VIP!$A$2:$O10021,8,FALSE)</f>
        <v>Si</v>
      </c>
      <c r="K64" s="134" t="str">
        <f>VLOOKUP(E64,VIP!$A$2:$O13595,6,0)</f>
        <v>NO</v>
      </c>
      <c r="L64" s="125" t="s">
        <v>2418</v>
      </c>
      <c r="M64" s="135" t="s">
        <v>2447</v>
      </c>
      <c r="N64" s="135" t="s">
        <v>2454</v>
      </c>
      <c r="O64" s="134" t="s">
        <v>2455</v>
      </c>
      <c r="P64" s="137"/>
      <c r="Q64" s="135" t="s">
        <v>2418</v>
      </c>
    </row>
    <row r="65" spans="1:17" ht="18" x14ac:dyDescent="0.25">
      <c r="A65" s="134" t="e">
        <f>VLOOKUP(E65,'LISTADO ATM'!$A$2:$C$898,3,0)</f>
        <v>#N/A</v>
      </c>
      <c r="B65" s="129" t="s">
        <v>2621</v>
      </c>
      <c r="C65" s="136">
        <v>44339.025636574072</v>
      </c>
      <c r="D65" s="136" t="s">
        <v>2574</v>
      </c>
      <c r="E65" s="124">
        <v>361</v>
      </c>
      <c r="F65" s="150" t="e">
        <f>VLOOKUP(E65,VIP!$A$2:$O13241,2,0)</f>
        <v>#N/A</v>
      </c>
      <c r="G65" s="134" t="e">
        <f>VLOOKUP(E65,'LISTADO ATM'!$A$2:$B$897,2,0)</f>
        <v>#N/A</v>
      </c>
      <c r="H65" s="134" t="e">
        <f>VLOOKUP(E65,VIP!$A$2:$O18104,7,FALSE)</f>
        <v>#N/A</v>
      </c>
      <c r="I65" s="134" t="e">
        <f>VLOOKUP(E65,VIP!$A$2:$O10069,8,FALSE)</f>
        <v>#N/A</v>
      </c>
      <c r="J65" s="134" t="e">
        <f>VLOOKUP(E65,VIP!$A$2:$O10019,8,FALSE)</f>
        <v>#N/A</v>
      </c>
      <c r="K65" s="134" t="e">
        <f>VLOOKUP(E65,VIP!$A$2:$O13593,6,0)</f>
        <v>#N/A</v>
      </c>
      <c r="L65" s="125" t="s">
        <v>2418</v>
      </c>
      <c r="M65" s="135" t="s">
        <v>2447</v>
      </c>
      <c r="N65" s="135" t="s">
        <v>2454</v>
      </c>
      <c r="O65" s="134" t="s">
        <v>2573</v>
      </c>
      <c r="P65" s="137"/>
      <c r="Q65" s="135" t="s">
        <v>2418</v>
      </c>
    </row>
    <row r="66" spans="1:17" ht="18" x14ac:dyDescent="0.25">
      <c r="A66" s="134" t="str">
        <f>VLOOKUP(E66,'LISTADO ATM'!$A$2:$C$898,3,0)</f>
        <v>DISTRITO NACIONAL</v>
      </c>
      <c r="B66" s="129">
        <v>3335895524</v>
      </c>
      <c r="C66" s="136">
        <v>44338.371435185189</v>
      </c>
      <c r="D66" s="136" t="s">
        <v>2180</v>
      </c>
      <c r="E66" s="124">
        <v>929</v>
      </c>
      <c r="F66" s="150" t="str">
        <f>VLOOKUP(E66,VIP!$A$2:$O13321,2,0)</f>
        <v>DRBR929</v>
      </c>
      <c r="G66" s="134" t="str">
        <f>VLOOKUP(E66,'LISTADO ATM'!$A$2:$B$897,2,0)</f>
        <v>ATM Autoservicio Nacional El Conde</v>
      </c>
      <c r="H66" s="134" t="str">
        <f>VLOOKUP(E66,VIP!$A$2:$O18184,7,FALSE)</f>
        <v>Si</v>
      </c>
      <c r="I66" s="134" t="str">
        <f>VLOOKUP(E66,VIP!$A$2:$O10149,8,FALSE)</f>
        <v>Si</v>
      </c>
      <c r="J66" s="134" t="str">
        <f>VLOOKUP(E66,VIP!$A$2:$O10099,8,FALSE)</f>
        <v>Si</v>
      </c>
      <c r="K66" s="134" t="str">
        <f>VLOOKUP(E66,VIP!$A$2:$O13673,6,0)</f>
        <v>NO</v>
      </c>
      <c r="L66" s="125" t="s">
        <v>2469</v>
      </c>
      <c r="M66" s="135" t="s">
        <v>2447</v>
      </c>
      <c r="N66" s="135" t="s">
        <v>2454</v>
      </c>
      <c r="O66" s="134" t="s">
        <v>2456</v>
      </c>
      <c r="P66" s="137"/>
      <c r="Q66" s="135" t="s">
        <v>2469</v>
      </c>
    </row>
    <row r="67" spans="1:17" s="96" customFormat="1" ht="18" x14ac:dyDescent="0.25">
      <c r="A67" s="134" t="str">
        <f>VLOOKUP(E67,'LISTADO ATM'!$A$2:$C$898,3,0)</f>
        <v>SUR</v>
      </c>
      <c r="B67" s="129">
        <v>3335895688</v>
      </c>
      <c r="C67" s="136">
        <v>44338.497800925928</v>
      </c>
      <c r="D67" s="136" t="s">
        <v>2180</v>
      </c>
      <c r="E67" s="124">
        <v>829</v>
      </c>
      <c r="F67" s="151" t="str">
        <f>VLOOKUP(E67,VIP!$A$2:$O13344,2,0)</f>
        <v>DRBR829</v>
      </c>
      <c r="G67" s="134" t="str">
        <f>VLOOKUP(E67,'LISTADO ATM'!$A$2:$B$897,2,0)</f>
        <v xml:space="preserve">ATM UNP Multicentro Sirena Baní </v>
      </c>
      <c r="H67" s="134" t="str">
        <f>VLOOKUP(E67,VIP!$A$2:$O18207,7,FALSE)</f>
        <v>Si</v>
      </c>
      <c r="I67" s="134" t="str">
        <f>VLOOKUP(E67,VIP!$A$2:$O10172,8,FALSE)</f>
        <v>Si</v>
      </c>
      <c r="J67" s="134" t="str">
        <f>VLOOKUP(E67,VIP!$A$2:$O10122,8,FALSE)</f>
        <v>Si</v>
      </c>
      <c r="K67" s="134" t="str">
        <f>VLOOKUP(E67,VIP!$A$2:$O13696,6,0)</f>
        <v>NO</v>
      </c>
      <c r="L67" s="125" t="s">
        <v>2469</v>
      </c>
      <c r="M67" s="135" t="s">
        <v>2447</v>
      </c>
      <c r="N67" s="135" t="s">
        <v>2454</v>
      </c>
      <c r="O67" s="134" t="s">
        <v>2456</v>
      </c>
      <c r="P67" s="137"/>
      <c r="Q67" s="135" t="s">
        <v>2469</v>
      </c>
    </row>
    <row r="68" spans="1:17" s="96" customFormat="1" ht="18" x14ac:dyDescent="0.25">
      <c r="A68" s="134" t="str">
        <f>VLOOKUP(E68,'LISTADO ATM'!$A$2:$C$898,3,0)</f>
        <v>DISTRITO NACIONAL</v>
      </c>
      <c r="B68" s="129" t="s">
        <v>2599</v>
      </c>
      <c r="C68" s="136">
        <v>44338.643807870372</v>
      </c>
      <c r="D68" s="136" t="s">
        <v>2180</v>
      </c>
      <c r="E68" s="124">
        <v>889</v>
      </c>
      <c r="F68" s="151" t="str">
        <f>VLOOKUP(E68,VIP!$A$2:$O13258,2,0)</f>
        <v>DRBR889</v>
      </c>
      <c r="G68" s="134" t="str">
        <f>VLOOKUP(E68,'LISTADO ATM'!$A$2:$B$897,2,0)</f>
        <v>ATM Oficina Plaza Lama Máximo Gómez II</v>
      </c>
      <c r="H68" s="134" t="str">
        <f>VLOOKUP(E68,VIP!$A$2:$O18121,7,FALSE)</f>
        <v>Si</v>
      </c>
      <c r="I68" s="134" t="str">
        <f>VLOOKUP(E68,VIP!$A$2:$O10086,8,FALSE)</f>
        <v>Si</v>
      </c>
      <c r="J68" s="134" t="str">
        <f>VLOOKUP(E68,VIP!$A$2:$O10036,8,FALSE)</f>
        <v>Si</v>
      </c>
      <c r="K68" s="134" t="str">
        <f>VLOOKUP(E68,VIP!$A$2:$O13610,6,0)</f>
        <v>NO</v>
      </c>
      <c r="L68" s="125" t="s">
        <v>2469</v>
      </c>
      <c r="M68" s="135" t="s">
        <v>2447</v>
      </c>
      <c r="N68" s="135" t="s">
        <v>2454</v>
      </c>
      <c r="O68" s="134" t="s">
        <v>2456</v>
      </c>
      <c r="P68" s="137"/>
      <c r="Q68" s="135" t="s">
        <v>2469</v>
      </c>
    </row>
    <row r="69" spans="1:17" s="96" customFormat="1" ht="18" x14ac:dyDescent="0.25">
      <c r="A69" s="134" t="str">
        <f>VLOOKUP(E69,'LISTADO ATM'!$A$2:$C$898,3,0)</f>
        <v>NORTE</v>
      </c>
      <c r="B69" s="129" t="s">
        <v>2598</v>
      </c>
      <c r="C69" s="136">
        <v>44338.658946759257</v>
      </c>
      <c r="D69" s="136" t="s">
        <v>2181</v>
      </c>
      <c r="E69" s="124">
        <v>52</v>
      </c>
      <c r="F69" s="151" t="str">
        <f>VLOOKUP(E69,VIP!$A$2:$O13256,2,0)</f>
        <v>DRBR052</v>
      </c>
      <c r="G69" s="134" t="str">
        <f>VLOOKUP(E69,'LISTADO ATM'!$A$2:$B$897,2,0)</f>
        <v xml:space="preserve">ATM Oficina Jarabacoa </v>
      </c>
      <c r="H69" s="134" t="str">
        <f>VLOOKUP(E69,VIP!$A$2:$O18119,7,FALSE)</f>
        <v>Si</v>
      </c>
      <c r="I69" s="134" t="str">
        <f>VLOOKUP(E69,VIP!$A$2:$O10084,8,FALSE)</f>
        <v>Si</v>
      </c>
      <c r="J69" s="134" t="str">
        <f>VLOOKUP(E69,VIP!$A$2:$O10034,8,FALSE)</f>
        <v>Si</v>
      </c>
      <c r="K69" s="134" t="str">
        <f>VLOOKUP(E69,VIP!$A$2:$O13608,6,0)</f>
        <v>NO</v>
      </c>
      <c r="L69" s="125" t="s">
        <v>2469</v>
      </c>
      <c r="M69" s="135" t="s">
        <v>2447</v>
      </c>
      <c r="N69" s="135" t="s">
        <v>2454</v>
      </c>
      <c r="O69" s="134" t="s">
        <v>2569</v>
      </c>
      <c r="P69" s="137"/>
      <c r="Q69" s="135" t="s">
        <v>2469</v>
      </c>
    </row>
    <row r="70" spans="1:17" s="96" customFormat="1" ht="18" x14ac:dyDescent="0.25">
      <c r="A70" s="134" t="str">
        <f>VLOOKUP(E70,'LISTADO ATM'!$A$2:$C$898,3,0)</f>
        <v>SUR</v>
      </c>
      <c r="B70" s="129" t="s">
        <v>2585</v>
      </c>
      <c r="C70" s="136">
        <v>44338.741342592592</v>
      </c>
      <c r="D70" s="136" t="s">
        <v>2180</v>
      </c>
      <c r="E70" s="124">
        <v>101</v>
      </c>
      <c r="F70" s="151" t="str">
        <f>VLOOKUP(E70,VIP!$A$2:$O13241,2,0)</f>
        <v>DRBR101</v>
      </c>
      <c r="G70" s="134" t="str">
        <f>VLOOKUP(E70,'LISTADO ATM'!$A$2:$B$897,2,0)</f>
        <v xml:space="preserve">ATM Oficina San Juan de la Maguana I </v>
      </c>
      <c r="H70" s="134" t="str">
        <f>VLOOKUP(E70,VIP!$A$2:$O18104,7,FALSE)</f>
        <v>Si</v>
      </c>
      <c r="I70" s="134" t="str">
        <f>VLOOKUP(E70,VIP!$A$2:$O10069,8,FALSE)</f>
        <v>Si</v>
      </c>
      <c r="J70" s="134" t="str">
        <f>VLOOKUP(E70,VIP!$A$2:$O10019,8,FALSE)</f>
        <v>Si</v>
      </c>
      <c r="K70" s="134" t="str">
        <f>VLOOKUP(E70,VIP!$A$2:$O13593,6,0)</f>
        <v>SI</v>
      </c>
      <c r="L70" s="125" t="s">
        <v>2469</v>
      </c>
      <c r="M70" s="135" t="s">
        <v>2447</v>
      </c>
      <c r="N70" s="135" t="s">
        <v>2454</v>
      </c>
      <c r="O70" s="134" t="s">
        <v>2456</v>
      </c>
      <c r="P70" s="137"/>
      <c r="Q70" s="135" t="s">
        <v>2469</v>
      </c>
    </row>
    <row r="71" spans="1:17" s="96" customFormat="1" ht="18" x14ac:dyDescent="0.25">
      <c r="A71" s="134" t="str">
        <f>VLOOKUP(E71,'LISTADO ATM'!$A$2:$C$898,3,0)</f>
        <v>NORTE</v>
      </c>
      <c r="B71" s="129" t="s">
        <v>2583</v>
      </c>
      <c r="C71" s="136">
        <v>44338.761053240742</v>
      </c>
      <c r="D71" s="136" t="s">
        <v>2181</v>
      </c>
      <c r="E71" s="124">
        <v>538</v>
      </c>
      <c r="F71" s="151" t="str">
        <f>VLOOKUP(E71,VIP!$A$2:$O13239,2,0)</f>
        <v>DRBR538</v>
      </c>
      <c r="G71" s="134" t="str">
        <f>VLOOKUP(E71,'LISTADO ATM'!$A$2:$B$897,2,0)</f>
        <v>ATM  Autoservicio San Fco. Macorís</v>
      </c>
      <c r="H71" s="134" t="str">
        <f>VLOOKUP(E71,VIP!$A$2:$O18102,7,FALSE)</f>
        <v>Si</v>
      </c>
      <c r="I71" s="134" t="str">
        <f>VLOOKUP(E71,VIP!$A$2:$O10067,8,FALSE)</f>
        <v>Si</v>
      </c>
      <c r="J71" s="134" t="str">
        <f>VLOOKUP(E71,VIP!$A$2:$O10017,8,FALSE)</f>
        <v>Si</v>
      </c>
      <c r="K71" s="134" t="str">
        <f>VLOOKUP(E71,VIP!$A$2:$O13591,6,0)</f>
        <v>NO</v>
      </c>
      <c r="L71" s="125" t="s">
        <v>2469</v>
      </c>
      <c r="M71" s="135" t="s">
        <v>2447</v>
      </c>
      <c r="N71" s="135" t="s">
        <v>2454</v>
      </c>
      <c r="O71" s="134" t="s">
        <v>2569</v>
      </c>
      <c r="P71" s="137"/>
      <c r="Q71" s="135" t="s">
        <v>2469</v>
      </c>
    </row>
    <row r="72" spans="1:17" s="96" customFormat="1" ht="18" x14ac:dyDescent="0.25">
      <c r="A72" s="134" t="str">
        <f>VLOOKUP(E72,'LISTADO ATM'!$A$2:$C$898,3,0)</f>
        <v>SUR</v>
      </c>
      <c r="B72" s="129" t="s">
        <v>2581</v>
      </c>
      <c r="C72" s="136">
        <v>44338.768368055556</v>
      </c>
      <c r="D72" s="136" t="s">
        <v>2180</v>
      </c>
      <c r="E72" s="124">
        <v>699</v>
      </c>
      <c r="F72" s="151" t="str">
        <f>VLOOKUP(E72,VIP!$A$2:$O13237,2,0)</f>
        <v>DRBR699</v>
      </c>
      <c r="G72" s="134" t="str">
        <f>VLOOKUP(E72,'LISTADO ATM'!$A$2:$B$897,2,0)</f>
        <v>ATM S/M Bravo Bani</v>
      </c>
      <c r="H72" s="134" t="str">
        <f>VLOOKUP(E72,VIP!$A$2:$O18100,7,FALSE)</f>
        <v>NO</v>
      </c>
      <c r="I72" s="134" t="str">
        <f>VLOOKUP(E72,VIP!$A$2:$O10065,8,FALSE)</f>
        <v>SI</v>
      </c>
      <c r="J72" s="134" t="str">
        <f>VLOOKUP(E72,VIP!$A$2:$O10015,8,FALSE)</f>
        <v>SI</v>
      </c>
      <c r="K72" s="134" t="str">
        <f>VLOOKUP(E72,VIP!$A$2:$O13589,6,0)</f>
        <v>NO</v>
      </c>
      <c r="L72" s="125" t="s">
        <v>2469</v>
      </c>
      <c r="M72" s="135" t="s">
        <v>2447</v>
      </c>
      <c r="N72" s="135" t="s">
        <v>2454</v>
      </c>
      <c r="O72" s="134" t="s">
        <v>2456</v>
      </c>
      <c r="P72" s="137"/>
      <c r="Q72" s="135" t="s">
        <v>2469</v>
      </c>
    </row>
    <row r="73" spans="1:17" s="96" customFormat="1" ht="18" x14ac:dyDescent="0.25">
      <c r="A73" s="134" t="str">
        <f>VLOOKUP(E73,'LISTADO ATM'!$A$2:$C$898,3,0)</f>
        <v>DISTRITO NACIONAL</v>
      </c>
      <c r="B73" s="129" t="s">
        <v>2580</v>
      </c>
      <c r="C73" s="136">
        <v>44338.771481481483</v>
      </c>
      <c r="D73" s="136" t="s">
        <v>2180</v>
      </c>
      <c r="E73" s="124">
        <v>955</v>
      </c>
      <c r="F73" s="151" t="str">
        <f>VLOOKUP(E73,VIP!$A$2:$O13236,2,0)</f>
        <v>DRBR955</v>
      </c>
      <c r="G73" s="134" t="str">
        <f>VLOOKUP(E73,'LISTADO ATM'!$A$2:$B$897,2,0)</f>
        <v xml:space="preserve">ATM Oficina Americana Independencia II </v>
      </c>
      <c r="H73" s="134" t="str">
        <f>VLOOKUP(E73,VIP!$A$2:$O18099,7,FALSE)</f>
        <v>Si</v>
      </c>
      <c r="I73" s="134" t="str">
        <f>VLOOKUP(E73,VIP!$A$2:$O10064,8,FALSE)</f>
        <v>Si</v>
      </c>
      <c r="J73" s="134" t="str">
        <f>VLOOKUP(E73,VIP!$A$2:$O10014,8,FALSE)</f>
        <v>Si</v>
      </c>
      <c r="K73" s="134" t="str">
        <f>VLOOKUP(E73,VIP!$A$2:$O13588,6,0)</f>
        <v>NO</v>
      </c>
      <c r="L73" s="125" t="s">
        <v>2469</v>
      </c>
      <c r="M73" s="135" t="s">
        <v>2447</v>
      </c>
      <c r="N73" s="135" t="s">
        <v>2454</v>
      </c>
      <c r="O73" s="134" t="s">
        <v>2456</v>
      </c>
      <c r="P73" s="137"/>
      <c r="Q73" s="135" t="s">
        <v>2469</v>
      </c>
    </row>
    <row r="74" spans="1:17" s="96" customFormat="1" ht="18" x14ac:dyDescent="0.25">
      <c r="A74" s="134" t="str">
        <f>VLOOKUP(E74,'LISTADO ATM'!$A$2:$C$898,3,0)</f>
        <v>ESTE</v>
      </c>
      <c r="B74" s="129" t="s">
        <v>2608</v>
      </c>
      <c r="C74" s="136">
        <v>44338.878530092596</v>
      </c>
      <c r="D74" s="136" t="s">
        <v>2180</v>
      </c>
      <c r="E74" s="124">
        <v>608</v>
      </c>
      <c r="F74" s="151" t="str">
        <f>VLOOKUP(E74,VIP!$A$2:$O13238,2,0)</f>
        <v>DRBR305</v>
      </c>
      <c r="G74" s="134" t="str">
        <f>VLOOKUP(E74,'LISTADO ATM'!$A$2:$B$897,2,0)</f>
        <v xml:space="preserve">ATM Oficina Jumbo (San Pedro) </v>
      </c>
      <c r="H74" s="134" t="str">
        <f>VLOOKUP(E74,VIP!$A$2:$O18101,7,FALSE)</f>
        <v>Si</v>
      </c>
      <c r="I74" s="134" t="str">
        <f>VLOOKUP(E74,VIP!$A$2:$O10066,8,FALSE)</f>
        <v>Si</v>
      </c>
      <c r="J74" s="134" t="str">
        <f>VLOOKUP(E74,VIP!$A$2:$O10016,8,FALSE)</f>
        <v>Si</v>
      </c>
      <c r="K74" s="134" t="str">
        <f>VLOOKUP(E74,VIP!$A$2:$O13590,6,0)</f>
        <v>SI</v>
      </c>
      <c r="L74" s="125" t="s">
        <v>2469</v>
      </c>
      <c r="M74" s="135" t="s">
        <v>2447</v>
      </c>
      <c r="N74" s="135" t="s">
        <v>2454</v>
      </c>
      <c r="O74" s="134" t="s">
        <v>2456</v>
      </c>
      <c r="P74" s="137"/>
      <c r="Q74" s="135" t="s">
        <v>2469</v>
      </c>
    </row>
    <row r="75" spans="1:17" s="96" customFormat="1" ht="18" x14ac:dyDescent="0.25">
      <c r="A75" s="134" t="str">
        <f>VLOOKUP(E75,'LISTADO ATM'!$A$2:$C$898,3,0)</f>
        <v>DISTRITO NACIONAL</v>
      </c>
      <c r="B75" s="129" t="s">
        <v>2617</v>
      </c>
      <c r="C75" s="136">
        <v>44338.951805555553</v>
      </c>
      <c r="D75" s="136" t="s">
        <v>2180</v>
      </c>
      <c r="E75" s="124">
        <v>85</v>
      </c>
      <c r="F75" s="151" t="str">
        <f>VLOOKUP(E75,VIP!$A$2:$O13238,2,0)</f>
        <v>DRBR085</v>
      </c>
      <c r="G75" s="134" t="str">
        <f>VLOOKUP(E75,'LISTADO ATM'!$A$2:$B$897,2,0)</f>
        <v xml:space="preserve">ATM Oficina San Isidro (Fuerza Aérea) </v>
      </c>
      <c r="H75" s="134" t="str">
        <f>VLOOKUP(E75,VIP!$A$2:$O18101,7,FALSE)</f>
        <v>Si</v>
      </c>
      <c r="I75" s="134" t="str">
        <f>VLOOKUP(E75,VIP!$A$2:$O10066,8,FALSE)</f>
        <v>Si</v>
      </c>
      <c r="J75" s="134" t="str">
        <f>VLOOKUP(E75,VIP!$A$2:$O10016,8,FALSE)</f>
        <v>Si</v>
      </c>
      <c r="K75" s="134" t="str">
        <f>VLOOKUP(E75,VIP!$A$2:$O13590,6,0)</f>
        <v>NO</v>
      </c>
      <c r="L75" s="125" t="s">
        <v>2469</v>
      </c>
      <c r="M75" s="135" t="s">
        <v>2447</v>
      </c>
      <c r="N75" s="135" t="s">
        <v>2454</v>
      </c>
      <c r="O75" s="134" t="s">
        <v>2456</v>
      </c>
      <c r="P75" s="137"/>
      <c r="Q75" s="135" t="s">
        <v>2469</v>
      </c>
    </row>
  </sheetData>
  <autoFilter ref="A4:Q4" xr:uid="{00000000-0009-0000-0000-000002000000}">
    <sortState xmlns:xlrd2="http://schemas.microsoft.com/office/spreadsheetml/2017/richdata2" ref="A5:Q75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6:E1048576 E30:E66 E1:E4">
    <cfRule type="duplicateValues" dxfId="193" priority="374"/>
  </conditionalFormatting>
  <conditionalFormatting sqref="E76:E1048576 E30:E66">
    <cfRule type="duplicateValues" dxfId="192" priority="120015"/>
  </conditionalFormatting>
  <conditionalFormatting sqref="B76:B1048576 B30:B66 B1:B4">
    <cfRule type="duplicateValues" dxfId="191" priority="120018"/>
  </conditionalFormatting>
  <conditionalFormatting sqref="B76:B1048576 B30:B66">
    <cfRule type="duplicateValues" dxfId="190" priority="327"/>
  </conditionalFormatting>
  <conditionalFormatting sqref="B76:B1048576 B30:B66 B1:B4">
    <cfRule type="duplicateValues" dxfId="189" priority="278"/>
    <cfRule type="duplicateValues" dxfId="188" priority="279"/>
  </conditionalFormatting>
  <conditionalFormatting sqref="E76:E1048576 E30:E66 E1:E4">
    <cfRule type="duplicateValues" dxfId="187" priority="261"/>
    <cfRule type="duplicateValues" dxfId="186" priority="262"/>
  </conditionalFormatting>
  <conditionalFormatting sqref="E76:E1048576 E30:E66">
    <cfRule type="duplicateValues" dxfId="185" priority="213"/>
    <cfRule type="duplicateValues" dxfId="184" priority="214"/>
  </conditionalFormatting>
  <conditionalFormatting sqref="B76:B1048576 B30:B66">
    <cfRule type="duplicateValues" dxfId="183" priority="211"/>
    <cfRule type="duplicateValues" dxfId="182" priority="212"/>
  </conditionalFormatting>
  <conditionalFormatting sqref="E76:E1048576 E30:E66 E1:E26">
    <cfRule type="duplicateValues" dxfId="181" priority="113"/>
    <cfRule type="duplicateValues" dxfId="180" priority="114"/>
    <cfRule type="duplicateValues" dxfId="179" priority="115"/>
  </conditionalFormatting>
  <conditionalFormatting sqref="E27:E28">
    <cfRule type="duplicateValues" dxfId="178" priority="110"/>
    <cfRule type="duplicateValues" dxfId="177" priority="111"/>
    <cfRule type="duplicateValues" dxfId="176" priority="112"/>
  </conditionalFormatting>
  <conditionalFormatting sqref="E27:E28">
    <cfRule type="duplicateValues" dxfId="175" priority="109"/>
  </conditionalFormatting>
  <conditionalFormatting sqref="E27:E28">
    <cfRule type="duplicateValues" dxfId="174" priority="107"/>
    <cfRule type="duplicateValues" dxfId="173" priority="108"/>
  </conditionalFormatting>
  <conditionalFormatting sqref="B27:B28">
    <cfRule type="duplicateValues" dxfId="172" priority="106"/>
  </conditionalFormatting>
  <conditionalFormatting sqref="B27:B28">
    <cfRule type="duplicateValues" dxfId="171" priority="104"/>
    <cfRule type="duplicateValues" dxfId="170" priority="105"/>
  </conditionalFormatting>
  <conditionalFormatting sqref="E67">
    <cfRule type="duplicateValues" dxfId="169" priority="91"/>
  </conditionalFormatting>
  <conditionalFormatting sqref="E67">
    <cfRule type="duplicateValues" dxfId="168" priority="90"/>
  </conditionalFormatting>
  <conditionalFormatting sqref="B67">
    <cfRule type="duplicateValues" dxfId="167" priority="89"/>
  </conditionalFormatting>
  <conditionalFormatting sqref="B67">
    <cfRule type="duplicateValues" dxfId="166" priority="88"/>
  </conditionalFormatting>
  <conditionalFormatting sqref="B67">
    <cfRule type="duplicateValues" dxfId="165" priority="86"/>
    <cfRule type="duplicateValues" dxfId="164" priority="87"/>
  </conditionalFormatting>
  <conditionalFormatting sqref="E67">
    <cfRule type="duplicateValues" dxfId="163" priority="84"/>
    <cfRule type="duplicateValues" dxfId="162" priority="85"/>
  </conditionalFormatting>
  <conditionalFormatting sqref="E67">
    <cfRule type="duplicateValues" dxfId="161" priority="83"/>
  </conditionalFormatting>
  <conditionalFormatting sqref="E67">
    <cfRule type="duplicateValues" dxfId="160" priority="81"/>
    <cfRule type="duplicateValues" dxfId="159" priority="82"/>
  </conditionalFormatting>
  <conditionalFormatting sqref="B67">
    <cfRule type="duplicateValues" dxfId="158" priority="79"/>
    <cfRule type="duplicateValues" dxfId="157" priority="80"/>
  </conditionalFormatting>
  <conditionalFormatting sqref="E67">
    <cfRule type="duplicateValues" dxfId="156" priority="78"/>
  </conditionalFormatting>
  <conditionalFormatting sqref="B67">
    <cfRule type="duplicateValues" dxfId="155" priority="77"/>
  </conditionalFormatting>
  <conditionalFormatting sqref="B67">
    <cfRule type="duplicateValues" dxfId="154" priority="76"/>
  </conditionalFormatting>
  <conditionalFormatting sqref="B67">
    <cfRule type="duplicateValues" dxfId="153" priority="75"/>
  </conditionalFormatting>
  <conditionalFormatting sqref="E67">
    <cfRule type="duplicateValues" dxfId="152" priority="72"/>
    <cfRule type="duplicateValues" dxfId="151" priority="73"/>
    <cfRule type="duplicateValues" dxfId="150" priority="74"/>
  </conditionalFormatting>
  <conditionalFormatting sqref="E67">
    <cfRule type="duplicateValues" dxfId="149" priority="69"/>
    <cfRule type="duplicateValues" dxfId="148" priority="70"/>
    <cfRule type="duplicateValues" dxfId="147" priority="71"/>
  </conditionalFormatting>
  <conditionalFormatting sqref="E67">
    <cfRule type="duplicateValues" dxfId="146" priority="68"/>
  </conditionalFormatting>
  <conditionalFormatting sqref="E67">
    <cfRule type="duplicateValues" dxfId="145" priority="66"/>
    <cfRule type="duplicateValues" dxfId="144" priority="67"/>
  </conditionalFormatting>
  <conditionalFormatting sqref="B67">
    <cfRule type="duplicateValues" dxfId="143" priority="65"/>
  </conditionalFormatting>
  <conditionalFormatting sqref="B67">
    <cfRule type="duplicateValues" dxfId="142" priority="63"/>
    <cfRule type="duplicateValues" dxfId="141" priority="64"/>
  </conditionalFormatting>
  <conditionalFormatting sqref="E68:E73">
    <cfRule type="duplicateValues" dxfId="140" priority="62"/>
  </conditionalFormatting>
  <conditionalFormatting sqref="E68:E73">
    <cfRule type="duplicateValues" dxfId="139" priority="61"/>
  </conditionalFormatting>
  <conditionalFormatting sqref="B68:B73">
    <cfRule type="duplicateValues" dxfId="138" priority="60"/>
  </conditionalFormatting>
  <conditionalFormatting sqref="B68:B73">
    <cfRule type="duplicateValues" dxfId="137" priority="59"/>
  </conditionalFormatting>
  <conditionalFormatting sqref="B68:B73">
    <cfRule type="duplicateValues" dxfId="136" priority="57"/>
    <cfRule type="duplicateValues" dxfId="135" priority="58"/>
  </conditionalFormatting>
  <conditionalFormatting sqref="E68:E73">
    <cfRule type="duplicateValues" dxfId="134" priority="55"/>
    <cfRule type="duplicateValues" dxfId="133" priority="56"/>
  </conditionalFormatting>
  <conditionalFormatting sqref="E68:E73">
    <cfRule type="duplicateValues" dxfId="132" priority="54"/>
  </conditionalFormatting>
  <conditionalFormatting sqref="E68:E73">
    <cfRule type="duplicateValues" dxfId="131" priority="52"/>
    <cfRule type="duplicateValues" dxfId="130" priority="53"/>
  </conditionalFormatting>
  <conditionalFormatting sqref="B68:B73">
    <cfRule type="duplicateValues" dxfId="129" priority="50"/>
    <cfRule type="duplicateValues" dxfId="128" priority="51"/>
  </conditionalFormatting>
  <conditionalFormatting sqref="E68:E73">
    <cfRule type="duplicateValues" dxfId="127" priority="49"/>
  </conditionalFormatting>
  <conditionalFormatting sqref="B68:B73">
    <cfRule type="duplicateValues" dxfId="126" priority="48"/>
  </conditionalFormatting>
  <conditionalFormatting sqref="B68:B73">
    <cfRule type="duplicateValues" dxfId="125" priority="47"/>
  </conditionalFormatting>
  <conditionalFormatting sqref="B68:B73">
    <cfRule type="duplicateValues" dxfId="124" priority="46"/>
  </conditionalFormatting>
  <conditionalFormatting sqref="E68:E73">
    <cfRule type="duplicateValues" dxfId="123" priority="43"/>
    <cfRule type="duplicateValues" dxfId="122" priority="44"/>
    <cfRule type="duplicateValues" dxfId="121" priority="45"/>
  </conditionalFormatting>
  <conditionalFormatting sqref="E68:E73">
    <cfRule type="duplicateValues" dxfId="120" priority="40"/>
    <cfRule type="duplicateValues" dxfId="119" priority="41"/>
    <cfRule type="duplicateValues" dxfId="118" priority="42"/>
  </conditionalFormatting>
  <conditionalFormatting sqref="E68:E73">
    <cfRule type="duplicateValues" dxfId="117" priority="39"/>
  </conditionalFormatting>
  <conditionalFormatting sqref="E68:E73">
    <cfRule type="duplicateValues" dxfId="116" priority="37"/>
    <cfRule type="duplicateValues" dxfId="115" priority="38"/>
  </conditionalFormatting>
  <conditionalFormatting sqref="B68:B73">
    <cfRule type="duplicateValues" dxfId="114" priority="36"/>
  </conditionalFormatting>
  <conditionalFormatting sqref="B68:B73">
    <cfRule type="duplicateValues" dxfId="113" priority="34"/>
    <cfRule type="duplicateValues" dxfId="112" priority="35"/>
  </conditionalFormatting>
  <conditionalFormatting sqref="E76:E1048576 E1:E73">
    <cfRule type="duplicateValues" dxfId="111" priority="32"/>
    <cfRule type="duplicateValues" dxfId="110" priority="33"/>
  </conditionalFormatting>
  <conditionalFormatting sqref="E5:E26">
    <cfRule type="duplicateValues" dxfId="109" priority="123002"/>
  </conditionalFormatting>
  <conditionalFormatting sqref="E5:E26">
    <cfRule type="duplicateValues" dxfId="108" priority="123003"/>
    <cfRule type="duplicateValues" dxfId="107" priority="123004"/>
  </conditionalFormatting>
  <conditionalFormatting sqref="B5:B26">
    <cfRule type="duplicateValues" dxfId="106" priority="123005"/>
  </conditionalFormatting>
  <conditionalFormatting sqref="B5:B26">
    <cfRule type="duplicateValues" dxfId="105" priority="123006"/>
    <cfRule type="duplicateValues" dxfId="104" priority="123007"/>
  </conditionalFormatting>
  <conditionalFormatting sqref="E74:E75">
    <cfRule type="duplicateValues" dxfId="103" priority="31"/>
  </conditionalFormatting>
  <conditionalFormatting sqref="E74:E75">
    <cfRule type="duplicateValues" dxfId="102" priority="30"/>
  </conditionalFormatting>
  <conditionalFormatting sqref="B74:B75">
    <cfRule type="duplicateValues" dxfId="101" priority="29"/>
  </conditionalFormatting>
  <conditionalFormatting sqref="B74:B75">
    <cfRule type="duplicateValues" dxfId="100" priority="28"/>
  </conditionalFormatting>
  <conditionalFormatting sqref="B74:B75">
    <cfRule type="duplicateValues" dxfId="99" priority="26"/>
    <cfRule type="duplicateValues" dxfId="98" priority="27"/>
  </conditionalFormatting>
  <conditionalFormatting sqref="E74:E75">
    <cfRule type="duplicateValues" dxfId="97" priority="24"/>
    <cfRule type="duplicateValues" dxfId="96" priority="25"/>
  </conditionalFormatting>
  <conditionalFormatting sqref="E74:E75">
    <cfRule type="duplicateValues" dxfId="95" priority="23"/>
  </conditionalFormatting>
  <conditionalFormatting sqref="E74:E75">
    <cfRule type="duplicateValues" dxfId="94" priority="21"/>
    <cfRule type="duplicateValues" dxfId="93" priority="22"/>
  </conditionalFormatting>
  <conditionalFormatting sqref="B74:B75">
    <cfRule type="duplicateValues" dxfId="92" priority="19"/>
    <cfRule type="duplicateValues" dxfId="91" priority="20"/>
  </conditionalFormatting>
  <conditionalFormatting sqref="E74:E75">
    <cfRule type="duplicateValues" dxfId="90" priority="18"/>
  </conditionalFormatting>
  <conditionalFormatting sqref="B74:B75">
    <cfRule type="duplicateValues" dxfId="89" priority="17"/>
  </conditionalFormatting>
  <conditionalFormatting sqref="B74:B75">
    <cfRule type="duplicateValues" dxfId="88" priority="16"/>
  </conditionalFormatting>
  <conditionalFormatting sqref="B74:B75">
    <cfRule type="duplicateValues" dxfId="87" priority="15"/>
  </conditionalFormatting>
  <conditionalFormatting sqref="E74:E75">
    <cfRule type="duplicateValues" dxfId="86" priority="12"/>
    <cfRule type="duplicateValues" dxfId="85" priority="13"/>
    <cfRule type="duplicateValues" dxfId="84" priority="14"/>
  </conditionalFormatting>
  <conditionalFormatting sqref="E74:E75">
    <cfRule type="duplicateValues" dxfId="83" priority="9"/>
    <cfRule type="duplicateValues" dxfId="82" priority="10"/>
    <cfRule type="duplicateValues" dxfId="81" priority="11"/>
  </conditionalFormatting>
  <conditionalFormatting sqref="E74:E75">
    <cfRule type="duplicateValues" dxfId="80" priority="8"/>
  </conditionalFormatting>
  <conditionalFormatting sqref="E74:E75">
    <cfRule type="duplicateValues" dxfId="79" priority="6"/>
    <cfRule type="duplicateValues" dxfId="78" priority="7"/>
  </conditionalFormatting>
  <conditionalFormatting sqref="B74:B75">
    <cfRule type="duplicateValues" dxfId="77" priority="5"/>
  </conditionalFormatting>
  <conditionalFormatting sqref="B74:B75">
    <cfRule type="duplicateValues" dxfId="76" priority="3"/>
    <cfRule type="duplicateValues" dxfId="75" priority="4"/>
  </conditionalFormatting>
  <conditionalFormatting sqref="E74:E75">
    <cfRule type="duplicateValues" dxfId="74" priority="1"/>
    <cfRule type="duplicateValues" dxfId="73" priority="2"/>
  </conditionalFormatting>
  <conditionalFormatting sqref="E30:E66">
    <cfRule type="duplicateValues" dxfId="72" priority="123179"/>
  </conditionalFormatting>
  <conditionalFormatting sqref="B30:B66">
    <cfRule type="duplicateValues" dxfId="71" priority="123181"/>
  </conditionalFormatting>
  <conditionalFormatting sqref="E29:E66">
    <cfRule type="duplicateValues" dxfId="70" priority="123183"/>
    <cfRule type="duplicateValues" dxfId="69" priority="123184"/>
    <cfRule type="duplicateValues" dxfId="68" priority="123185"/>
  </conditionalFormatting>
  <conditionalFormatting sqref="E29:E66">
    <cfRule type="duplicateValues" dxfId="67" priority="123189"/>
  </conditionalFormatting>
  <conditionalFormatting sqref="E29:E66">
    <cfRule type="duplicateValues" dxfId="66" priority="123191"/>
    <cfRule type="duplicateValues" dxfId="65" priority="123192"/>
  </conditionalFormatting>
  <conditionalFormatting sqref="B29:B66">
    <cfRule type="duplicateValues" dxfId="64" priority="123195"/>
  </conditionalFormatting>
  <conditionalFormatting sqref="B29:B66">
    <cfRule type="duplicateValues" dxfId="63" priority="123197"/>
    <cfRule type="duplicateValues" dxfId="62" priority="12319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"/>
  <sheetViews>
    <sheetView topLeftCell="A64" zoomScale="85" zoomScaleNormal="85" workbookViewId="0">
      <selection activeCell="H84" sqref="H84"/>
    </sheetView>
  </sheetViews>
  <sheetFormatPr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66" t="s">
        <v>2150</v>
      </c>
      <c r="B1" s="167"/>
      <c r="C1" s="167"/>
      <c r="D1" s="167"/>
      <c r="E1" s="168"/>
    </row>
    <row r="2" spans="1:5" ht="25.5" customHeight="1" x14ac:dyDescent="0.25">
      <c r="A2" s="169" t="s">
        <v>2452</v>
      </c>
      <c r="B2" s="170"/>
      <c r="C2" s="170"/>
      <c r="D2" s="170"/>
      <c r="E2" s="171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44369.708333333336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44370.25</v>
      </c>
      <c r="C5" s="142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72" t="s">
        <v>2415</v>
      </c>
      <c r="B7" s="173"/>
      <c r="C7" s="173"/>
      <c r="D7" s="173"/>
      <c r="E7" s="174"/>
    </row>
    <row r="8" spans="1:5" ht="18" x14ac:dyDescent="0.25">
      <c r="A8" s="99" t="s">
        <v>15</v>
      </c>
      <c r="B8" s="99" t="s">
        <v>2416</v>
      </c>
      <c r="C8" s="99" t="s">
        <v>46</v>
      </c>
      <c r="D8" s="143" t="s">
        <v>2419</v>
      </c>
      <c r="E8" s="143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2618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78"/>
      <c r="D10" s="179"/>
      <c r="E10" s="180"/>
    </row>
    <row r="11" spans="1:5" x14ac:dyDescent="0.25">
      <c r="B11" s="102"/>
      <c r="E11" s="102"/>
    </row>
    <row r="12" spans="1:5" ht="18" customHeight="1" x14ac:dyDescent="0.25">
      <c r="A12" s="172" t="s">
        <v>2477</v>
      </c>
      <c r="B12" s="173"/>
      <c r="C12" s="173"/>
      <c r="D12" s="173"/>
      <c r="E12" s="174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2562</v>
      </c>
      <c r="E14" s="129"/>
    </row>
    <row r="15" spans="1:5" ht="18" x14ac:dyDescent="0.25">
      <c r="A15" s="97" t="e">
        <f>VLOOKUP(B15,'[1]LISTADO ATM'!$A$2:$C$821,3,0)</f>
        <v>#N/A</v>
      </c>
      <c r="B15" s="127"/>
      <c r="C15" s="129" t="e">
        <f>VLOOKUP(B15,'[1]LISTADO ATM'!$A$2:$B$821,2,0)</f>
        <v>#N/A</v>
      </c>
      <c r="D15" s="128" t="s">
        <v>2562</v>
      </c>
      <c r="E15" s="129"/>
    </row>
    <row r="16" spans="1:5" ht="18.75" thickBot="1" x14ac:dyDescent="0.3">
      <c r="A16" s="100" t="s">
        <v>2476</v>
      </c>
      <c r="B16" s="139">
        <f>COUNT(B14:B15)</f>
        <v>0</v>
      </c>
      <c r="C16" s="178"/>
      <c r="D16" s="179"/>
      <c r="E16" s="180"/>
    </row>
    <row r="17" spans="1:5" ht="15.75" thickBot="1" x14ac:dyDescent="0.3">
      <c r="B17" s="102"/>
      <c r="E17" s="102"/>
    </row>
    <row r="18" spans="1:5" ht="18.75" customHeight="1" thickBot="1" x14ac:dyDescent="0.3">
      <c r="A18" s="175" t="s">
        <v>2478</v>
      </c>
      <c r="B18" s="176"/>
      <c r="C18" s="176"/>
      <c r="D18" s="176"/>
      <c r="E18" s="177"/>
    </row>
    <row r="19" spans="1:5" ht="18" x14ac:dyDescent="0.25">
      <c r="A19" s="99" t="s">
        <v>15</v>
      </c>
      <c r="B19" s="99" t="s">
        <v>2416</v>
      </c>
      <c r="C19" s="99" t="s">
        <v>46</v>
      </c>
      <c r="D19" s="99" t="s">
        <v>2419</v>
      </c>
      <c r="E19" s="99" t="s">
        <v>2417</v>
      </c>
    </row>
    <row r="20" spans="1:5" ht="18" x14ac:dyDescent="0.25">
      <c r="A20" s="127" t="str">
        <f>VLOOKUP(B20,'[1]LISTADO ATM'!$A$2:$C$821,3,0)</f>
        <v>DISTRITO NACIONAL</v>
      </c>
      <c r="B20" s="127">
        <v>569</v>
      </c>
      <c r="C20" s="127" t="str">
        <f>VLOOKUP(B20,'[1]LISTADO ATM'!$A$2:$B$821,2,0)</f>
        <v xml:space="preserve">ATM Superintendencia de Seguros </v>
      </c>
      <c r="D20" s="130" t="s">
        <v>2438</v>
      </c>
      <c r="E20" s="131">
        <v>3335895087</v>
      </c>
    </row>
    <row r="21" spans="1:5" ht="18" x14ac:dyDescent="0.25">
      <c r="A21" s="127" t="str">
        <f>VLOOKUP(B21,'[1]LISTADO ATM'!$A$2:$C$821,3,0)</f>
        <v>SUR</v>
      </c>
      <c r="B21" s="127">
        <v>781</v>
      </c>
      <c r="C21" s="127" t="str">
        <f>VLOOKUP(B21,'[1]LISTADO ATM'!$A$2:$B$821,2,0)</f>
        <v xml:space="preserve">ATM Estación Isla Barahona </v>
      </c>
      <c r="D21" s="130" t="s">
        <v>2438</v>
      </c>
      <c r="E21" s="131">
        <v>3335895633</v>
      </c>
    </row>
    <row r="22" spans="1:5" ht="18" x14ac:dyDescent="0.25">
      <c r="A22" s="127" t="str">
        <f>VLOOKUP(B22,'[1]LISTADO ATM'!$A$2:$C$821,3,0)</f>
        <v>SUR</v>
      </c>
      <c r="B22" s="127">
        <v>249</v>
      </c>
      <c r="C22" s="127" t="str">
        <f>VLOOKUP(B22,'[1]LISTADO ATM'!$A$2:$B$821,2,0)</f>
        <v xml:space="preserve">ATM Banco Agrícola Neiba </v>
      </c>
      <c r="D22" s="130" t="s">
        <v>2438</v>
      </c>
      <c r="E22" s="131">
        <v>3335895653</v>
      </c>
    </row>
    <row r="23" spans="1:5" ht="18" x14ac:dyDescent="0.25">
      <c r="A23" s="127" t="str">
        <f>VLOOKUP(B23,'[1]LISTADO ATM'!$A$2:$C$821,3,0)</f>
        <v>ESTE</v>
      </c>
      <c r="B23" s="127">
        <v>386</v>
      </c>
      <c r="C23" s="127" t="str">
        <f>VLOOKUP(B23,'[1]LISTADO ATM'!$A$2:$B$821,2,0)</f>
        <v xml:space="preserve">ATM Plaza Verón II </v>
      </c>
      <c r="D23" s="130" t="s">
        <v>2438</v>
      </c>
      <c r="E23" s="131" t="s">
        <v>2602</v>
      </c>
    </row>
    <row r="24" spans="1:5" ht="18" x14ac:dyDescent="0.25">
      <c r="A24" s="127" t="str">
        <f>VLOOKUP(B24,'[1]LISTADO ATM'!$A$2:$C$821,3,0)</f>
        <v>DISTRITO NACIONAL</v>
      </c>
      <c r="B24" s="127">
        <v>235</v>
      </c>
      <c r="C24" s="127" t="str">
        <f>VLOOKUP(B24,'[1]LISTADO ATM'!$A$2:$B$821,2,0)</f>
        <v xml:space="preserve">ATM Oficina Multicentro La Sirena San Isidro </v>
      </c>
      <c r="D24" s="130" t="s">
        <v>2438</v>
      </c>
      <c r="E24" s="131" t="s">
        <v>2597</v>
      </c>
    </row>
    <row r="25" spans="1:5" ht="18" x14ac:dyDescent="0.25">
      <c r="A25" s="127" t="str">
        <f>VLOOKUP(B25,'[1]LISTADO ATM'!$A$2:$C$821,3,0)</f>
        <v>SUR</v>
      </c>
      <c r="B25" s="127">
        <v>252</v>
      </c>
      <c r="C25" s="127" t="str">
        <f>VLOOKUP(B25,'[1]LISTADO ATM'!$A$2:$B$821,2,0)</f>
        <v xml:space="preserve">ATM Banco Agrícola (Barahona) </v>
      </c>
      <c r="D25" s="130" t="s">
        <v>2438</v>
      </c>
      <c r="E25" s="131" t="s">
        <v>2596</v>
      </c>
    </row>
    <row r="26" spans="1:5" ht="18" x14ac:dyDescent="0.25">
      <c r="A26" s="127" t="str">
        <f>VLOOKUP(B26,'[1]LISTADO ATM'!$A$2:$C$821,3,0)</f>
        <v>DISTRITO NACIONAL</v>
      </c>
      <c r="B26" s="127">
        <v>525</v>
      </c>
      <c r="C26" s="127" t="str">
        <f>VLOOKUP(B26,'[1]LISTADO ATM'!$A$2:$B$821,2,0)</f>
        <v>ATM S/M Bravo Las Americas</v>
      </c>
      <c r="D26" s="130" t="s">
        <v>2438</v>
      </c>
      <c r="E26" s="131" t="s">
        <v>2594</v>
      </c>
    </row>
    <row r="27" spans="1:5" ht="18" x14ac:dyDescent="0.25">
      <c r="A27" s="127" t="str">
        <f>VLOOKUP(B27,'[1]LISTADO ATM'!$A$2:$C$821,3,0)</f>
        <v>DISTRITO NACIONAL</v>
      </c>
      <c r="B27" s="127">
        <v>527</v>
      </c>
      <c r="C27" s="127" t="str">
        <f>VLOOKUP(B27,'[1]LISTADO ATM'!$A$2:$B$821,2,0)</f>
        <v>ATM Oficina Zona Oriental II</v>
      </c>
      <c r="D27" s="130" t="s">
        <v>2438</v>
      </c>
      <c r="E27" s="131" t="s">
        <v>2593</v>
      </c>
    </row>
    <row r="28" spans="1:5" ht="18" x14ac:dyDescent="0.25">
      <c r="A28" s="127" t="str">
        <f>VLOOKUP(B28,'[1]LISTADO ATM'!$A$2:$C$821,3,0)</f>
        <v>DISTRITO NACIONAL</v>
      </c>
      <c r="B28" s="127">
        <v>744</v>
      </c>
      <c r="C28" s="127" t="str">
        <f>VLOOKUP(B28,'[1]LISTADO ATM'!$A$2:$B$821,2,0)</f>
        <v xml:space="preserve">ATM Multicentro La Sirena Venezuela </v>
      </c>
      <c r="D28" s="130" t="s">
        <v>2438</v>
      </c>
      <c r="E28" s="131" t="s">
        <v>2591</v>
      </c>
    </row>
    <row r="29" spans="1:5" ht="18" x14ac:dyDescent="0.25">
      <c r="A29" s="127" t="str">
        <f>VLOOKUP(B29,'[1]LISTADO ATM'!$A$2:$C$821,3,0)</f>
        <v>DISTRITO NACIONAL</v>
      </c>
      <c r="B29" s="127">
        <v>884</v>
      </c>
      <c r="C29" s="127" t="str">
        <f>VLOOKUP(B29,'[1]LISTADO ATM'!$A$2:$B$821,2,0)</f>
        <v xml:space="preserve">ATM UNP Olé Sabana Perdida </v>
      </c>
      <c r="D29" s="130" t="s">
        <v>2438</v>
      </c>
      <c r="E29" s="131" t="s">
        <v>2590</v>
      </c>
    </row>
    <row r="30" spans="1:5" ht="18" x14ac:dyDescent="0.25">
      <c r="A30" s="127" t="str">
        <f>VLOOKUP(B30,'[1]LISTADO ATM'!$A$2:$C$821,3,0)</f>
        <v>DISTRITO NACIONAL</v>
      </c>
      <c r="B30" s="127">
        <v>26</v>
      </c>
      <c r="C30" s="127" t="str">
        <f>VLOOKUP(B30,'[1]LISTADO ATM'!$A$2:$B$821,2,0)</f>
        <v>ATM S/M Jumbo San Isidro</v>
      </c>
      <c r="D30" s="130" t="s">
        <v>2438</v>
      </c>
      <c r="E30" s="131" t="s">
        <v>2615</v>
      </c>
    </row>
    <row r="31" spans="1:5" ht="18" x14ac:dyDescent="0.25">
      <c r="A31" s="127" t="str">
        <f>VLOOKUP(B31,'[1]LISTADO ATM'!$A$2:$C$821,3,0)</f>
        <v>ESTE</v>
      </c>
      <c r="B31" s="127">
        <v>651</v>
      </c>
      <c r="C31" s="127" t="str">
        <f>VLOOKUP(B31,'[1]LISTADO ATM'!$A$2:$B$821,2,0)</f>
        <v>ATM Eco Petroleo Romana</v>
      </c>
      <c r="D31" s="130" t="s">
        <v>2438</v>
      </c>
      <c r="E31" s="131" t="s">
        <v>2613</v>
      </c>
    </row>
    <row r="32" spans="1:5" ht="18" x14ac:dyDescent="0.25">
      <c r="A32" s="97" t="str">
        <f>VLOOKUP(B32,'[1]LISTADO ATM'!$A$2:$C$821,3,0)</f>
        <v>NORTE</v>
      </c>
      <c r="B32" s="146">
        <v>361</v>
      </c>
      <c r="C32" s="129" t="str">
        <f>VLOOKUP(B32,'[1]LISTADO ATM'!$A$2:$B$821,2,0)</f>
        <v>ATM Estación Next La Cumbre</v>
      </c>
      <c r="D32" s="130" t="s">
        <v>2438</v>
      </c>
      <c r="E32" s="152" t="s">
        <v>2621</v>
      </c>
    </row>
    <row r="33" spans="1:5" ht="18" x14ac:dyDescent="0.25">
      <c r="A33" s="127" t="e">
        <f>VLOOKUP(B33,'[1]LISTADO ATM'!$A$2:$C$821,3,0)</f>
        <v>#N/A</v>
      </c>
      <c r="B33" s="127"/>
      <c r="C33" s="127" t="e">
        <f>VLOOKUP(B33,'[1]LISTADO ATM'!$A$2:$B$821,2,0)</f>
        <v>#N/A</v>
      </c>
      <c r="D33" s="130" t="s">
        <v>2438</v>
      </c>
      <c r="E33" s="131"/>
    </row>
    <row r="34" spans="1:5" ht="18.75" thickBot="1" x14ac:dyDescent="0.3">
      <c r="A34" s="119"/>
      <c r="B34" s="139">
        <f>COUNT(B20:B33)</f>
        <v>13</v>
      </c>
      <c r="C34" s="108"/>
      <c r="D34" s="108"/>
      <c r="E34" s="108"/>
    </row>
    <row r="35" spans="1:5" ht="15.75" thickBot="1" x14ac:dyDescent="0.3">
      <c r="B35" s="102"/>
      <c r="E35" s="102"/>
    </row>
    <row r="36" spans="1:5" ht="18.75" thickBot="1" x14ac:dyDescent="0.3">
      <c r="A36" s="175" t="s">
        <v>2553</v>
      </c>
      <c r="B36" s="176"/>
      <c r="C36" s="176"/>
      <c r="D36" s="176"/>
      <c r="E36" s="177"/>
    </row>
    <row r="37" spans="1:5" ht="18" x14ac:dyDescent="0.25">
      <c r="A37" s="99" t="s">
        <v>15</v>
      </c>
      <c r="B37" s="99" t="s">
        <v>2416</v>
      </c>
      <c r="C37" s="99" t="s">
        <v>46</v>
      </c>
      <c r="D37" s="99" t="s">
        <v>2419</v>
      </c>
      <c r="E37" s="99" t="s">
        <v>2417</v>
      </c>
    </row>
    <row r="38" spans="1:5" ht="18" x14ac:dyDescent="0.25">
      <c r="A38" s="97" t="str">
        <f>VLOOKUP(B38,'[1]LISTADO ATM'!$A$2:$C$821,3,0)</f>
        <v>DISTRITO NACIONAL</v>
      </c>
      <c r="B38" s="127">
        <v>561</v>
      </c>
      <c r="C38" s="129" t="str">
        <f>VLOOKUP(B38,'[1]LISTADO ATM'!$A$2:$B$821,2,0)</f>
        <v xml:space="preserve">ATM Comando Regional P.N. S.D. Este </v>
      </c>
      <c r="D38" s="127" t="s">
        <v>2500</v>
      </c>
      <c r="E38" s="129">
        <v>3335894153</v>
      </c>
    </row>
    <row r="39" spans="1:5" ht="18" x14ac:dyDescent="0.25">
      <c r="A39" s="97" t="str">
        <f>VLOOKUP(B39,'[1]LISTADO ATM'!$A$2:$C$821,3,0)</f>
        <v>DISTRITO NACIONAL</v>
      </c>
      <c r="B39" s="146">
        <v>147</v>
      </c>
      <c r="C39" s="129" t="str">
        <f>VLOOKUP(B39,'[1]LISTADO ATM'!$A$2:$B$821,2,0)</f>
        <v xml:space="preserve">ATM Kiosco Megacentro I </v>
      </c>
      <c r="D39" s="127" t="s">
        <v>2500</v>
      </c>
      <c r="E39" s="129">
        <v>3335894910</v>
      </c>
    </row>
    <row r="40" spans="1:5" ht="18" x14ac:dyDescent="0.25">
      <c r="A40" s="97" t="str">
        <f>VLOOKUP(B40,'[1]LISTADO ATM'!$A$2:$C$821,3,0)</f>
        <v>SUR</v>
      </c>
      <c r="B40" s="146">
        <v>537</v>
      </c>
      <c r="C40" s="129" t="str">
        <f>VLOOKUP(B40,'[1]LISTADO ATM'!$A$2:$B$821,2,0)</f>
        <v xml:space="preserve">ATM Estación Texaco Enriquillo (Barahona) </v>
      </c>
      <c r="D40" s="127" t="s">
        <v>2500</v>
      </c>
      <c r="E40" s="152">
        <v>3335895718</v>
      </c>
    </row>
    <row r="41" spans="1:5" ht="18.75" customHeight="1" x14ac:dyDescent="0.25">
      <c r="A41" s="97" t="str">
        <f>VLOOKUP(B41,'[1]LISTADO ATM'!$A$2:$C$821,3,0)</f>
        <v>DISTRITO NACIONAL</v>
      </c>
      <c r="B41" s="146">
        <v>406</v>
      </c>
      <c r="C41" s="129" t="str">
        <f>VLOOKUP(B41,'[1]LISTADO ATM'!$A$2:$B$821,2,0)</f>
        <v xml:space="preserve">ATM UNP Plaza Lama Máximo Gómez </v>
      </c>
      <c r="D41" s="127" t="s">
        <v>2500</v>
      </c>
      <c r="E41" s="152">
        <v>3335895719</v>
      </c>
    </row>
    <row r="42" spans="1:5" ht="18" x14ac:dyDescent="0.25">
      <c r="A42" s="97" t="str">
        <f>VLOOKUP(B42,'[1]LISTADO ATM'!$A$2:$C$821,3,0)</f>
        <v>DISTRITO NACIONAL</v>
      </c>
      <c r="B42" s="146">
        <v>152</v>
      </c>
      <c r="C42" s="129" t="str">
        <f>VLOOKUP(B42,'[1]LISTADO ATM'!$A$2:$B$821,2,0)</f>
        <v xml:space="preserve">ATM Kiosco Megacentro II </v>
      </c>
      <c r="D42" s="127" t="s">
        <v>2500</v>
      </c>
      <c r="E42" s="152">
        <v>3335895722</v>
      </c>
    </row>
    <row r="43" spans="1:5" ht="18" x14ac:dyDescent="0.25">
      <c r="A43" s="97" t="str">
        <f>VLOOKUP(B43,'[1]LISTADO ATM'!$A$2:$C$821,3,0)</f>
        <v>DISTRITO NACIONAL</v>
      </c>
      <c r="B43" s="146">
        <v>790</v>
      </c>
      <c r="C43" s="129" t="str">
        <f>VLOOKUP(B43,'[1]LISTADO ATM'!$A$2:$B$821,2,0)</f>
        <v xml:space="preserve">ATM Oficina Bella Vista Mall I </v>
      </c>
      <c r="D43" s="127" t="s">
        <v>2500</v>
      </c>
      <c r="E43" s="152" t="s">
        <v>2603</v>
      </c>
    </row>
    <row r="44" spans="1:5" ht="18" x14ac:dyDescent="0.25">
      <c r="A44" s="97" t="str">
        <f>VLOOKUP(B44,'[1]LISTADO ATM'!$A$2:$C$821,3,0)</f>
        <v>DISTRITO NACIONAL</v>
      </c>
      <c r="B44" s="146">
        <v>446</v>
      </c>
      <c r="C44" s="129" t="str">
        <f>VLOOKUP(B44,'[1]LISTADO ATM'!$A$2:$B$821,2,0)</f>
        <v>ATM Hipodromo V Centenario</v>
      </c>
      <c r="D44" s="127" t="s">
        <v>2500</v>
      </c>
      <c r="E44" s="152" t="s">
        <v>2595</v>
      </c>
    </row>
    <row r="45" spans="1:5" ht="18" x14ac:dyDescent="0.25">
      <c r="A45" s="97" t="str">
        <f>VLOOKUP(B45,'[1]LISTADO ATM'!$A$2:$C$821,3,0)</f>
        <v>SUR</v>
      </c>
      <c r="B45" s="146">
        <v>699</v>
      </c>
      <c r="C45" s="129" t="str">
        <f>VLOOKUP(B45,'[1]LISTADO ATM'!$A$2:$B$821,2,0)</f>
        <v>ATM S/M Bravo Bani</v>
      </c>
      <c r="D45" s="127" t="s">
        <v>2500</v>
      </c>
      <c r="E45" s="152" t="s">
        <v>2592</v>
      </c>
    </row>
    <row r="46" spans="1:5" ht="18" x14ac:dyDescent="0.25">
      <c r="A46" s="97" t="str">
        <f>VLOOKUP(B46,'[1]LISTADO ATM'!$A$2:$C$821,3,0)</f>
        <v>NORTE</v>
      </c>
      <c r="B46" s="146">
        <v>290</v>
      </c>
      <c r="C46" s="129" t="str">
        <f>VLOOKUP(B46,'[1]LISTADO ATM'!$A$2:$B$821,2,0)</f>
        <v xml:space="preserve">ATM Oficina San Francisco de Macorís </v>
      </c>
      <c r="D46" s="127" t="s">
        <v>2500</v>
      </c>
      <c r="E46" s="152" t="s">
        <v>2612</v>
      </c>
    </row>
    <row r="47" spans="1:5" ht="18" x14ac:dyDescent="0.25">
      <c r="A47" s="97" t="str">
        <f>VLOOKUP(B47,'[1]LISTADO ATM'!$A$2:$C$821,3,0)</f>
        <v>DISTRITO NACIONAL</v>
      </c>
      <c r="B47" s="146">
        <v>717</v>
      </c>
      <c r="C47" s="129" t="str">
        <f>VLOOKUP(B47,'[1]LISTADO ATM'!$A$2:$B$821,2,0)</f>
        <v xml:space="preserve">ATM Oficina Los Alcarrizos </v>
      </c>
      <c r="D47" s="127" t="s">
        <v>2500</v>
      </c>
      <c r="E47" s="152">
        <v>3335895757</v>
      </c>
    </row>
    <row r="48" spans="1:5" ht="18" x14ac:dyDescent="0.25">
      <c r="A48" s="97" t="str">
        <f>VLOOKUP(B48,'[1]LISTADO ATM'!$A$2:$C$821,3,0)</f>
        <v>DISTRITO NACIONAL</v>
      </c>
      <c r="B48" s="146">
        <v>507</v>
      </c>
      <c r="C48" s="129" t="str">
        <f>VLOOKUP(B48,'[1]LISTADO ATM'!$A$2:$B$821,2,0)</f>
        <v>ATM Estación Sigma Boca Chica</v>
      </c>
      <c r="D48" s="127" t="s">
        <v>2500</v>
      </c>
      <c r="E48" s="129">
        <v>3335895753</v>
      </c>
    </row>
    <row r="49" spans="1:5" ht="18" x14ac:dyDescent="0.25">
      <c r="A49" s="97" t="e">
        <f>VLOOKUP(B49,'[1]LISTADO ATM'!$A$2:$C$821,3,0)</f>
        <v>#N/A</v>
      </c>
      <c r="B49" s="146"/>
      <c r="C49" s="129" t="e">
        <f>VLOOKUP(B49,'[1]LISTADO ATM'!$A$2:$B$821,2,0)</f>
        <v>#N/A</v>
      </c>
      <c r="D49" s="127" t="s">
        <v>2500</v>
      </c>
      <c r="E49" s="152"/>
    </row>
    <row r="50" spans="1:5" ht="18" x14ac:dyDescent="0.25">
      <c r="A50" s="97" t="e">
        <f>VLOOKUP(B50,'[1]LISTADO ATM'!$A$2:$C$821,3,0)</f>
        <v>#N/A</v>
      </c>
      <c r="B50" s="146"/>
      <c r="C50" s="129" t="e">
        <f>VLOOKUP(B50,'[1]LISTADO ATM'!$A$2:$B$821,2,0)</f>
        <v>#N/A</v>
      </c>
      <c r="D50" s="127" t="s">
        <v>2500</v>
      </c>
      <c r="E50" s="152"/>
    </row>
    <row r="51" spans="1:5" ht="18" x14ac:dyDescent="0.25">
      <c r="A51" s="97" t="e">
        <f>VLOOKUP(B51,'[1]LISTADO ATM'!$A$2:$C$821,3,0)</f>
        <v>#N/A</v>
      </c>
      <c r="B51" s="146"/>
      <c r="C51" s="129" t="e">
        <f>VLOOKUP(B51,'[1]LISTADO ATM'!$A$2:$B$821,2,0)</f>
        <v>#N/A</v>
      </c>
      <c r="D51" s="127" t="s">
        <v>2500</v>
      </c>
      <c r="E51" s="152"/>
    </row>
    <row r="52" spans="1:5" ht="18" x14ac:dyDescent="0.25">
      <c r="A52" s="97" t="e">
        <f>VLOOKUP(B52,'[1]LISTADO ATM'!$A$2:$C$821,3,0)</f>
        <v>#N/A</v>
      </c>
      <c r="B52" s="146"/>
      <c r="C52" s="129" t="e">
        <f>VLOOKUP(B52,'[1]LISTADO ATM'!$A$2:$B$821,2,0)</f>
        <v>#N/A</v>
      </c>
      <c r="D52" s="127" t="s">
        <v>2500</v>
      </c>
      <c r="E52" s="152"/>
    </row>
    <row r="53" spans="1:5" ht="18.75" thickBot="1" x14ac:dyDescent="0.3">
      <c r="A53" s="119" t="s">
        <v>2476</v>
      </c>
      <c r="B53" s="139">
        <f>COUNT(B38:B52)</f>
        <v>11</v>
      </c>
      <c r="C53" s="108"/>
      <c r="D53" s="108"/>
      <c r="E53" s="108"/>
    </row>
    <row r="54" spans="1:5" ht="15.75" thickBot="1" x14ac:dyDescent="0.3">
      <c r="B54" s="102"/>
      <c r="E54" s="102"/>
    </row>
    <row r="55" spans="1:5" ht="18" x14ac:dyDescent="0.25">
      <c r="A55" s="181" t="s">
        <v>2479</v>
      </c>
      <c r="B55" s="182"/>
      <c r="C55" s="182"/>
      <c r="D55" s="182"/>
      <c r="E55" s="183"/>
    </row>
    <row r="56" spans="1:5" ht="18" x14ac:dyDescent="0.25">
      <c r="A56" s="99" t="s">
        <v>15</v>
      </c>
      <c r="B56" s="99" t="s">
        <v>2416</v>
      </c>
      <c r="C56" s="101" t="s">
        <v>46</v>
      </c>
      <c r="D56" s="132" t="s">
        <v>2419</v>
      </c>
      <c r="E56" s="143" t="s">
        <v>2417</v>
      </c>
    </row>
    <row r="57" spans="1:5" ht="18" x14ac:dyDescent="0.25">
      <c r="A57" s="97" t="str">
        <f>VLOOKUP(B57,'[1]LISTADO ATM'!$A$2:$C$821,3,0)</f>
        <v>DISTRITO NACIONAL</v>
      </c>
      <c r="B57" s="127">
        <v>743</v>
      </c>
      <c r="C57" s="129" t="str">
        <f>VLOOKUP(B57,'[1]LISTADO ATM'!$A$2:$B$821,2,0)</f>
        <v xml:space="preserve">ATM Oficina Los Frailes </v>
      </c>
      <c r="D57" s="125" t="s">
        <v>2567</v>
      </c>
      <c r="E57" s="129">
        <v>3335894160</v>
      </c>
    </row>
    <row r="58" spans="1:5" ht="18" x14ac:dyDescent="0.25">
      <c r="A58" s="97" t="str">
        <f>VLOOKUP(B58,'[1]LISTADO ATM'!$A$2:$C$821,3,0)</f>
        <v>NORTE</v>
      </c>
      <c r="B58" s="127">
        <v>304</v>
      </c>
      <c r="C58" s="129" t="str">
        <f>VLOOKUP(B58,'[1]LISTADO ATM'!$A$2:$B$821,2,0)</f>
        <v xml:space="preserve">ATM Multicentro La Sirena Estrella Sadhala </v>
      </c>
      <c r="D58" s="125" t="s">
        <v>2567</v>
      </c>
      <c r="E58" s="129" t="s">
        <v>2578</v>
      </c>
    </row>
    <row r="59" spans="1:5" ht="18" x14ac:dyDescent="0.25">
      <c r="A59" s="97" t="str">
        <f>VLOOKUP(B59,'[1]LISTADO ATM'!$A$2:$C$821,3,0)</f>
        <v>NORTE</v>
      </c>
      <c r="B59" s="127">
        <v>774</v>
      </c>
      <c r="C59" s="129" t="str">
        <f>VLOOKUP(B59,'[1]LISTADO ATM'!$A$2:$B$821,2,0)</f>
        <v xml:space="preserve">ATM Oficina Montecristi </v>
      </c>
      <c r="D59" s="125" t="s">
        <v>2567</v>
      </c>
      <c r="E59" s="129" t="s">
        <v>2606</v>
      </c>
    </row>
    <row r="60" spans="1:5" ht="18" x14ac:dyDescent="0.25">
      <c r="A60" s="97" t="str">
        <f>VLOOKUP(B60,'[1]LISTADO ATM'!$A$2:$C$821,3,0)</f>
        <v>DISTRITO NACIONAL</v>
      </c>
      <c r="B60" s="127">
        <v>545</v>
      </c>
      <c r="C60" s="129" t="str">
        <f>VLOOKUP(B60,'[1]LISTADO ATM'!$A$2:$B$821,2,0)</f>
        <v xml:space="preserve">ATM Oficina Isabel La Católica II  </v>
      </c>
      <c r="D60" s="125" t="s">
        <v>2567</v>
      </c>
      <c r="E60" s="129" t="s">
        <v>2589</v>
      </c>
    </row>
    <row r="61" spans="1:5" ht="18" customHeight="1" x14ac:dyDescent="0.25">
      <c r="A61" s="97" t="str">
        <f>VLOOKUP(B61,'[1]LISTADO ATM'!$A$2:$C$821,3,0)</f>
        <v>DISTRITO NACIONAL</v>
      </c>
      <c r="B61" s="127">
        <v>113</v>
      </c>
      <c r="C61" s="129" t="str">
        <f>VLOOKUP(B61,'[1]LISTADO ATM'!$A$2:$B$821,2,0)</f>
        <v xml:space="preserve">ATM Autoservicio Atalaya del Mar </v>
      </c>
      <c r="D61" s="125" t="s">
        <v>2567</v>
      </c>
      <c r="E61" s="129" t="s">
        <v>2588</v>
      </c>
    </row>
    <row r="62" spans="1:5" ht="18" x14ac:dyDescent="0.25">
      <c r="A62" s="97" t="str">
        <f>VLOOKUP(B62,'[1]LISTADO ATM'!$A$2:$C$821,3,0)</f>
        <v>ESTE</v>
      </c>
      <c r="B62" s="127">
        <v>330</v>
      </c>
      <c r="C62" s="129" t="str">
        <f>VLOOKUP(B62,'[1]LISTADO ATM'!$A$2:$B$821,2,0)</f>
        <v xml:space="preserve">ATM Oficina Boulevard (Higuey) </v>
      </c>
      <c r="D62" s="125" t="s">
        <v>2567</v>
      </c>
      <c r="E62" s="129" t="s">
        <v>2587</v>
      </c>
    </row>
    <row r="63" spans="1:5" ht="17.25" customHeight="1" x14ac:dyDescent="0.25">
      <c r="A63" s="97" t="str">
        <f>VLOOKUP(B63,'[1]LISTADO ATM'!$A$2:$C$821,3,0)</f>
        <v>NORTE</v>
      </c>
      <c r="B63" s="127">
        <v>8</v>
      </c>
      <c r="C63" s="129" t="str">
        <f>VLOOKUP(B63,'[1]LISTADO ATM'!$A$2:$B$821,2,0)</f>
        <v>ATM Autoservicio Yaque</v>
      </c>
      <c r="D63" s="125" t="s">
        <v>2567</v>
      </c>
      <c r="E63" s="129" t="s">
        <v>2584</v>
      </c>
    </row>
    <row r="64" spans="1:5" ht="17.25" customHeight="1" x14ac:dyDescent="0.25">
      <c r="A64" s="97" t="str">
        <f>VLOOKUP(B64,'[1]LISTADO ATM'!$A$2:$C$821,3,0)</f>
        <v>DISTRITO NACIONAL</v>
      </c>
      <c r="B64" s="127">
        <v>769</v>
      </c>
      <c r="C64" s="129" t="str">
        <f>VLOOKUP(B64,'[1]LISTADO ATM'!$A$2:$B$821,2,0)</f>
        <v>ATM UNP Pablo Mella Morales</v>
      </c>
      <c r="D64" s="125" t="s">
        <v>2567</v>
      </c>
      <c r="E64" s="129" t="s">
        <v>2620</v>
      </c>
    </row>
    <row r="65" spans="1:5" ht="17.25" customHeight="1" x14ac:dyDescent="0.25">
      <c r="A65" s="97" t="str">
        <f>VLOOKUP(B65,'[1]LISTADO ATM'!$A$2:$C$821,3,0)</f>
        <v>ESTE</v>
      </c>
      <c r="B65" s="127">
        <v>219</v>
      </c>
      <c r="C65" s="129" t="str">
        <f>VLOOKUP(B65,'[1]LISTADO ATM'!$A$2:$B$821,2,0)</f>
        <v xml:space="preserve">ATM Oficina La Altagracia (Higuey) </v>
      </c>
      <c r="D65" s="125" t="s">
        <v>2567</v>
      </c>
      <c r="E65" s="129" t="s">
        <v>2604</v>
      </c>
    </row>
    <row r="66" spans="1:5" ht="17.25" customHeight="1" x14ac:dyDescent="0.25">
      <c r="A66" s="97" t="str">
        <f>VLOOKUP(B66,'[1]LISTADO ATM'!$A$2:$C$821,3,0)</f>
        <v>DISTRITO NACIONAL</v>
      </c>
      <c r="B66" s="127">
        <v>160</v>
      </c>
      <c r="C66" s="129" t="str">
        <f>VLOOKUP(B66,'[1]LISTADO ATM'!$A$2:$B$821,2,0)</f>
        <v xml:space="preserve">ATM Oficina Herrera </v>
      </c>
      <c r="D66" s="145" t="s">
        <v>2566</v>
      </c>
      <c r="E66" s="129">
        <v>3335895436</v>
      </c>
    </row>
    <row r="67" spans="1:5" ht="17.25" customHeight="1" x14ac:dyDescent="0.25">
      <c r="A67" s="97" t="str">
        <f>VLOOKUP(B67,'[1]LISTADO ATM'!$A$2:$C$821,3,0)</f>
        <v>DISTRITO NACIONAL</v>
      </c>
      <c r="B67" s="127">
        <v>979</v>
      </c>
      <c r="C67" s="129" t="str">
        <f>VLOOKUP(B67,'[1]LISTADO ATM'!$A$2:$B$821,2,0)</f>
        <v xml:space="preserve">ATM Oficina Luperón I </v>
      </c>
      <c r="D67" s="145" t="s">
        <v>2566</v>
      </c>
      <c r="E67" s="129">
        <v>3335895491</v>
      </c>
    </row>
    <row r="68" spans="1:5" ht="17.25" customHeight="1" x14ac:dyDescent="0.25">
      <c r="A68" s="97" t="str">
        <f>VLOOKUP(B68,'[1]LISTADO ATM'!$A$2:$C$821,3,0)</f>
        <v>NORTE</v>
      </c>
      <c r="B68" s="127">
        <v>198</v>
      </c>
      <c r="C68" s="129" t="str">
        <f>VLOOKUP(B68,'[1]LISTADO ATM'!$A$2:$B$821,2,0)</f>
        <v xml:space="preserve">ATM Almacenes El Encanto  (Santiago) </v>
      </c>
      <c r="D68" s="145" t="s">
        <v>2566</v>
      </c>
      <c r="E68" s="129" t="s">
        <v>2582</v>
      </c>
    </row>
    <row r="69" spans="1:5" ht="17.25" customHeight="1" x14ac:dyDescent="0.25">
      <c r="A69" s="97" t="str">
        <f>VLOOKUP(B69,'[1]LISTADO ATM'!$A$2:$C$821,3,0)</f>
        <v>DISTRITO NACIONAL</v>
      </c>
      <c r="B69" s="127">
        <v>359</v>
      </c>
      <c r="C69" s="129" t="str">
        <f>VLOOKUP(B69,'[1]LISTADO ATM'!$A$2:$B$821,2,0)</f>
        <v>ATM S/M Bravo Ozama</v>
      </c>
      <c r="D69" s="145" t="s">
        <v>2566</v>
      </c>
      <c r="E69" s="129" t="s">
        <v>2610</v>
      </c>
    </row>
    <row r="70" spans="1:5" ht="17.25" customHeight="1" x14ac:dyDescent="0.25">
      <c r="A70" s="97" t="e">
        <f>VLOOKUP(B70,'[1]LISTADO ATM'!$A$2:$C$821,3,0)</f>
        <v>#N/A</v>
      </c>
      <c r="B70" s="127"/>
      <c r="C70" s="129" t="e">
        <f>VLOOKUP(B70,'[1]LISTADO ATM'!$A$2:$B$821,2,0)</f>
        <v>#N/A</v>
      </c>
      <c r="D70" s="145"/>
      <c r="E70" s="129"/>
    </row>
    <row r="71" spans="1:5" ht="17.25" customHeight="1" x14ac:dyDescent="0.25">
      <c r="A71" s="97" t="e">
        <f>VLOOKUP(B71,'[1]LISTADO ATM'!$A$2:$C$821,3,0)</f>
        <v>#N/A</v>
      </c>
      <c r="B71" s="127"/>
      <c r="C71" s="129" t="e">
        <f>VLOOKUP(B71,'[1]LISTADO ATM'!$A$2:$B$821,2,0)</f>
        <v>#N/A</v>
      </c>
      <c r="D71" s="145"/>
      <c r="E71" s="129"/>
    </row>
    <row r="72" spans="1:5" ht="17.25" customHeight="1" thickBot="1" x14ac:dyDescent="0.3">
      <c r="A72" s="100" t="s">
        <v>2476</v>
      </c>
      <c r="B72" s="139">
        <f>COUNT(B57:B71)</f>
        <v>13</v>
      </c>
      <c r="C72" s="108"/>
      <c r="D72" s="133"/>
      <c r="E72" s="133"/>
    </row>
    <row r="73" spans="1:5" ht="17.25" customHeight="1" thickBot="1" x14ac:dyDescent="0.3">
      <c r="B73" s="102"/>
      <c r="E73" s="102"/>
    </row>
    <row r="74" spans="1:5" ht="17.25" customHeight="1" thickBot="1" x14ac:dyDescent="0.3">
      <c r="A74" s="184" t="s">
        <v>2480</v>
      </c>
      <c r="B74" s="185"/>
      <c r="C74" s="96" t="s">
        <v>2412</v>
      </c>
      <c r="D74" s="102"/>
      <c r="E74" s="102"/>
    </row>
    <row r="75" spans="1:5" ht="17.25" customHeight="1" thickBot="1" x14ac:dyDescent="0.3">
      <c r="A75" s="147">
        <f>+B34+B53+B72</f>
        <v>37</v>
      </c>
      <c r="B75" s="141"/>
    </row>
    <row r="76" spans="1:5" ht="17.25" customHeight="1" thickBot="1" x14ac:dyDescent="0.3">
      <c r="B76" s="102"/>
      <c r="E76" s="102"/>
    </row>
    <row r="77" spans="1:5" ht="17.25" customHeight="1" thickBot="1" x14ac:dyDescent="0.3">
      <c r="A77" s="175" t="s">
        <v>2481</v>
      </c>
      <c r="B77" s="176"/>
      <c r="C77" s="176"/>
      <c r="D77" s="176"/>
      <c r="E77" s="177"/>
    </row>
    <row r="78" spans="1:5" ht="18" x14ac:dyDescent="0.25">
      <c r="A78" s="103" t="s">
        <v>15</v>
      </c>
      <c r="B78" s="103" t="s">
        <v>2416</v>
      </c>
      <c r="C78" s="101" t="s">
        <v>46</v>
      </c>
      <c r="D78" s="186"/>
      <c r="E78" s="187"/>
    </row>
    <row r="79" spans="1:5" ht="18" x14ac:dyDescent="0.25">
      <c r="A79" s="127" t="str">
        <f>VLOOKUP(B79,'[1]LISTADO ATM'!$A$2:$C$821,3,0)</f>
        <v>ESTE</v>
      </c>
      <c r="B79" s="127">
        <v>159</v>
      </c>
      <c r="C79" s="127" t="str">
        <f>VLOOKUP(B79,'[1]LISTADO ATM'!$A$2:$B$821,2,0)</f>
        <v xml:space="preserve">ATM Hotel Dreams Bayahibe I </v>
      </c>
      <c r="D79" s="164" t="s">
        <v>2568</v>
      </c>
      <c r="E79" s="165"/>
    </row>
    <row r="80" spans="1:5" ht="18.75" customHeight="1" x14ac:dyDescent="0.25">
      <c r="A80" s="127" t="str">
        <f>VLOOKUP(B80,'[1]LISTADO ATM'!$A$2:$C$821,3,0)</f>
        <v>DISTRITO NACIONAL</v>
      </c>
      <c r="B80" s="127">
        <v>557</v>
      </c>
      <c r="C80" s="127" t="str">
        <f>VLOOKUP(B80,'[1]LISTADO ATM'!$A$2:$B$821,2,0)</f>
        <v xml:space="preserve">ATM Multicentro La Sirena Ave. Mella </v>
      </c>
      <c r="D80" s="164" t="s">
        <v>2570</v>
      </c>
      <c r="E80" s="165"/>
    </row>
    <row r="81" spans="1:5" ht="18" x14ac:dyDescent="0.25">
      <c r="A81" s="127" t="str">
        <f>VLOOKUP(B81,'[1]LISTADO ATM'!$A$2:$C$821,3,0)</f>
        <v>DISTRITO NACIONAL</v>
      </c>
      <c r="B81" s="127">
        <v>227</v>
      </c>
      <c r="C81" s="127" t="str">
        <f>VLOOKUP(B81,'[1]LISTADO ATM'!$A$2:$B$821,2,0)</f>
        <v xml:space="preserve">ATM S/M Bravo Av. Enriquillo </v>
      </c>
      <c r="D81" s="164" t="s">
        <v>2570</v>
      </c>
      <c r="E81" s="165"/>
    </row>
    <row r="82" spans="1:5" ht="18" x14ac:dyDescent="0.25">
      <c r="A82" s="127" t="str">
        <f>VLOOKUP(B82,'[1]LISTADO ATM'!$A$2:$C$821,3,0)</f>
        <v>SUR</v>
      </c>
      <c r="B82" s="127">
        <v>296</v>
      </c>
      <c r="C82" s="127" t="str">
        <f>VLOOKUP(B82,'[1]LISTADO ATM'!$A$2:$B$821,2,0)</f>
        <v>ATM Estación BANICOMB (Baní)  ECO Petroleo</v>
      </c>
      <c r="D82" s="164" t="s">
        <v>2568</v>
      </c>
      <c r="E82" s="165"/>
    </row>
    <row r="83" spans="1:5" ht="18.75" customHeight="1" x14ac:dyDescent="0.25">
      <c r="A83" s="127" t="str">
        <f>VLOOKUP(B83,'[1]LISTADO ATM'!$A$2:$C$821,3,0)</f>
        <v>DISTRITO NACIONAL</v>
      </c>
      <c r="B83" s="127">
        <v>516</v>
      </c>
      <c r="C83" s="127" t="str">
        <f>VLOOKUP(B83,'[1]LISTADO ATM'!$A$2:$B$821,2,0)</f>
        <v xml:space="preserve">ATM Oficina Gascue </v>
      </c>
      <c r="D83" s="164" t="s">
        <v>2568</v>
      </c>
      <c r="E83" s="165"/>
    </row>
    <row r="84" spans="1:5" ht="17.25" customHeight="1" x14ac:dyDescent="0.25">
      <c r="A84" s="127" t="str">
        <f>VLOOKUP(B84,'[1]LISTADO ATM'!$A$2:$C$821,3,0)</f>
        <v>DISTRITO NACIONAL</v>
      </c>
      <c r="B84" s="127">
        <v>641</v>
      </c>
      <c r="C84" s="127" t="str">
        <f>VLOOKUP(B84,'[1]LISTADO ATM'!$A$2:$B$821,2,0)</f>
        <v xml:space="preserve">ATM Farmacia Rimac </v>
      </c>
      <c r="D84" s="164" t="s">
        <v>2568</v>
      </c>
      <c r="E84" s="165"/>
    </row>
    <row r="85" spans="1:5" ht="17.25" customHeight="1" x14ac:dyDescent="0.25">
      <c r="A85" s="127" t="str">
        <f>VLOOKUP(B85,'[1]LISTADO ATM'!$A$2:$C$821,3,0)</f>
        <v>SUR</v>
      </c>
      <c r="B85" s="127">
        <v>765</v>
      </c>
      <c r="C85" s="127" t="str">
        <f>VLOOKUP(B85,'[1]LISTADO ATM'!$A$2:$B$821,2,0)</f>
        <v xml:space="preserve">ATM Oficina Azua I </v>
      </c>
      <c r="D85" s="164" t="s">
        <v>2570</v>
      </c>
      <c r="E85" s="165"/>
    </row>
    <row r="86" spans="1:5" ht="17.25" customHeight="1" x14ac:dyDescent="0.25">
      <c r="A86" s="127" t="str">
        <f>VLOOKUP(B86,'[1]LISTADO ATM'!$A$2:$C$821,3,0)</f>
        <v>NORTE</v>
      </c>
      <c r="B86" s="127">
        <v>779</v>
      </c>
      <c r="C86" s="127" t="str">
        <f>VLOOKUP(B86,'[1]LISTADO ATM'!$A$2:$B$821,2,0)</f>
        <v xml:space="preserve">ATM Zona Franca Esperanza I (Mao) </v>
      </c>
      <c r="D86" s="164" t="s">
        <v>2568</v>
      </c>
      <c r="E86" s="165"/>
    </row>
    <row r="87" spans="1:5" ht="17.25" customHeight="1" x14ac:dyDescent="0.25">
      <c r="A87" s="127" t="str">
        <f>VLOOKUP(B87,'[1]LISTADO ATM'!$A$2:$C$821,3,0)</f>
        <v>DISTRITO NACIONAL</v>
      </c>
      <c r="B87" s="127">
        <v>354</v>
      </c>
      <c r="C87" s="127" t="str">
        <f>VLOOKUP(B87,'[1]LISTADO ATM'!$A$2:$B$821,2,0)</f>
        <v xml:space="preserve">ATM Oficina Núñez de Cáceres II </v>
      </c>
      <c r="D87" s="164" t="s">
        <v>2568</v>
      </c>
      <c r="E87" s="165"/>
    </row>
    <row r="88" spans="1:5" ht="17.25" customHeight="1" x14ac:dyDescent="0.25">
      <c r="A88" s="127" t="str">
        <f>VLOOKUP(B88,'[1]LISTADO ATM'!$A$2:$C$821,3,0)</f>
        <v>DISTRITO NACIONAL</v>
      </c>
      <c r="B88" s="127">
        <v>670</v>
      </c>
      <c r="C88" s="127" t="str">
        <f>VLOOKUP(B88,'[1]LISTADO ATM'!$A$2:$B$821,2,0)</f>
        <v>ATM Estación Texaco Algodón</v>
      </c>
      <c r="D88" s="164" t="s">
        <v>2568</v>
      </c>
      <c r="E88" s="165"/>
    </row>
    <row r="89" spans="1:5" ht="17.25" customHeight="1" x14ac:dyDescent="0.25">
      <c r="A89" s="127" t="str">
        <f>VLOOKUP(B89,'[1]LISTADO ATM'!$A$2:$C$821,3,0)</f>
        <v>SUR</v>
      </c>
      <c r="B89" s="127">
        <v>730</v>
      </c>
      <c r="C89" s="127" t="str">
        <f>VLOOKUP(B89,'[1]LISTADO ATM'!$A$2:$B$821,2,0)</f>
        <v xml:space="preserve">ATM Palacio de Justicia Barahona </v>
      </c>
      <c r="D89" s="164" t="s">
        <v>2570</v>
      </c>
      <c r="E89" s="165"/>
    </row>
    <row r="90" spans="1:5" ht="17.25" customHeight="1" x14ac:dyDescent="0.25">
      <c r="A90" s="127" t="str">
        <f>VLOOKUP(B90,'[1]LISTADO ATM'!$A$2:$C$821,3,0)</f>
        <v>DISTRITO NACIONAL</v>
      </c>
      <c r="B90" s="127">
        <v>577</v>
      </c>
      <c r="C90" s="127" t="str">
        <f>VLOOKUP(B90,'[1]LISTADO ATM'!$A$2:$B$821,2,0)</f>
        <v xml:space="preserve">ATM Olé Ave. Duarte </v>
      </c>
      <c r="D90" s="164" t="s">
        <v>2570</v>
      </c>
      <c r="E90" s="165"/>
    </row>
    <row r="91" spans="1:5" ht="17.25" customHeight="1" x14ac:dyDescent="0.25">
      <c r="A91" s="127" t="str">
        <f>VLOOKUP(B91,'[1]LISTADO ATM'!$A$2:$C$821,3,0)</f>
        <v>DISTRITO NACIONAL</v>
      </c>
      <c r="B91" s="127">
        <v>568</v>
      </c>
      <c r="C91" s="127" t="str">
        <f>VLOOKUP(B91,'[1]LISTADO ATM'!$A$2:$B$821,2,0)</f>
        <v xml:space="preserve">ATM Ministerio de Educación </v>
      </c>
      <c r="D91" s="164" t="s">
        <v>2570</v>
      </c>
      <c r="E91" s="165"/>
    </row>
    <row r="92" spans="1:5" ht="17.25" customHeight="1" x14ac:dyDescent="0.25">
      <c r="A92" s="127" t="str">
        <f>VLOOKUP(B92,'[1]LISTADO ATM'!$A$2:$C$821,3,0)</f>
        <v>SUR</v>
      </c>
      <c r="B92" s="127">
        <v>311</v>
      </c>
      <c r="C92" s="127" t="str">
        <f>VLOOKUP(B92,'[1]LISTADO ATM'!$A$2:$B$821,2,0)</f>
        <v>ATM Plaza Eroski</v>
      </c>
      <c r="D92" s="164" t="s">
        <v>2568</v>
      </c>
      <c r="E92" s="165"/>
    </row>
    <row r="93" spans="1:5" ht="17.25" customHeight="1" x14ac:dyDescent="0.25">
      <c r="A93" s="127" t="str">
        <f>VLOOKUP(B93,'[1]LISTADO ATM'!$A$2:$C$821,3,0)</f>
        <v>NORTE</v>
      </c>
      <c r="B93" s="127">
        <v>632</v>
      </c>
      <c r="C93" s="127" t="str">
        <f>VLOOKUP(B93,'[1]LISTADO ATM'!$A$2:$B$821,2,0)</f>
        <v xml:space="preserve">ATM Autobanco Gurabo </v>
      </c>
      <c r="D93" s="164" t="s">
        <v>2568</v>
      </c>
      <c r="E93" s="165"/>
    </row>
    <row r="94" spans="1:5" ht="17.25" customHeight="1" x14ac:dyDescent="0.25">
      <c r="A94" s="127" t="e">
        <f>VLOOKUP(B94,'[1]LISTADO ATM'!$A$2:$C$821,3,0)</f>
        <v>#N/A</v>
      </c>
      <c r="B94" s="127"/>
      <c r="C94" s="127" t="e">
        <f>VLOOKUP(B94,'[1]LISTADO ATM'!$A$2:$B$821,2,0)</f>
        <v>#N/A</v>
      </c>
      <c r="D94" s="164"/>
      <c r="E94" s="165"/>
    </row>
    <row r="95" spans="1:5" ht="17.25" customHeight="1" x14ac:dyDescent="0.25">
      <c r="A95" s="127" t="e">
        <f>VLOOKUP(B95,'[1]LISTADO ATM'!$A$2:$C$821,3,0)</f>
        <v>#N/A</v>
      </c>
      <c r="B95" s="127"/>
      <c r="C95" s="127" t="e">
        <f>VLOOKUP(B95,'[1]LISTADO ATM'!$A$2:$B$821,2,0)</f>
        <v>#N/A</v>
      </c>
      <c r="D95" s="164"/>
      <c r="E95" s="165"/>
    </row>
    <row r="96" spans="1:5" ht="17.25" customHeight="1" x14ac:dyDescent="0.25">
      <c r="A96" s="127" t="e">
        <f>VLOOKUP(B96,'[1]LISTADO ATM'!$A$2:$C$821,3,0)</f>
        <v>#N/A</v>
      </c>
      <c r="B96" s="127"/>
      <c r="C96" s="127" t="e">
        <f>VLOOKUP(B96,'[1]LISTADO ATM'!$A$2:$B$821,2,0)</f>
        <v>#N/A</v>
      </c>
      <c r="D96" s="164"/>
      <c r="E96" s="165"/>
    </row>
    <row r="97" spans="1:5" ht="17.25" customHeight="1" x14ac:dyDescent="0.25">
      <c r="A97" s="127" t="e">
        <f>VLOOKUP(B97,'[1]LISTADO ATM'!$A$2:$C$821,3,0)</f>
        <v>#N/A</v>
      </c>
      <c r="B97" s="127"/>
      <c r="C97" s="127" t="e">
        <f>VLOOKUP(B97,'[1]LISTADO ATM'!$A$2:$B$821,2,0)</f>
        <v>#N/A</v>
      </c>
      <c r="D97" s="164"/>
      <c r="E97" s="165"/>
    </row>
    <row r="98" spans="1:5" ht="17.25" customHeight="1" x14ac:dyDescent="0.25">
      <c r="A98" s="127" t="e">
        <f>VLOOKUP(B98,'[1]LISTADO ATM'!$A$2:$C$821,3,0)</f>
        <v>#N/A</v>
      </c>
      <c r="B98" s="127"/>
      <c r="C98" s="127" t="e">
        <f>VLOOKUP(B98,'[1]LISTADO ATM'!$A$2:$B$821,2,0)</f>
        <v>#N/A</v>
      </c>
      <c r="D98" s="164"/>
      <c r="E98" s="165"/>
    </row>
    <row r="99" spans="1:5" ht="17.25" customHeight="1" x14ac:dyDescent="0.25">
      <c r="A99" s="127" t="e">
        <f>VLOOKUP(B99,'[1]LISTADO ATM'!$A$2:$C$821,3,0)</f>
        <v>#N/A</v>
      </c>
      <c r="B99" s="127"/>
      <c r="C99" s="127" t="e">
        <f>VLOOKUP(B99,'[1]LISTADO ATM'!$A$2:$B$821,2,0)</f>
        <v>#N/A</v>
      </c>
      <c r="D99" s="164"/>
      <c r="E99" s="165"/>
    </row>
    <row r="100" spans="1:5" ht="17.25" customHeight="1" thickBot="1" x14ac:dyDescent="0.3">
      <c r="A100" s="119" t="s">
        <v>2476</v>
      </c>
      <c r="B100" s="139">
        <f>COUNT(B79:B99)</f>
        <v>15</v>
      </c>
      <c r="C100" s="110"/>
      <c r="D100" s="110"/>
      <c r="E100" s="111"/>
    </row>
    <row r="101" spans="1:5" ht="17.25" customHeight="1" x14ac:dyDescent="0.25">
      <c r="B101" s="144"/>
    </row>
  </sheetData>
  <mergeCells count="33">
    <mergeCell ref="D99:E99"/>
    <mergeCell ref="D94:E94"/>
    <mergeCell ref="D95:E95"/>
    <mergeCell ref="D96:E96"/>
    <mergeCell ref="D91:E91"/>
    <mergeCell ref="D92:E92"/>
    <mergeCell ref="D93:E93"/>
    <mergeCell ref="D97:E97"/>
    <mergeCell ref="D98:E98"/>
    <mergeCell ref="A1:E1"/>
    <mergeCell ref="A2:E2"/>
    <mergeCell ref="A7:E7"/>
    <mergeCell ref="A77:E77"/>
    <mergeCell ref="D81:E81"/>
    <mergeCell ref="C10:E10"/>
    <mergeCell ref="A12:E12"/>
    <mergeCell ref="C16:E16"/>
    <mergeCell ref="A18:E18"/>
    <mergeCell ref="A36:E36"/>
    <mergeCell ref="A55:E55"/>
    <mergeCell ref="A74:B74"/>
    <mergeCell ref="D78:E78"/>
    <mergeCell ref="D79:E79"/>
    <mergeCell ref="D80:E80"/>
    <mergeCell ref="D87:E87"/>
    <mergeCell ref="D88:E88"/>
    <mergeCell ref="D89:E89"/>
    <mergeCell ref="D90:E90"/>
    <mergeCell ref="D82:E82"/>
    <mergeCell ref="D83:E83"/>
    <mergeCell ref="D84:E84"/>
    <mergeCell ref="D85:E85"/>
    <mergeCell ref="D86:E86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 xr:uid="{00000000-0009-0000-0000-000005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2431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zoomScale="70" zoomScaleNormal="70" workbookViewId="0">
      <selection activeCell="E3" sqref="E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13.8324421296275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44339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44339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44339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44339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44339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44339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9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58"/>
  </conditionalFormatting>
  <conditionalFormatting sqref="B7">
    <cfRule type="duplicateValues" dxfId="46" priority="42"/>
    <cfRule type="duplicateValues" dxfId="45" priority="43"/>
    <cfRule type="duplicateValues" dxfId="44" priority="44"/>
  </conditionalFormatting>
  <conditionalFormatting sqref="B7">
    <cfRule type="duplicateValues" dxfId="43" priority="41"/>
  </conditionalFormatting>
  <conditionalFormatting sqref="B7">
    <cfRule type="duplicateValues" dxfId="42" priority="39"/>
    <cfRule type="duplicateValues" dxfId="41" priority="40"/>
  </conditionalFormatting>
  <conditionalFormatting sqref="B7">
    <cfRule type="duplicateValues" dxfId="40" priority="36"/>
    <cfRule type="duplicateValues" dxfId="39" priority="37"/>
    <cfRule type="duplicateValues" dxfId="38" priority="38"/>
  </conditionalFormatting>
  <conditionalFormatting sqref="B7">
    <cfRule type="duplicateValues" dxfId="37" priority="35"/>
  </conditionalFormatting>
  <conditionalFormatting sqref="B7">
    <cfRule type="duplicateValues" dxfId="36" priority="33"/>
    <cfRule type="duplicateValues" dxfId="35" priority="34"/>
  </conditionalFormatting>
  <conditionalFormatting sqref="B7">
    <cfRule type="duplicateValues" dxfId="34" priority="32"/>
  </conditionalFormatting>
  <conditionalFormatting sqref="B7">
    <cfRule type="duplicateValues" dxfId="33" priority="29"/>
    <cfRule type="duplicateValues" dxfId="32" priority="30"/>
    <cfRule type="duplicateValues" dxfId="31" priority="31"/>
  </conditionalFormatting>
  <conditionalFormatting sqref="B7">
    <cfRule type="duplicateValues" dxfId="30" priority="28"/>
  </conditionalFormatting>
  <conditionalFormatting sqref="B7">
    <cfRule type="duplicateValues" dxfId="29" priority="27"/>
  </conditionalFormatting>
  <conditionalFormatting sqref="B9">
    <cfRule type="duplicateValues" dxfId="28" priority="26"/>
  </conditionalFormatting>
  <conditionalFormatting sqref="B9">
    <cfRule type="duplicateValues" dxfId="27" priority="23"/>
    <cfRule type="duplicateValues" dxfId="26" priority="24"/>
    <cfRule type="duplicateValues" dxfId="25" priority="25"/>
  </conditionalFormatting>
  <conditionalFormatting sqref="B9">
    <cfRule type="duplicateValues" dxfId="24" priority="21"/>
    <cfRule type="duplicateValues" dxfId="23" priority="22"/>
  </conditionalFormatting>
  <conditionalFormatting sqref="B9">
    <cfRule type="duplicateValues" dxfId="22" priority="18"/>
    <cfRule type="duplicateValues" dxfId="21" priority="19"/>
    <cfRule type="duplicateValues" dxfId="20" priority="20"/>
  </conditionalFormatting>
  <conditionalFormatting sqref="B9">
    <cfRule type="duplicateValues" dxfId="19" priority="17"/>
  </conditionalFormatting>
  <conditionalFormatting sqref="B9">
    <cfRule type="duplicateValues" dxfId="18" priority="16"/>
  </conditionalFormatting>
  <conditionalFormatting sqref="B9">
    <cfRule type="duplicateValues" dxfId="17" priority="15"/>
  </conditionalFormatting>
  <conditionalFormatting sqref="B9">
    <cfRule type="duplicateValues" dxfId="16" priority="12"/>
    <cfRule type="duplicateValues" dxfId="15" priority="13"/>
    <cfRule type="duplicateValues" dxfId="14" priority="14"/>
  </conditionalFormatting>
  <conditionalFormatting sqref="B9">
    <cfRule type="duplicateValues" dxfId="13" priority="10"/>
    <cfRule type="duplicateValues" dxfId="12" priority="11"/>
  </conditionalFormatting>
  <conditionalFormatting sqref="C9">
    <cfRule type="duplicateValues" dxfId="11" priority="9"/>
  </conditionalFormatting>
  <conditionalFormatting sqref="E3">
    <cfRule type="duplicateValues" dxfId="10" priority="121621"/>
  </conditionalFormatting>
  <conditionalFormatting sqref="E3">
    <cfRule type="duplicateValues" dxfId="9" priority="121622"/>
    <cfRule type="duplicateValues" dxfId="8" priority="121623"/>
  </conditionalFormatting>
  <conditionalFormatting sqref="E3">
    <cfRule type="duplicateValues" dxfId="7" priority="121624"/>
    <cfRule type="duplicateValues" dxfId="6" priority="121625"/>
    <cfRule type="duplicateValues" dxfId="5" priority="121626"/>
    <cfRule type="duplicateValues" dxfId="4" priority="121627"/>
  </conditionalFormatting>
  <conditionalFormatting sqref="B3">
    <cfRule type="duplicateValues" dxfId="3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A000000}">
    <sortState xmlns:xlrd2="http://schemas.microsoft.com/office/spreadsheetml/2017/richdata2" ref="A2:O807">
      <sortCondition sortBy="cellColor" ref="A1:A807" dxfId="2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2021-05-19T03:07:53Z</cp:lastPrinted>
  <dcterms:created xsi:type="dcterms:W3CDTF">2014-10-01T23:18:29Z</dcterms:created>
  <dcterms:modified xsi:type="dcterms:W3CDTF">2021-05-23T12:56:09Z</dcterms:modified>
</cp:coreProperties>
</file>