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4\"/>
    </mc:Choice>
  </mc:AlternateContent>
  <bookViews>
    <workbookView xWindow="0" yWindow="0" windowWidth="15270" windowHeight="4575" tabRatio="596" firstSheet="1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REPORTE!$A$4:$Q$95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0" i="1" l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A100" i="1"/>
  <c r="A99" i="1"/>
  <c r="A98" i="1"/>
  <c r="A97" i="1"/>
  <c r="A96" i="1"/>
  <c r="A84" i="1" l="1"/>
  <c r="A85" i="1"/>
  <c r="A86" i="1"/>
  <c r="A87" i="1"/>
  <c r="A88" i="1"/>
  <c r="A89" i="1"/>
  <c r="A90" i="1"/>
  <c r="A91" i="1"/>
  <c r="A92" i="1"/>
  <c r="A93" i="1"/>
  <c r="A94" i="1"/>
  <c r="A95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A46" i="1" l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B100" i="16" l="1"/>
  <c r="A9" i="16"/>
  <c r="C9" i="16"/>
  <c r="B10" i="16"/>
  <c r="A14" i="16"/>
  <c r="C14" i="16"/>
  <c r="A15" i="16"/>
  <c r="C15" i="16"/>
  <c r="B16" i="16"/>
  <c r="A20" i="16"/>
  <c r="C20" i="16"/>
  <c r="A21" i="16"/>
  <c r="C21" i="16"/>
  <c r="A22" i="16"/>
  <c r="C22" i="16"/>
  <c r="A23" i="16"/>
  <c r="C23" i="16"/>
  <c r="A24" i="16"/>
  <c r="C24" i="16"/>
  <c r="A25" i="16"/>
  <c r="C25" i="16"/>
  <c r="A26" i="16"/>
  <c r="C26" i="16"/>
  <c r="A27" i="16"/>
  <c r="C27" i="16"/>
  <c r="A28" i="16"/>
  <c r="C28" i="16"/>
  <c r="A29" i="16"/>
  <c r="C29" i="16"/>
  <c r="A30" i="16"/>
  <c r="C30" i="16"/>
  <c r="A31" i="16"/>
  <c r="C31" i="16"/>
  <c r="A32" i="16"/>
  <c r="C32" i="16"/>
  <c r="A33" i="16"/>
  <c r="C33" i="16"/>
  <c r="B34" i="16"/>
  <c r="A38" i="16"/>
  <c r="C38" i="16"/>
  <c r="A39" i="16"/>
  <c r="C39" i="16"/>
  <c r="A40" i="16"/>
  <c r="C40" i="16"/>
  <c r="A41" i="16"/>
  <c r="C41" i="16"/>
  <c r="A42" i="16"/>
  <c r="C42" i="16"/>
  <c r="A43" i="16"/>
  <c r="C43" i="16"/>
  <c r="A44" i="16"/>
  <c r="C44" i="16"/>
  <c r="A45" i="16"/>
  <c r="C45" i="16"/>
  <c r="A46" i="16"/>
  <c r="C46" i="16"/>
  <c r="A47" i="16"/>
  <c r="C47" i="16"/>
  <c r="A48" i="16"/>
  <c r="C48" i="16"/>
  <c r="A49" i="16"/>
  <c r="C49" i="16"/>
  <c r="A50" i="16"/>
  <c r="C50" i="16"/>
  <c r="A51" i="16"/>
  <c r="C51" i="16"/>
  <c r="A52" i="16"/>
  <c r="C52" i="16"/>
  <c r="B53" i="16"/>
  <c r="A57" i="16"/>
  <c r="C57" i="16"/>
  <c r="A58" i="16"/>
  <c r="C58" i="16"/>
  <c r="A59" i="16"/>
  <c r="C59" i="16"/>
  <c r="A60" i="16"/>
  <c r="C60" i="16"/>
  <c r="A61" i="16"/>
  <c r="C61" i="16"/>
  <c r="A62" i="16"/>
  <c r="C62" i="16"/>
  <c r="A63" i="16"/>
  <c r="C63" i="16"/>
  <c r="A64" i="16"/>
  <c r="C64" i="16"/>
  <c r="A65" i="16"/>
  <c r="C65" i="16"/>
  <c r="A66" i="16"/>
  <c r="C66" i="16"/>
  <c r="A67" i="16"/>
  <c r="C67" i="16"/>
  <c r="A68" i="16"/>
  <c r="C68" i="16"/>
  <c r="A69" i="16"/>
  <c r="C69" i="16"/>
  <c r="A70" i="16"/>
  <c r="C70" i="16"/>
  <c r="A71" i="16"/>
  <c r="C71" i="16"/>
  <c r="B72" i="16"/>
  <c r="A75" i="16" s="1"/>
  <c r="A79" i="16"/>
  <c r="C79" i="16"/>
  <c r="A80" i="16"/>
  <c r="C80" i="16"/>
  <c r="A81" i="16"/>
  <c r="C81" i="16"/>
  <c r="A82" i="16"/>
  <c r="C82" i="16"/>
  <c r="A83" i="16"/>
  <c r="C83" i="16"/>
  <c r="A84" i="16"/>
  <c r="C84" i="16"/>
  <c r="A85" i="16"/>
  <c r="C85" i="16"/>
  <c r="A86" i="16"/>
  <c r="C86" i="16"/>
  <c r="A87" i="16"/>
  <c r="C87" i="16"/>
  <c r="A88" i="16"/>
  <c r="C88" i="16"/>
  <c r="A89" i="16"/>
  <c r="C89" i="16"/>
  <c r="A90" i="16"/>
  <c r="C90" i="16"/>
  <c r="A91" i="16"/>
  <c r="C91" i="16"/>
  <c r="A92" i="16"/>
  <c r="C92" i="16"/>
  <c r="A93" i="16"/>
  <c r="C93" i="16"/>
  <c r="A94" i="16"/>
  <c r="C94" i="16"/>
  <c r="A95" i="16"/>
  <c r="C95" i="16"/>
  <c r="A96" i="16"/>
  <c r="C96" i="16"/>
  <c r="A97" i="16"/>
  <c r="C97" i="16"/>
  <c r="A98" i="16"/>
  <c r="C98" i="16"/>
  <c r="A99" i="16"/>
  <c r="C99" i="16"/>
  <c r="F22" i="1" l="1"/>
  <c r="G22" i="1"/>
  <c r="H22" i="1"/>
  <c r="I22" i="1"/>
  <c r="J22" i="1"/>
  <c r="K22" i="1"/>
  <c r="A22" i="1"/>
  <c r="F40" i="1"/>
  <c r="F41" i="1"/>
  <c r="G41" i="1"/>
  <c r="H41" i="1"/>
  <c r="I41" i="1"/>
  <c r="J41" i="1"/>
  <c r="K41" i="1"/>
  <c r="G40" i="1"/>
  <c r="H40" i="1"/>
  <c r="I40" i="1"/>
  <c r="J40" i="1"/>
  <c r="K40" i="1"/>
  <c r="F39" i="1"/>
  <c r="G39" i="1"/>
  <c r="H39" i="1"/>
  <c r="I39" i="1"/>
  <c r="J39" i="1"/>
  <c r="K39" i="1"/>
  <c r="A41" i="1"/>
  <c r="A40" i="1"/>
  <c r="A39" i="1"/>
  <c r="A38" i="1" l="1"/>
  <c r="A37" i="1"/>
  <c r="A36" i="1"/>
  <c r="A35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A34" i="1" l="1"/>
  <c r="A33" i="1"/>
  <c r="A32" i="1"/>
  <c r="A31" i="1"/>
  <c r="A30" i="1"/>
  <c r="A29" i="1"/>
  <c r="A28" i="1"/>
  <c r="A27" i="1"/>
  <c r="A26" i="1"/>
  <c r="A25" i="1"/>
  <c r="A24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K23" i="1" l="1"/>
  <c r="J23" i="1"/>
  <c r="I23" i="1"/>
  <c r="H23" i="1"/>
  <c r="G23" i="1"/>
  <c r="F23" i="1"/>
  <c r="A23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2" i="1" l="1"/>
  <c r="A11" i="1"/>
  <c r="A10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9" i="1"/>
  <c r="A8" i="1"/>
  <c r="F9" i="1"/>
  <c r="G9" i="1"/>
  <c r="H9" i="1"/>
  <c r="I9" i="1"/>
  <c r="J9" i="1"/>
  <c r="K9" i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A6" i="1"/>
  <c r="F6" i="1"/>
  <c r="G6" i="1"/>
  <c r="H6" i="1"/>
  <c r="I6" i="1"/>
  <c r="J6" i="1"/>
  <c r="K6" i="1"/>
  <c r="A5" i="1"/>
  <c r="F5" i="1"/>
  <c r="G5" i="1"/>
  <c r="H5" i="1"/>
  <c r="I5" i="1"/>
  <c r="J5" i="1"/>
  <c r="K5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<sst xmlns="http://schemas.openxmlformats.org/spreadsheetml/2006/main" count="13674" uniqueCount="2652">
  <si>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</si>
  <si>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</si>
  <si>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</si>
  <si>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</si>
  <si>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</si>
  <si>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</si>
  <si>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</si>
  <si>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</si>
  <si>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</si>
  <si>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</si>
  <si>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</si>
  <si>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</si>
  <si>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</si>
  <si>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</si>
  <si>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</si>
  <si>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</si>
  <si>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</si>
  <si>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</si>
  <si>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</si>
  <si>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</si>
  <si>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</si>
  <si>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</si>
  <si>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</si>
  <si>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</si>
  <si>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</si>
  <si>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</si>
  <si>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</si>
  <si>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</si>
  <si>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</si>
  <si>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</si>
  <si>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</si>
  <si>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</si>
  <si>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</si>
  <si>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</si>
  <si>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</si>
  <si>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</si>
  <si>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</si>
  <si>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</si>
  <si>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</si>
  <si>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</si>
  <si>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</si>
  <si>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</si>
  <si>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</si>
  <si>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</si>
  <si>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</si>
  <si>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</si>
  <si>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</si>
  <si>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</si>
  <si>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</si>
  <si>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</si>
  <si>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</si>
  <si>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</si>
  <si>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</si>
  <si>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</si>
  <si>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</si>
  <si>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</si>
  <si>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</si>
  <si>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</si>
  <si>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</si>
  <si>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</si>
  <si>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</si>
  <si>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</si>
  <si>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</si>
  <si>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</si>
  <si>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</si>
  <si>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</si>
  <si>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</si>
  <si>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</si>
  <si>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</si>
  <si>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</si>
  <si>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</si>
  <si>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</si>
  <si>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</si>
  <si>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</si>
  <si>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</si>
  <si>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</si>
  <si>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</si>
  <si>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</si>
  <si>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</si>
  <si>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</si>
  <si>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</si>
  <si>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</si>
  <si>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</si>
  <si>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</si>
  <si>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</si>
  <si>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</si>
  <si>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</si>
  <si>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</si>
  <si>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</si>
  <si>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</si>
  <si>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</si>
  <si>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</si>
  <si>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</si>
  <si>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</si>
  <si>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</si>
  <si>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</si>
  <si>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</si>
  <si>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</si>
  <si>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</si>
  <si>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</si>
  <si>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</si>
  <si>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</si>
  <si>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</si>
  <si>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</si>
  <si>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</si>
  <si>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</si>
  <si>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</si>
  <si>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</si>
  <si>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</si>
  <si>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</si>
  <si>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</si>
  <si>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</si>
  <si>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</si>
  <si>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</si>
  <si>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</si>
  <si>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</si>
  <si>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</si>
  <si>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</si>
  <si>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</si>
  <si>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</si>
  <si>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</si>
  <si>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</si>
  <si>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</si>
  <si>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</si>
  <si>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</si>
  <si>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</si>
  <si>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</si>
  <si>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</si>
  <si>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</si>
  <si>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</si>
  <si>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</si>
  <si>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</si>
  <si>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</si>
  <si>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</si>
  <si>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</si>
  <si>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</si>
  <si>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</si>
  <si>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</si>
  <si>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</si>
  <si>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</si>
  <si>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</si>
  <si>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</si>
  <si>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</si>
  <si>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</si>
  <si>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</si>
  <si>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</si>
  <si>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</si>
  <si>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</si>
  <si>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</si>
  <si>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</si>
  <si>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</si>
  <si>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</si>
  <si>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</si>
  <si>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</si>
  <si>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</si>
  <si>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</si>
  <si>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</si>
  <si>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</si>
  <si>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</si>
  <si>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</si>
  <si>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</si>
  <si>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</si>
  <si>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</si>
  <si>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</si>
  <si>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</si>
  <si>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</si>
  <si>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</si>
  <si>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</si>
  <si>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</si>
  <si>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</si>
  <si>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</si>
  <si>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</si>
  <si>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</si>
  <si>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</si>
  <si>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</si>
  <si>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</si>
  <si>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</si>
  <si>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</si>
  <si>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</si>
  <si>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</si>
  <si>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</si>
  <si>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</si>
  <si>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</si>
  <si>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</si>
  <si>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</si>
  <si>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</si>
  <si>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</si>
  <si>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</si>
  <si>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</si>
  <si>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</si>
  <si>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</si>
  <si>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</si>
  <si>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</si>
  <si>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</si>
  <si>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</si>
  <si>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</si>
  <si>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</si>
  <si>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</si>
  <si>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</si>
  <si>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</si>
  <si>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</si>
  <si>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</si>
  <si>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</si>
  <si>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</si>
  <si>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</si>
  <si>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</si>
  <si>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</si>
  <si>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</si>
  <si>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</si>
  <si>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</si>
  <si>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</si>
  <si>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</si>
  <si>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</si>
  <si>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</si>
  <si>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</si>
  <si>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</si>
  <si>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</si>
  <si>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</si>
  <si>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</si>
  <si>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</si>
  <si>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</si>
  <si>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</si>
  <si>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</si>
  <si>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</si>
  <si>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</si>
  <si>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</si>
  <si>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</si>
  <si>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</si>
  <si>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</si>
  <si>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</si>
  <si>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</si>
  <si>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</si>
  <si>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</si>
  <si>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</si>
  <si>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</si>
  <si>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</si>
  <si>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</si>
  <si>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</si>
  <si>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</si>
  <si>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</si>
  <si>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</si>
  <si>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</si>
  <si>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</si>
  <si>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</si>
  <si>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</si>
  <si>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</si>
  <si>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</si>
  <si>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</si>
  <si>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</si>
  <si>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</si>
  <si>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</si>
  <si>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</si>
  <si>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</si>
  <si>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</si>
  <si>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</si>
  <si>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</si>
  <si>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</si>
  <si>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</si>
  <si>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</si>
  <si>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</si>
  <si>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</si>
  <si>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</si>
  <si>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</si>
  <si>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</si>
  <si>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</si>
  <si>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</si>
  <si>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</si>
  <si>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</si>
  <si>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</si>
  <si>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</si>
  <si>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</si>
  <si>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</si>
  <si>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</si>
  <si>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</si>
  <si>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</si>
  <si>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</si>
  <si>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</si>
  <si>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</si>
  <si>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</si>
  <si>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</si>
  <si>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</si>
  <si>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</si>
  <si>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</si>
  <si>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</si>
  <si>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</si>
  <si>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</si>
  <si>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</si>
  <si>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</si>
  <si>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</si>
  <si>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</si>
  <si>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</si>
  <si>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</si>
  <si>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</si>
  <si>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</si>
  <si>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</si>
  <si>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</si>
  <si>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</si>
  <si>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</si>
  <si>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</si>
  <si>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</si>
  <si>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</si>
  <si>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</si>
  <si>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</si>
  <si>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</si>
  <si>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</si>
  <si>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</si>
  <si>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</si>
  <si>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</si>
  <si>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</si>
  <si>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</si>
  <si>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</si>
  <si>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</si>
  <si>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</si>
  <si>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</si>
  <si>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</si>
  <si>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</si>
  <si>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</si>
  <si>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</si>
  <si>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</si>
  <si>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</si>
  <si>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</si>
  <si>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</si>
  <si>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</si>
  <si>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</si>
  <si>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</si>
  <si>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</si>
  <si>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</si>
  <si>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</si>
  <si>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</si>
  <si>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</si>
  <si>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</si>
  <si>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</si>
  <si>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</si>
  <si>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</si>
  <si>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</si>
  <si>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</si>
  <si>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</si>
  <si>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</si>
  <si>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</si>
  <si>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</si>
  <si>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</si>
  <si>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</si>
  <si>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</si>
  <si>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</si>
  <si>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</si>
  <si>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</si>
  <si>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</si>
  <si>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</si>
  <si>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</si>
  <si>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</si>
  <si>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</si>
  <si>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</si>
  <si>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</si>
  <si>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</si>
  <si>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</si>
  <si>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</si>
  <si>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</si>
  <si>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</si>
  <si>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</si>
  <si>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</si>
  <si>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</si>
  <si>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</si>
  <si>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</si>
  <si>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</si>
  <si>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</si>
  <si>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</si>
  <si>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</si>
  <si>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</si>
  <si>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</si>
  <si>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</si>
  <si>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</si>
  <si>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</si>
  <si>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</si>
  <si>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</si>
  <si>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</si>
  <si>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</si>
  <si>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</si>
  <si>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</si>
  <si>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</si>
  <si>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</si>
  <si>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</si>
  <si>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</si>
  <si>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</si>
  <si>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</si>
  <si>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</si>
  <si>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</si>
  <si>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</si>
  <si>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</si>
  <si>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</si>
  <si>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</si>
  <si>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</si>
  <si>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</si>
  <si>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</si>
  <si>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</si>
  <si>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</si>
  <si>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</si>
  <si>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</si>
  <si>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</si>
  <si>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</si>
  <si>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</si>
  <si>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</si>
  <si>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</si>
  <si>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</si>
  <si>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</si>
  <si>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</si>
  <si>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</si>
  <si>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</si>
  <si>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</si>
  <si>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</si>
  <si>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</si>
  <si>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</si>
  <si>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</si>
  <si>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</si>
  <si>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</si>
  <si>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</si>
  <si>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</si>
  <si>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</si>
  <si>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</si>
  <si>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</si>
  <si>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</si>
  <si>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</si>
  <si>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</si>
  <si>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</si>
  <si>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</si>
  <si>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</si>
  <si>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</si>
  <si>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</si>
  <si>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</si>
  <si>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</si>
  <si>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</si>
  <si>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</si>
  <si>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</si>
  <si>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</si>
  <si>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</si>
  <si>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</si>
  <si>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</si>
  <si>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</si>
  <si>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</si>
  <si>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</si>
  <si>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</si>
  <si>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</si>
  <si>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</si>
  <si>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</si>
  <si>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</si>
  <si>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</si>
  <si>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</si>
  <si>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</si>
  <si>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</si>
  <si>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</si>
  <si>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</si>
  <si>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</si>
  <si>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</si>
  <si>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</si>
  <si>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</si>
  <si>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</si>
  <si>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</si>
  <si>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</si>
  <si>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</si>
  <si>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</si>
  <si>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</si>
  <si>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</si>
  <si>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</si>
  <si>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</si>
  <si>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</si>
  <si>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</si>
  <si>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</si>
  <si>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</si>
  <si>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</si>
  <si>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</si>
  <si>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</si>
  <si>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</si>
  <si>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</si>
  <si>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</si>
  <si>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</si>
  <si>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</si>
  <si>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</si>
  <si>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</si>
  <si>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</si>
  <si>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</si>
  <si>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</si>
  <si>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</si>
  <si>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</si>
  <si>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</si>
  <si>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</si>
  <si>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</si>
  <si>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</si>
  <si>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</si>
  <si>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</si>
  <si>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</si>
  <si>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</si>
  <si>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</si>
  <si>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</si>
  <si>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</si>
  <si>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</si>
  <si>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</si>
  <si>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</si>
  <si>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</si>
  <si>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</si>
  <si>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</si>
  <si>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</si>
  <si>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</si>
  <si>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</si>
  <si>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</si>
  <si>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</si>
  <si>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</si>
  <si>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</si>
  <si>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</si>
  <si>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</si>
  <si>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</si>
  <si>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</si>
  <si>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</si>
  <si>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</si>
  <si>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</si>
  <si>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</si>
  <si>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</si>
  <si>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</si>
  <si>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</si>
  <si>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</si>
  <si>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</si>
  <si>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</si>
  <si>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</si>
  <si>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</si>
  <si>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</si>
  <si>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</si>
  <si>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</si>
  <si>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</si>
  <si>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</si>
  <si>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</si>
  <si>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</si>
  <si>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</si>
  <si>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</si>
  <si>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</si>
  <si>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</si>
  <si>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</si>
  <si>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</si>
  <si>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</si>
  <si>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</si>
  <si>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</si>
  <si>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</si>
  <si>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</si>
  <si>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</si>
  <si>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</si>
  <si>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</si>
  <si>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</si>
  <si>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</si>
  <si>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</si>
  <si>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</si>
  <si>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</si>
  <si>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</si>
  <si>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</si>
  <si>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</si>
  <si>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</si>
  <si>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</si>
  <si>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</si>
  <si>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</si>
  <si>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</si>
  <si>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</si>
  <si>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</si>
  <si>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</si>
  <si>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</si>
  <si>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</si>
  <si>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</si>
  <si>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</si>
  <si>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</si>
  <si>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</si>
  <si>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</si>
  <si>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</si>
  <si>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</si>
  <si>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</si>
  <si>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</si>
  <si>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</si>
  <si>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</si>
  <si>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</si>
  <si>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</si>
  <si>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</si>
  <si>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</si>
  <si>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</si>
  <si>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</si>
  <si>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</si>
  <si>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</si>
  <si>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</si>
  <si>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</si>
  <si>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</si>
  <si>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</si>
  <si>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</si>
  <si>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</si>
  <si>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</si>
  <si>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</si>
  <si>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</si>
  <si>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</si>
  <si>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</si>
  <si>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</si>
  <si>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</si>
  <si>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</si>
  <si>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</si>
  <si>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</si>
  <si>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</si>
  <si>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</si>
  <si>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</si>
  <si>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</si>
  <si>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</si>
  <si>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</si>
  <si>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</si>
  <si>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</si>
  <si>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</si>
  <si>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</si>
  <si>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</si>
  <si>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</si>
  <si>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</si>
  <si>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</si>
  <si>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</si>
  <si>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</si>
  <si>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</si>
  <si>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</si>
  <si>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</si>
  <si>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</si>
  <si>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</si>
  <si>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</si>
  <si>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</si>
  <si>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</si>
  <si>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</si>
  <si>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</si>
  <si>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</si>
  <si>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</si>
  <si>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</si>
  <si>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</si>
  <si>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</si>
  <si>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</si>
  <si>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</si>
  <si>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</si>
  <si>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</si>
  <si>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</si>
  <si>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</si>
  <si>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</si>
  <si>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</si>
  <si>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</si>
  <si>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</si>
  <si>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</si>
  <si>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</si>
  <si>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</si>
  <si>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</si>
  <si>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</si>
  <si>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</si>
  <si>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</si>
  <si>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</si>
  <si>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</si>
  <si>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</si>
  <si>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</si>
  <si>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</si>
  <si>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</si>
  <si>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</si>
  <si>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</si>
  <si>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</si>
  <si>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</si>
  <si>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</si>
  <si>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</si>
  <si>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</si>
  <si>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</si>
  <si>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</si>
  <si>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</si>
  <si>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</si>
  <si>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</si>
  <si>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</si>
  <si>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</si>
  <si>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</si>
  <si>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</si>
  <si>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</si>
  <si>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</si>
  <si>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</si>
  <si>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</si>
  <si>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</si>
  <si>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</si>
  <si>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</si>
  <si>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</si>
  <si>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</si>
  <si>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</si>
  <si>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</si>
  <si>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</si>
  <si>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</si>
  <si>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</si>
  <si>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</si>
  <si>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</si>
  <si>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</si>
  <si>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</si>
  <si>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</si>
  <si>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</si>
  <si>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</si>
  <si>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</si>
  <si>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</si>
  <si>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</si>
  <si>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</si>
  <si>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</si>
  <si>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</si>
  <si>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</si>
  <si>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</si>
  <si>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</si>
  <si>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</si>
  <si>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</si>
  <si>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</si>
  <si>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</si>
  <si>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</si>
  <si>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</si>
  <si>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</si>
  <si>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</si>
  <si>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</si>
  <si>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</si>
  <si>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</si>
  <si>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</si>
  <si>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</si>
  <si>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</si>
  <si>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</si>
  <si>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</si>
  <si>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</si>
  <si>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</si>
  <si>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</si>
  <si>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</si>
  <si>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</si>
  <si>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</si>
  <si>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</si>
  <si>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</si>
  <si>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</si>
  <si>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</si>
  <si>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</si>
  <si>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</si>
  <si>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</si>
  <si>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</si>
  <si>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</si>
  <si>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</si>
  <si>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</si>
  <si>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</si>
  <si>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</si>
  <si>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</si>
  <si>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</si>
  <si>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</si>
  <si>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</si>
  <si>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</si>
  <si>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</si>
  <si>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</si>
  <si>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</si>
  <si>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</si>
  <si>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</si>
  <si>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</si>
  <si>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</si>
  <si>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</si>
  <si>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</si>
  <si>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</si>
  <si>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</si>
  <si>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</si>
  <si>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</si>
  <si>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</si>
  <si>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</si>
  <si>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</si>
  <si>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</si>
  <si>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</si>
  <si>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</si>
  <si>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</si>
  <si>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</si>
  <si>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</si>
  <si>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</si>
  <si>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</si>
  <si>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</si>
  <si>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</si>
  <si>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</si>
  <si>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</si>
  <si>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</si>
  <si>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</si>
  <si>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</si>
  <si>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</si>
  <si>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</si>
  <si>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</si>
  <si>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</si>
  <si>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</si>
  <si>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</si>
  <si>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</si>
  <si>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</si>
  <si>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</si>
  <si>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</si>
  <si>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</si>
  <si>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</si>
  <si>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</si>
  <si>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</si>
  <si>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</si>
  <si>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</si>
  <si>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</si>
  <si>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</si>
  <si>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</si>
  <si>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</si>
  <si>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</si>
  <si>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</si>
  <si>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</si>
  <si>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</si>
  <si>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</si>
  <si>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</si>
  <si>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</si>
  <si>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</si>
  <si>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</si>
  <si>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</si>
  <si>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</si>
  <si>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</si>
  <si>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</si>
  <si>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</si>
  <si>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</si>
  <si>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</si>
  <si>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</si>
  <si>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</si>
  <si>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</si>
  <si>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</si>
  <si>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</si>
  <si>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</si>
  <si>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</si>
  <si>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</si>
  <si>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</si>
  <si>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</si>
  <si>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</si>
  <si>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</si>
  <si>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</si>
  <si>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</si>
  <si>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</si>
  <si>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</si>
  <si>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</si>
  <si>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</si>
  <si>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</si>
  <si>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</si>
  <si>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</si>
  <si>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</si>
  <si>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</si>
  <si>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</si>
  <si>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</si>
  <si>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</si>
  <si>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</si>
  <si>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</si>
  <si>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</si>
  <si>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</si>
  <si>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</si>
  <si>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</si>
  <si>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</si>
  <si>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</si>
  <si>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</si>
  <si>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</si>
  <si>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</si>
  <si>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</si>
  <si>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</si>
  <si>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</si>
  <si>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</si>
  <si>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</si>
  <si>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</si>
  <si>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</si>
  <si>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</si>
  <si>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</si>
  <si>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</si>
  <si>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</si>
  <si>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</si>
  <si>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</si>
  <si>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</si>
  <si>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</si>
  <si>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</si>
  <si>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</si>
  <si>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</si>
  <si>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</si>
  <si>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</si>
  <si>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</si>
  <si>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</si>
  <si>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</si>
  <si>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</si>
  <si>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</si>
  <si>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</si>
  <si>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</si>
  <si>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</si>
  <si>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</si>
  <si>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</si>
  <si>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</si>
  <si>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</si>
  <si>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</si>
  <si>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</si>
  <si>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</si>
  <si>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</si>
  <si>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</si>
  <si>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</si>
  <si>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</si>
  <si>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</si>
  <si>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</si>
  <si>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</si>
  <si>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</si>
  <si>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</si>
  <si>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</si>
  <si>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</si>
  <si>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</si>
  <si>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</si>
  <si>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</si>
  <si>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</si>
  <si>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</si>
  <si>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</si>
  <si>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</si>
  <si>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</si>
  <si>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</si>
  <si>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</si>
  <si>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</si>
  <si>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</si>
  <si>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</si>
  <si>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</si>
  <si>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</si>
  <si>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</si>
  <si>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</si>
  <si>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</si>
  <si>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</si>
  <si>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</si>
  <si>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</si>
  <si>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</si>
  <si>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</si>
  <si>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</si>
  <si>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</si>
  <si>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</si>
  <si>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</si>
  <si>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</si>
  <si>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</si>
  <si>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</si>
  <si>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</si>
  <si>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</si>
  <si>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</si>
  <si>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</si>
  <si>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</si>
  <si>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</si>
  <si>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</si>
  <si>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</si>
  <si>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</si>
  <si>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</si>
  <si>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</si>
  <si>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</si>
  <si>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</si>
  <si>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</si>
  <si>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</si>
  <si>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</si>
  <si>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</si>
  <si>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</si>
  <si>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</si>
  <si>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</si>
  <si>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</si>
  <si>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</si>
  <si>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</si>
  <si>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</si>
  <si>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</si>
  <si>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</si>
  <si>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</si>
  <si>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</si>
  <si>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</si>
  <si>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</si>
  <si>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</si>
  <si>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</si>
  <si>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</si>
  <si>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</si>
  <si>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</si>
  <si>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</si>
  <si>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</si>
  <si>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</si>
  <si>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</si>
  <si>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</si>
  <si>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</si>
  <si>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</si>
  <si>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</si>
  <si>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</si>
  <si>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</si>
  <si>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</si>
  <si>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</si>
  <si>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</si>
  <si>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</si>
  <si>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</si>
  <si>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</si>
  <si>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</si>
  <si>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</si>
  <si>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</si>
  <si>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</si>
  <si>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</si>
  <si>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</si>
  <si>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</si>
  <si>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</si>
  <si>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</si>
  <si>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</si>
  <si>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</si>
  <si>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</si>
  <si>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</si>
  <si>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</si>
  <si>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</si>
  <si>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</si>
  <si>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</si>
  <si>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</si>
  <si>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</si>
  <si>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</si>
  <si>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</si>
  <si>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</si>
  <si>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</si>
  <si>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</si>
  <si>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</si>
  <si>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</si>
  <si>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</si>
  <si>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</si>
  <si>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</si>
  <si>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</si>
  <si>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</si>
  <si>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</si>
  <si>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</si>
  <si>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</si>
  <si>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</si>
  <si>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</si>
  <si>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</si>
  <si>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</si>
  <si>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</si>
  <si>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</si>
  <si>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</si>
  <si>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</si>
  <si>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</si>
  <si>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</si>
  <si>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</si>
  <si>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</si>
  <si>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</si>
  <si>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</si>
  <si>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</si>
  <si>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</si>
  <si>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</si>
  <si>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</si>
  <si>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</si>
  <si>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</si>
  <si>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</si>
  <si>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</si>
  <si>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</si>
  <si>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</si>
  <si>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</si>
  <si>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</si>
  <si>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</si>
  <si>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</si>
  <si>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</si>
  <si>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</si>
  <si>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</si>
  <si>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</si>
  <si>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</si>
  <si>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</si>
  <si>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</si>
  <si>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</si>
  <si>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</si>
  <si>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</si>
  <si>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</si>
  <si>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</si>
  <si>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</si>
  <si>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</si>
  <si>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</si>
  <si>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</si>
  <si>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</si>
  <si>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</si>
  <si>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</si>
  <si>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</si>
  <si>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</si>
  <si>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</si>
  <si>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</si>
  <si>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</si>
  <si>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</si>
  <si>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</si>
  <si>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</si>
  <si>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</si>
  <si>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</si>
  <si>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</si>
  <si>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</si>
  <si>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</si>
  <si>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</si>
  <si>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</si>
  <si>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</si>
  <si>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</si>
  <si>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</si>
  <si>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</si>
  <si>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</si>
  <si>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</si>
  <si>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</si>
  <si>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</si>
  <si>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</si>
  <si>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</si>
  <si>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</si>
  <si>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</si>
  <si>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</si>
  <si>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</si>
  <si>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</si>
  <si>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</si>
  <si>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</si>
  <si>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</si>
  <si>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</si>
  <si>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</si>
  <si>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</si>
  <si>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</si>
  <si>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</si>
  <si>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</si>
  <si>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</si>
  <si>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</si>
  <si>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</si>
  <si>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</si>
  <si>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</si>
  <si>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</si>
  <si>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</si>
  <si>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</si>
  <si>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</si>
  <si>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</si>
  <si>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</si>
  <si>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</si>
  <si>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</si>
  <si>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</si>
  <si>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</si>
  <si>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</si>
  <si>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</si>
  <si>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</si>
  <si>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</si>
  <si>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</si>
  <si>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</si>
  <si>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</si>
  <si>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</si>
  <si>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</si>
  <si>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</si>
  <si>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</si>
  <si>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</si>
  <si>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</si>
  <si>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</si>
  <si>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</si>
  <si>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</si>
  <si>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</si>
  <si>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</si>
  <si>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</si>
  <si>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</si>
  <si>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</si>
  <si>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</si>
  <si>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</si>
  <si>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</si>
  <si>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</si>
  <si>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</si>
  <si>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</si>
  <si>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</si>
  <si>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</si>
  <si>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</si>
  <si>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</si>
  <si>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</si>
  <si>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</si>
  <si>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</si>
  <si>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</si>
  <si>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</si>
  <si>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</si>
  <si>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</si>
  <si>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</si>
  <si>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</si>
  <si>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</si>
  <si>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</si>
  <si>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</si>
  <si>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</si>
  <si>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</si>
  <si>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</si>
  <si>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</si>
  <si>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</si>
  <si>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</si>
  <si>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</si>
  <si>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</si>
  <si>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</si>
  <si>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</si>
  <si>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</si>
  <si>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</si>
  <si>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</si>
  <si>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</si>
  <si>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</si>
  <si>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</si>
  <si>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</si>
  <si>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</si>
  <si>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</si>
  <si>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</si>
  <si>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</si>
  <si>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</si>
  <si>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</si>
  <si>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</si>
  <si>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</si>
  <si>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</si>
  <si>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</si>
  <si>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</si>
  <si>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</si>
  <si>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</si>
  <si>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</si>
  <si>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</si>
  <si>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</si>
  <si>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</si>
  <si>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</si>
  <si>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</si>
  <si>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</si>
  <si>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</si>
  <si>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</si>
  <si>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</si>
  <si>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</si>
  <si>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</si>
  <si>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</si>
  <si>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</si>
  <si>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</si>
  <si>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</si>
  <si>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</si>
  <si>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</si>
  <si>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</si>
  <si>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</si>
  <si>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</si>
  <si>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</si>
  <si>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</si>
  <si>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</si>
  <si>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</si>
  <si>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</si>
  <si>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</si>
  <si>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</si>
  <si>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</si>
  <si>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</si>
  <si>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</si>
  <si>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</si>
  <si>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</si>
  <si>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</si>
  <si>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</si>
  <si>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</si>
  <si>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</si>
  <si>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</si>
  <si>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</si>
  <si>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</si>
  <si>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</si>
  <si>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</si>
  <si>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</si>
  <si>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</si>
  <si>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</si>
  <si>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</si>
  <si>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</si>
  <si>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</si>
  <si>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</si>
  <si>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</si>
  <si>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</si>
  <si>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</si>
  <si>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</si>
  <si>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</si>
  <si>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</si>
  <si>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</si>
  <si>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</si>
  <si>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</si>
  <si>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</si>
  <si>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</si>
  <si>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</si>
  <si>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</si>
  <si>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</si>
  <si>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</si>
  <si>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</si>
  <si>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</si>
  <si>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</si>
  <si>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</si>
  <si>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</si>
  <si>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</si>
  <si>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</si>
  <si>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</si>
  <si>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</si>
  <si>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</si>
  <si>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</si>
  <si>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</si>
  <si>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</si>
  <si>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</si>
  <si>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</si>
  <si>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</si>
  <si>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</si>
  <si>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</si>
  <si>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</si>
  <si>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</si>
  <si>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</si>
  <si>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</si>
  <si>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</si>
  <si>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</si>
  <si>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</si>
  <si>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</si>
  <si>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</si>
  <si>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</si>
  <si>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</si>
  <si>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</si>
  <si>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</si>
  <si>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</si>
  <si>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</si>
  <si>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</si>
  <si>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</si>
  <si>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</si>
  <si>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</si>
  <si>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</si>
  <si>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</si>
  <si>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</si>
  <si>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</si>
  <si>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</si>
  <si>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</si>
  <si>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</si>
  <si>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</si>
  <si>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</si>
  <si>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</si>
  <si>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</si>
  <si>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</si>
  <si>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</si>
  <si>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</si>
  <si>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</si>
  <si>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</si>
  <si>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</si>
  <si>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</si>
  <si>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</si>
  <si>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</si>
  <si>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</si>
  <si>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</si>
  <si>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</si>
  <si>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</si>
  <si>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</si>
  <si>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</si>
  <si>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</si>
  <si>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</si>
  <si>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</si>
  <si>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</si>
  <si>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</si>
  <si>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</si>
  <si>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</si>
  <si>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</si>
  <si>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</si>
  <si>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</si>
  <si>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</si>
  <si>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</si>
  <si>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</si>
  <si>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</si>
  <si>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</si>
  <si>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</si>
  <si>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</si>
  <si>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</si>
  <si>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</si>
  <si>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</si>
  <si>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</si>
  <si>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</si>
  <si>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</si>
  <si>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</si>
  <si>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</si>
  <si>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</si>
  <si>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</si>
  <si>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</si>
  <si>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</si>
  <si>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</si>
  <si>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</si>
  <si>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</si>
  <si>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</si>
  <si>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</si>
  <si>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</si>
  <si>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</si>
  <si>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</si>
  <si>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</si>
  <si>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</si>
  <si>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</si>
  <si>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</si>
  <si>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</si>
  <si>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</si>
  <si>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</si>
  <si>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</si>
  <si>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</si>
  <si>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</si>
  <si>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</si>
  <si>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</si>
  <si>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</si>
  <si>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</si>
  <si>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</si>
  <si>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</si>
  <si>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</si>
  <si>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</si>
  <si>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</si>
  <si>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</si>
  <si>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</si>
  <si>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</si>
  <si>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</si>
  <si>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</si>
  <si>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</si>
  <si>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</si>
  <si>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</si>
  <si>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</si>
  <si>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</si>
  <si>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</si>
  <si>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</si>
  <si>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</si>
  <si>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</si>
  <si>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</si>
  <si>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</si>
  <si>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</si>
  <si>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</si>
  <si>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</si>
  <si>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</si>
  <si>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</si>
  <si>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</si>
  <si>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</si>
  <si>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</si>
  <si>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</si>
  <si>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</si>
  <si>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</si>
  <si>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</si>
  <si>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</si>
  <si>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</si>
  <si>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</si>
  <si>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</si>
  <si>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</si>
  <si>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</si>
  <si>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</si>
  <si>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</si>
  <si>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</si>
  <si>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</si>
  <si>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</si>
  <si>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</si>
  <si>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</si>
  <si>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</si>
  <si>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</si>
  <si>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</si>
  <si>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</si>
  <si>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</si>
  <si>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</si>
  <si>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</si>
  <si>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</si>
  <si>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</si>
  <si>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</si>
  <si>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</si>
  <si>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</si>
  <si>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</si>
  <si>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</si>
  <si>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</si>
  <si>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</si>
  <si>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</si>
  <si>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</si>
  <si>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</si>
  <si>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</si>
  <si>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</si>
  <si>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</si>
  <si>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</si>
  <si>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</si>
  <si>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</si>
  <si>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</si>
  <si>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</si>
  <si>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</si>
  <si>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</si>
  <si>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</si>
  <si>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</si>
  <si>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</si>
  <si>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</si>
  <si>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</si>
  <si>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</si>
  <si>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</si>
  <si>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</si>
  <si>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</si>
  <si>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</si>
  <si>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</si>
  <si>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</si>
  <si>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</si>
  <si>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</si>
  <si>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</si>
  <si>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</si>
  <si>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</si>
  <si>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</si>
  <si>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</si>
  <si>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</si>
  <si>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</si>
  <si>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</si>
  <si>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</si>
  <si>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</si>
  <si>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</si>
  <si>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</si>
  <si>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</si>
  <si>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</si>
  <si>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</si>
  <si>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</si>
  <si>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</si>
  <si>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</si>
  <si>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</si>
  <si>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</si>
  <si>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</si>
  <si>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</si>
  <si>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</si>
  <si>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</si>
  <si>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</si>
  <si>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</si>
  <si>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</si>
  <si>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</si>
  <si>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</si>
  <si>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</si>
  <si>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</si>
  <si>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</si>
  <si>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</si>
  <si>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</si>
  <si>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</si>
  <si>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</si>
  <si>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</si>
  <si>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</si>
  <si>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</si>
  <si>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</si>
  <si>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</si>
  <si>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</si>
  <si>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</si>
  <si>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</si>
  <si>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</si>
  <si>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</si>
  <si>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</si>
  <si>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</si>
  <si>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</si>
  <si>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</si>
  <si>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</si>
  <si>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</si>
  <si>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</si>
  <si>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</si>
  <si>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</si>
  <si>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</si>
  <si>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</si>
  <si>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</si>
  <si>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</si>
  <si>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</si>
  <si>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</si>
  <si>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</si>
  <si>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</si>
  <si>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</si>
  <si>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</si>
  <si>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</si>
  <si>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</si>
  <si>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</si>
  <si>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</si>
  <si>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</si>
  <si>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</si>
  <si>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</si>
  <si>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</si>
  <si>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</si>
  <si>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</si>
  <si>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</si>
  <si>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</si>
  <si>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</si>
  <si>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</si>
  <si>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</si>
  <si>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</si>
  <si>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</si>
  <si>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</si>
  <si>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</si>
  <si>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</si>
  <si>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</si>
  <si>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</si>
  <si>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</si>
  <si>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</si>
  <si>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</si>
  <si>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</si>
  <si>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</si>
  <si>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</si>
  <si>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</si>
  <si>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</si>
  <si>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</si>
  <si>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</si>
  <si>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</si>
  <si>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</si>
  <si>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</si>
  <si>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</si>
  <si>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</si>
  <si>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</si>
  <si>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</si>
  <si>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</si>
  <si>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</si>
  <si>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</si>
  <si>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</si>
  <si>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</si>
  <si>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</si>
  <si>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</si>
  <si>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</si>
  <si>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</si>
  <si>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</si>
  <si>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</si>
  <si>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</si>
  <si>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</si>
  <si>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</si>
  <si>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</si>
  <si>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</si>
  <si>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</si>
  <si>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</si>
  <si>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</si>
  <si>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</si>
  <si>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</si>
  <si>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</si>
  <si>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</si>
  <si>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</si>
  <si>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</si>
  <si>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</si>
  <si>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</si>
  <si>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</si>
  <si>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</si>
  <si>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</si>
  <si>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</si>
  <si>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</si>
  <si>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</si>
  <si>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</si>
  <si>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</si>
  <si>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</si>
  <si>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</si>
  <si>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</si>
  <si>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</si>
  <si>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</si>
  <si>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</si>
  <si>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</si>
  <si>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</si>
  <si>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</si>
  <si>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</si>
  <si>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</si>
  <si>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</si>
  <si>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</si>
  <si>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</si>
  <si>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</si>
  <si>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</si>
  <si>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</si>
  <si>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</si>
  <si>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</si>
  <si>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</si>
  <si>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</si>
  <si>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</si>
  <si>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</si>
  <si>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</si>
  <si>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</si>
  <si>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</si>
  <si>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</si>
  <si>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</si>
  <si>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</si>
  <si>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</si>
  <si>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</si>
  <si>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</si>
  <si>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</si>
  <si>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</si>
  <si>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</si>
  <si>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</si>
  <si>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</si>
  <si>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</si>
  <si>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</si>
  <si>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</si>
  <si>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</si>
  <si>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</si>
  <si>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</si>
  <si>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</si>
  <si>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</si>
  <si>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</si>
  <si>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</si>
  <si>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</si>
  <si>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</si>
  <si>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</si>
  <si>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</si>
  <si>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</si>
  <si>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</si>
  <si>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</si>
  <si>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</si>
  <si>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</si>
  <si>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</si>
  <si>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</si>
  <si>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</si>
  <si>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</si>
  <si>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</si>
  <si>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</si>
  <si>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</si>
  <si>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</si>
  <si>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</si>
  <si>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</si>
  <si>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</si>
  <si>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</si>
  <si>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</si>
  <si>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</si>
  <si>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</si>
  <si>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</si>
  <si>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</si>
  <si>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</si>
  <si>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</si>
  <si>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</si>
  <si>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</si>
  <si>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</si>
  <si>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</si>
  <si>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</si>
  <si>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</si>
  <si>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</si>
  <si>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</si>
  <si>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</si>
  <si>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</si>
  <si>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</si>
  <si>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</si>
  <si>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</si>
  <si>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</si>
  <si>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</si>
  <si>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</si>
  <si>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</si>
  <si>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</si>
  <si>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</si>
  <si>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</si>
  <si>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</si>
  <si>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</si>
  <si>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</si>
  <si>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</si>
  <si>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</si>
  <si>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</si>
  <si>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</si>
  <si>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</si>
  <si>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</si>
  <si>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</si>
  <si>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</si>
  <si>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</si>
  <si>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</si>
  <si>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</si>
  <si>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</si>
  <si>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</si>
  <si>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</si>
  <si>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</si>
  <si>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</si>
  <si>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</si>
  <si>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</si>
  <si>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</si>
  <si>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</si>
  <si>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</si>
  <si>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</si>
  <si>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</si>
  <si>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</si>
  <si>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</si>
  <si>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</si>
  <si>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</si>
  <si>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</si>
  <si>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</si>
  <si>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</si>
  <si>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</si>
  <si>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</si>
  <si>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</si>
  <si>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</si>
  <si>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</si>
  <si>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</si>
  <si>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</si>
  <si>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</si>
  <si>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</si>
  <si>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</si>
  <si>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</si>
  <si>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</si>
  <si>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</si>
  <si>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</si>
  <si>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</si>
  <si>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</si>
  <si>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</si>
  <si>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</si>
  <si>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</si>
  <si>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</si>
  <si>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</si>
  <si>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</si>
  <si>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</si>
  <si>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</si>
  <si>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</si>
  <si>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</si>
  <si>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</si>
  <si>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</si>
  <si>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</si>
  <si>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</si>
  <si>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</si>
  <si>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</si>
  <si>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</si>
  <si>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</si>
  <si>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</si>
  <si>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</si>
  <si>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</si>
  <si>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</si>
  <si>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</si>
  <si>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</si>
  <si>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</si>
  <si>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</si>
  <si>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</si>
  <si>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</si>
  <si>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</si>
  <si>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</si>
  <si>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</si>
  <si>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</si>
  <si>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</si>
  <si>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</si>
  <si>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</si>
  <si>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</si>
  <si>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</si>
  <si>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</si>
  <si>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</si>
  <si>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</si>
  <si>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</si>
  <si>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</si>
  <si>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</si>
  <si>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</si>
  <si>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</si>
  <si>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</si>
  <si>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</si>
  <si>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</si>
  <si>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</si>
  <si>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</si>
  <si>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</si>
  <si>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</si>
  <si>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</si>
  <si>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</si>
  <si>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</si>
  <si>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</si>
  <si>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</si>
  <si>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</si>
  <si>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</si>
  <si>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</si>
  <si>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</si>
  <si>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</si>
  <si>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</si>
  <si>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</si>
  <si>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</si>
  <si>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</si>
  <si>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</si>
  <si>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</si>
  <si>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</si>
  <si>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</si>
  <si>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</si>
  <si>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</si>
  <si>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</si>
  <si>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</si>
  <si>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</si>
  <si>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</si>
  <si>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</si>
  <si>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</si>
  <si>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</si>
  <si>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</si>
  <si>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</si>
  <si>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</si>
  <si>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</si>
  <si>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</si>
  <si>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</si>
  <si>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</si>
  <si>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</si>
  <si>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</si>
  <si>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</si>
  <si>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</si>
  <si>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</si>
  <si>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</si>
  <si>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</si>
  <si>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</si>
  <si>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</si>
  <si>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</si>
  <si>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</si>
  <si>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</si>
  <si>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</si>
  <si>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</si>
  <si>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</si>
  <si>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</si>
  <si>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</si>
  <si>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</si>
  <si>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</si>
  <si>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</si>
  <si>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</si>
  <si>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</si>
  <si>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</si>
  <si>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</si>
  <si>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</si>
  <si>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</si>
  <si>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</si>
  <si>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</si>
  <si>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</si>
  <si>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</si>
  <si>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</si>
  <si>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</si>
  <si>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</si>
  <si>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</si>
  <si>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</si>
  <si>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</si>
  <si>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</si>
  <si>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</si>
  <si>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</si>
  <si>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</si>
  <si>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</si>
  <si>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</si>
  <si>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</si>
  <si>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</si>
  <si>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</si>
  <si>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</si>
  <si>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</si>
  <si>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</si>
  <si>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</si>
  <si>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</si>
  <si>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</si>
  <si>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</si>
  <si>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</si>
  <si>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</si>
  <si>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</si>
  <si>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</si>
  <si>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</si>
  <si>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</si>
  <si>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</si>
  <si>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</si>
  <si>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</si>
  <si>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</si>
  <si>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</si>
  <si>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</si>
  <si>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</si>
  <si>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</si>
  <si>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</si>
  <si>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</si>
  <si>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</si>
  <si>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</si>
  <si>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</si>
  <si>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</si>
  <si>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</si>
  <si>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</si>
  <si>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</si>
  <si>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</si>
  <si>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</si>
  <si>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</si>
  <si>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</si>
  <si>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</si>
  <si>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</si>
  <si>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</si>
  <si>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</si>
  <si>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</si>
  <si>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</si>
  <si>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</si>
  <si>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</si>
  <si>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</si>
  <si>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</si>
  <si>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</si>
  <si>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</si>
  <si>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</si>
  <si>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</si>
  <si>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</si>
  <si>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</si>
  <si>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</si>
  <si>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</si>
  <si>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</si>
  <si>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</si>
  <si>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</si>
  <si>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</si>
  <si>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</si>
  <si>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</si>
  <si>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</si>
  <si>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</si>
  <si>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</si>
  <si>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</si>
  <si>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</si>
  <si>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</si>
  <si>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</si>
  <si>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</si>
  <si>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</si>
  <si>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</si>
  <si>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</si>
  <si>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</si>
  <si>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</si>
  <si>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</si>
  <si>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</si>
  <si>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</si>
  <si>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</si>
  <si>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</si>
  <si>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</si>
  <si>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</si>
  <si>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</si>
  <si>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</si>
  <si>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</si>
  <si>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</si>
  <si>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</si>
  <si>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</si>
  <si>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</si>
  <si>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</si>
  <si>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</si>
  <si>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</si>
  <si>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</si>
  <si>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</si>
  <si>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</si>
  <si>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</si>
  <si>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</si>
  <si>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</si>
  <si>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</si>
  <si>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</si>
  <si>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</si>
  <si>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</si>
  <si>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</si>
  <si>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</si>
  <si>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</si>
  <si>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</si>
  <si>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</si>
  <si>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</si>
  <si>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</si>
  <si>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</si>
  <si>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</si>
  <si>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</si>
  <si>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</si>
  <si>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</si>
  <si>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</si>
  <si>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</si>
  <si>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</si>
  <si>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</si>
  <si>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</si>
  <si>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</si>
  <si>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</si>
  <si>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</si>
  <si>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</si>
  <si>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</si>
  <si>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</si>
  <si>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</si>
  <si>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</si>
  <si>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</si>
  <si>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</si>
  <si>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</si>
  <si>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</si>
  <si>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</si>
  <si>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</si>
  <si>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</si>
  <si>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</si>
  <si>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</si>
  <si>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</si>
  <si>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</si>
  <si>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</si>
  <si>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</si>
  <si>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</si>
  <si>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</si>
  <si>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</si>
  <si>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</si>
  <si>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</si>
  <si>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</si>
  <si>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</si>
  <si>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</si>
  <si>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</si>
  <si>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</si>
  <si>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</si>
  <si>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</si>
  <si>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</si>
  <si>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</si>
  <si>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</si>
  <si>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</si>
  <si>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</si>
  <si>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</si>
  <si>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</si>
  <si>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</si>
  <si>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</si>
  <si>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</si>
  <si>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</si>
  <si>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</si>
  <si>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</si>
  <si>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</si>
  <si>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</si>
  <si>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</si>
  <si>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</si>
  <si>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</si>
  <si>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</si>
  <si>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</si>
  <si>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</si>
  <si>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</si>
  <si>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</si>
  <si>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</si>
  <si>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</si>
  <si>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</si>
  <si>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</si>
  <si>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</si>
  <si>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</si>
  <si>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</si>
  <si>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</si>
  <si>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</si>
  <si>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</si>
  <si>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</si>
  <si>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</si>
  <si>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</si>
  <si>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</si>
  <si>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</si>
  <si>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</si>
  <si>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</si>
  <si>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</si>
  <si>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</si>
  <si>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</si>
  <si>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</si>
  <si>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</si>
  <si>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</si>
  <si>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</si>
  <si>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</si>
  <si>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</si>
  <si>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</si>
  <si>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</si>
  <si>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</si>
  <si>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</si>
  <si>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</si>
  <si>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</si>
  <si>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</si>
  <si>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</si>
  <si>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</si>
  <si>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</si>
  <si>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</si>
  <si>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</si>
  <si>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</si>
  <si>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</si>
  <si>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</si>
  <si>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</si>
  <si>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</si>
  <si>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</si>
  <si>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</si>
  <si>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</si>
  <si>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</si>
  <si>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</si>
  <si>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</si>
  <si>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</si>
  <si>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</si>
  <si>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</si>
  <si>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</si>
  <si>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</si>
  <si>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</si>
  <si>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</si>
  <si>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</si>
  <si>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</si>
  <si>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</si>
  <si>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</si>
  <si>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</si>
  <si>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</si>
  <si>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</si>
  <si>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</si>
  <si>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</si>
  <si>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</si>
  <si>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</si>
  <si>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</si>
  <si>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</si>
  <si>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</si>
  <si>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</si>
  <si>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</si>
  <si>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</si>
  <si>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</si>
  <si>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</si>
  <si>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</si>
  <si>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</si>
  <si>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</si>
  <si>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</si>
  <si>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</si>
  <si>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</si>
  <si>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</si>
  <si>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</si>
  <si>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</si>
  <si>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</si>
  <si>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</si>
  <si>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</si>
  <si>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</si>
  <si>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</si>
  <si>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</si>
  <si>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</si>
  <si>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</si>
  <si>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</si>
  <si>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</si>
  <si>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</si>
  <si>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</si>
  <si>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</si>
  <si>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</si>
  <si>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</si>
  <si>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</si>
  <si>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</si>
  <si>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</si>
  <si>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</si>
  <si>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</si>
  <si>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</si>
  <si>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</si>
  <si>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</si>
  <si>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</si>
  <si>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</si>
  <si>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</si>
  <si>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</si>
  <si>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</si>
  <si>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</si>
  <si>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</si>
  <si>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</si>
  <si>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</si>
  <si>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</si>
  <si>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</si>
  <si>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</si>
  <si>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</si>
  <si>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</si>
  <si>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</si>
  <si>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</si>
  <si>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</si>
  <si>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</si>
  <si>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</si>
  <si>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</si>
  <si>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</si>
  <si>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</si>
  <si>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</si>
  <si>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</si>
  <si>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</si>
  <si>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</si>
  <si>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</si>
  <si>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</si>
  <si>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</si>
  <si>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</si>
  <si>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</si>
  <si>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</si>
  <si>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</si>
  <si>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</si>
  <si>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</si>
  <si>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</si>
  <si>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</si>
  <si>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</si>
  <si>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</si>
  <si>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</si>
  <si>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</si>
  <si>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</si>
  <si>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</si>
  <si>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</si>
  <si>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</si>
  <si>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</si>
  <si>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</si>
  <si>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</si>
  <si>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</si>
  <si>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</si>
  <si>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</si>
  <si>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</si>
  <si>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</si>
  <si>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</si>
  <si>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</si>
  <si>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</si>
  <si>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</si>
  <si>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</si>
  <si>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</si>
  <si>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</si>
  <si>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</si>
  <si>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</si>
  <si>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</si>
  <si>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</si>
  <si>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</si>
  <si>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</si>
  <si>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</si>
  <si>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</si>
  <si>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</si>
  <si>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</si>
  <si>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</si>
  <si>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</si>
  <si>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</si>
  <si>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</si>
  <si>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</si>
  <si>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</si>
  <si>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</si>
  <si>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</si>
  <si>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</si>
  <si>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</si>
  <si>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</si>
  <si>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</si>
  <si>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</si>
  <si>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</si>
  <si>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</si>
  <si>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</si>
  <si>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</si>
  <si>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</si>
  <si>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</si>
  <si>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</si>
  <si>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</si>
  <si>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</si>
  <si>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</si>
  <si>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</si>
  <si>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</si>
  <si>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</si>
  <si>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</si>
  <si>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</si>
  <si>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</si>
  <si>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</si>
  <si>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</si>
  <si>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</si>
  <si>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</si>
  <si>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</si>
  <si>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</si>
  <si>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</si>
  <si>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</si>
  <si>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</si>
  <si>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</si>
  <si>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</si>
  <si>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</si>
  <si>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</si>
  <si>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</si>
  <si>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</si>
  <si>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</si>
  <si>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</si>
  <si>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</si>
  <si>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</si>
  <si>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</si>
  <si>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</si>
  <si>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</si>
  <si>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</si>
  <si>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</si>
  <si>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</si>
  <si>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</si>
  <si>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</si>
  <si>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</si>
  <si>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</si>
  <si>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</si>
  <si>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</si>
  <si>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</si>
  <si>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</si>
  <si>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</si>
  <si>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</si>
  <si>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</si>
  <si>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</si>
  <si>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</si>
  <si>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</si>
  <si>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</si>
  <si>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</si>
  <si>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</si>
  <si>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</si>
  <si>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</si>
  <si>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</si>
  <si>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</si>
  <si>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</si>
  <si>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</si>
  <si>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</si>
  <si>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</si>
  <si>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</si>
  <si>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</si>
  <si>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</si>
  <si>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</si>
  <si>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</si>
  <si>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</si>
  <si>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</si>
  <si>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</si>
  <si>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</si>
  <si>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</si>
  <si>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</si>
  <si>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</si>
  <si>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</si>
  <si>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</si>
  <si>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</si>
  <si>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</si>
  <si>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</si>
  <si>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</si>
  <si>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</si>
  <si>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</si>
  <si>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</si>
  <si>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</si>
  <si>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</si>
  <si>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</si>
  <si>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</si>
  <si>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</si>
  <si>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</si>
  <si>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</si>
  <si>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</si>
  <si>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</si>
  <si>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</si>
  <si>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</si>
  <si>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</si>
  <si>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</si>
  <si>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</si>
  <si>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</si>
  <si>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</si>
  <si>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</si>
  <si>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</si>
  <si>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</si>
  <si>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</si>
  <si>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</si>
  <si>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</si>
  <si>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</si>
  <si>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</si>
  <si>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</si>
  <si>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</si>
  <si>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</si>
  <si>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</si>
  <si>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</si>
  <si>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</si>
  <si>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</si>
  <si>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</si>
  <si>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</si>
  <si>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</si>
  <si>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</si>
  <si>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</si>
  <si>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</si>
  <si>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</si>
  <si>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</si>
  <si>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</si>
  <si>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</si>
  <si>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</si>
  <si>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</si>
  <si>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</si>
  <si>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</si>
  <si>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</si>
  <si>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</si>
  <si>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</si>
  <si>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</si>
  <si>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</si>
  <si>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</si>
  <si>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</si>
  <si>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</si>
  <si>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</si>
  <si>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</si>
  <si>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</si>
  <si>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</si>
  <si>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</si>
  <si>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</si>
  <si>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</si>
  <si>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</si>
  <si>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</si>
  <si>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</si>
  <si>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</si>
  <si>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</si>
  <si>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</si>
  <si>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</si>
  <si>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</si>
  <si>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</si>
  <si>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</si>
  <si>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</si>
  <si>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</si>
  <si>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</si>
  <si>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</si>
  <si>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</si>
  <si>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</si>
  <si>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</si>
  <si>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</si>
  <si>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</si>
  <si>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</si>
  <si>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</si>
  <si>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</si>
  <si>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</si>
  <si>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</si>
  <si>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</si>
  <si>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</si>
  <si>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</si>
  <si>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</si>
  <si>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</si>
  <si>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</si>
  <si>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</si>
  <si>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</si>
  <si>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</si>
  <si>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</si>
  <si>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</si>
  <si>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</si>
  <si>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</si>
  <si>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</si>
  <si>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</si>
  <si>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</si>
  <si>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</si>
  <si>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</si>
  <si>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</si>
  <si>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</si>
  <si>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</si>
  <si>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</si>
  <si>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</si>
  <si>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</si>
  <si>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</si>
  <si>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</si>
  <si>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</si>
  <si>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</si>
  <si>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</si>
  <si>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</si>
  <si>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</si>
  <si>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</si>
  <si>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</si>
  <si>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</si>
  <si>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</si>
  <si>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</si>
  <si>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</si>
  <si>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</si>
  <si>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</si>
  <si>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</si>
  <si>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</si>
  <si>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</si>
  <si>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</si>
  <si>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</si>
  <si>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</si>
  <si>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</si>
  <si>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</si>
  <si>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</si>
  <si>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</si>
  <si>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</si>
  <si>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</si>
  <si>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</si>
  <si>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</si>
  <si>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</si>
  <si>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</si>
  <si>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</si>
  <si>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</si>
  <si>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</si>
  <si>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</si>
  <si>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</si>
  <si>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</si>
  <si>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</si>
  <si>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</si>
  <si>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</si>
  <si>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</si>
  <si>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</si>
  <si>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</si>
  <si>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</si>
  <si>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</si>
  <si>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</si>
  <si>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</si>
  <si>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</si>
  <si>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</si>
  <si>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</si>
  <si>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</si>
  <si>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</si>
  <si>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</si>
  <si>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</si>
  <si>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</si>
  <si>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</si>
  <si>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</si>
  <si>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</si>
  <si>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</si>
  <si>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</si>
  <si>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</si>
  <si>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</si>
  <si>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</si>
  <si>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</si>
  <si>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</si>
  <si>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</si>
  <si>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</si>
  <si>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</si>
  <si>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</si>
  <si>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</si>
  <si>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</si>
  <si>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</si>
  <si>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</si>
  <si>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</si>
  <si>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</si>
  <si>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</si>
  <si>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</si>
  <si>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</si>
  <si>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</si>
  <si>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</si>
  <si>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</si>
  <si>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</si>
  <si>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</si>
  <si>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</si>
  <si>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</si>
  <si>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</si>
  <si>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</si>
  <si>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</si>
  <si>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</si>
  <si>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</si>
  <si>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</si>
  <si>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</si>
  <si>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</si>
  <si>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</si>
  <si>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</si>
  <si>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</si>
  <si>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</si>
  <si>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</si>
  <si>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</si>
  <si>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</si>
  <si>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</si>
  <si>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</si>
  <si>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</si>
  <si>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</si>
  <si>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</si>
  <si>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</si>
  <si>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</si>
  <si>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</si>
  <si>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</si>
  <si>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</si>
  <si>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</si>
  <si>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</si>
  <si>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</si>
  <si>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</si>
  <si>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</si>
  <si>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</si>
  <si>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</si>
  <si>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</si>
  <si>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</si>
  <si>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</si>
  <si>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</si>
  <si>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</si>
  <si>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</si>
  <si>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</si>
  <si>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</si>
  <si>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</si>
  <si>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</si>
  <si>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</si>
  <si>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</si>
  <si>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</si>
  <si>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</si>
  <si>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</si>
  <si>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</si>
  <si>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</si>
  <si>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</si>
  <si>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</si>
  <si>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</si>
  <si>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</si>
  <si>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</si>
  <si>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</si>
  <si>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</si>
  <si>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</si>
  <si>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</si>
  <si>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</si>
  <si>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</si>
  <si>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</si>
  <si>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</si>
  <si>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</si>
  <si>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</si>
  <si>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</si>
  <si>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</si>
  <si>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</si>
  <si>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</si>
  <si>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</si>
  <si>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</si>
  <si>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</si>
  <si>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3 Gavetas Vacias</t>
  </si>
  <si>
    <t>Acevedo Dominguez, Victor Leonardo</t>
  </si>
  <si>
    <t>2 Gavetas Vacias y 1 Fallando</t>
  </si>
  <si>
    <t>Hold</t>
  </si>
  <si>
    <t>22 Mayo de 2021</t>
  </si>
  <si>
    <t xml:space="preserve">Brioso Luciano, Cristino </t>
  </si>
  <si>
    <t>ReservaC Norte</t>
  </si>
  <si>
    <t xml:space="preserve">Perez Almonte, Franklin </t>
  </si>
  <si>
    <t>Triinet</t>
  </si>
  <si>
    <t>3335895761 </t>
  </si>
  <si>
    <t>SIN ACTIVIDAD DE RETIRO</t>
  </si>
  <si>
    <t>3335895824</t>
  </si>
  <si>
    <t>3335895821</t>
  </si>
  <si>
    <t>3335895819</t>
  </si>
  <si>
    <t>3335895814</t>
  </si>
  <si>
    <t>3335895813</t>
  </si>
  <si>
    <t>3335895812</t>
  </si>
  <si>
    <t>3335895800</t>
  </si>
  <si>
    <t>3335895793</t>
  </si>
  <si>
    <t>3335895787</t>
  </si>
  <si>
    <t>3335895782</t>
  </si>
  <si>
    <t>3335895781</t>
  </si>
  <si>
    <t>3335895780</t>
  </si>
  <si>
    <t>3335895779</t>
  </si>
  <si>
    <t>3335895778</t>
  </si>
  <si>
    <t>3335895772</t>
  </si>
  <si>
    <t>3335895771</t>
  </si>
  <si>
    <t>3335895768</t>
  </si>
  <si>
    <t>3335895767</t>
  </si>
  <si>
    <t>3335895765</t>
  </si>
  <si>
    <t>3335895762</t>
  </si>
  <si>
    <t>3335895834</t>
  </si>
  <si>
    <t>3335895833</t>
  </si>
  <si>
    <t>3335895830</t>
  </si>
  <si>
    <t>3335895829</t>
  </si>
  <si>
    <t>3335895827</t>
  </si>
  <si>
    <t>Abastecido</t>
  </si>
  <si>
    <t>3335895843</t>
  </si>
  <si>
    <t>3335895842</t>
  </si>
  <si>
    <t>3335895841</t>
  </si>
  <si>
    <t>3335895840</t>
  </si>
  <si>
    <t>ERROR DE PRINTER</t>
  </si>
  <si>
    <t>GAVETA DE DEPOSITO...</t>
  </si>
  <si>
    <t>GAVETAS VACIAS + GAVETAS FALLAND...</t>
  </si>
  <si>
    <t>FALLA NO CONFIRMADA...</t>
  </si>
  <si>
    <t>GAVETA DE DEPOSITOS LLENA</t>
  </si>
  <si>
    <t>3335895914</t>
  </si>
  <si>
    <t>3335895915</t>
  </si>
  <si>
    <t>3335895916</t>
  </si>
  <si>
    <t>3335895917</t>
  </si>
  <si>
    <t>3335895918</t>
  </si>
  <si>
    <t>3335895919</t>
  </si>
  <si>
    <t>3335895920</t>
  </si>
  <si>
    <t>3335895921</t>
  </si>
  <si>
    <t>3335895922</t>
  </si>
  <si>
    <t>3335895925</t>
  </si>
  <si>
    <t>3335895926</t>
  </si>
  <si>
    <t>3335895927</t>
  </si>
  <si>
    <t>3335895928</t>
  </si>
  <si>
    <t>3335895929</t>
  </si>
  <si>
    <t>3335895930</t>
  </si>
  <si>
    <t>3335895931</t>
  </si>
  <si>
    <t>3335895932</t>
  </si>
  <si>
    <t>3335895933</t>
  </si>
  <si>
    <t xml:space="preserve">Gil Carrera, Santiago </t>
  </si>
  <si>
    <t>3335895934</t>
  </si>
  <si>
    <t>3335895936</t>
  </si>
  <si>
    <t>3335895937</t>
  </si>
  <si>
    <t>3335895938</t>
  </si>
  <si>
    <t>3335895939</t>
  </si>
  <si>
    <t>3335895940</t>
  </si>
  <si>
    <t>3335895941</t>
  </si>
  <si>
    <t>3335895943</t>
  </si>
  <si>
    <t>3335895944</t>
  </si>
  <si>
    <t>3335895945</t>
  </si>
  <si>
    <t>3335895946</t>
  </si>
  <si>
    <t>3335895947</t>
  </si>
  <si>
    <t>GAVETA DE DEPOSITO LLENA...</t>
  </si>
  <si>
    <t>GAVETAS VACIAS + GAVETAS FALLA...</t>
  </si>
  <si>
    <t>3335895953</t>
  </si>
  <si>
    <t>3335895952</t>
  </si>
  <si>
    <t>3335895951</t>
  </si>
  <si>
    <t>3335895950</t>
  </si>
  <si>
    <t>3335895949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</si>
</sst>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1" xfId="0" applyFont="1" applyFill="1" applyBorder="1" applyAlignment="1">
      <alignment horizontal="center"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39" fillId="41" borderId="61" xfId="509" applyBorder="1">
      <alignment horizontal="center" vertical="center" wrapText="1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7" fillId="5" borderId="68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5" borderId="24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95"/>
      <tableStyleElement type="headerRow" dxfId="294"/>
      <tableStyleElement type="totalRow" dxfId="293"/>
      <tableStyleElement type="firstColumn" dxfId="292"/>
      <tableStyleElement type="lastColumn" dxfId="291"/>
      <tableStyleElement type="firstRowStripe" dxfId="290"/>
      <tableStyleElement type="firstColumnStripe" dxfId="28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604334" TargetMode="External"/><Relationship Id="rId18" Type="http://schemas.openxmlformats.org/officeDocument/2006/relationships/hyperlink" Target="http://s460-helpdesk/CAisd/pdmweb.exe?OP=SEARCH+FACTORY=in+SKIPLIST=1+QBE.EQ.id=3604327" TargetMode="External"/><Relationship Id="rId26" Type="http://schemas.openxmlformats.org/officeDocument/2006/relationships/hyperlink" Target="http://s460-helpdesk/CAisd/pdmweb.exe?OP=SEARCH+FACTORY=in+SKIPLIST=1+QBE.EQ.id=3604353" TargetMode="External"/><Relationship Id="rId21" Type="http://schemas.openxmlformats.org/officeDocument/2006/relationships/hyperlink" Target="http://s460-helpdesk/CAisd/pdmweb.exe?OP=SEARCH+FACTORY=in+SKIPLIST=1+QBE.EQ.id=3604324" TargetMode="External"/><Relationship Id="rId34" Type="http://schemas.openxmlformats.org/officeDocument/2006/relationships/hyperlink" Target="http://s460-helpdesk/CAisd/pdmweb.exe?OP=SEARCH+FACTORY=in+SKIPLIST=1+QBE.EQ.id=3604344" TargetMode="External"/><Relationship Id="rId7" Type="http://schemas.openxmlformats.org/officeDocument/2006/relationships/hyperlink" Target="http://s460-helpdesk/CAisd/pdmweb.exe?OP=SEARCH+FACTORY=in+SKIPLIST=1+QBE.EQ.id=3604340" TargetMode="External"/><Relationship Id="rId12" Type="http://schemas.openxmlformats.org/officeDocument/2006/relationships/hyperlink" Target="http://s460-helpdesk/CAisd/pdmweb.exe?OP=SEARCH+FACTORY=in+SKIPLIST=1+QBE.EQ.id=3604335" TargetMode="External"/><Relationship Id="rId17" Type="http://schemas.openxmlformats.org/officeDocument/2006/relationships/hyperlink" Target="http://s460-helpdesk/CAisd/pdmweb.exe?OP=SEARCH+FACTORY=in+SKIPLIST=1+QBE.EQ.id=3604328" TargetMode="External"/><Relationship Id="rId25" Type="http://schemas.openxmlformats.org/officeDocument/2006/relationships/hyperlink" Target="http://s460-helpdesk/CAisd/pdmweb.exe?OP=SEARCH+FACTORY=in+SKIPLIST=1+QBE.EQ.id=3604354" TargetMode="External"/><Relationship Id="rId33" Type="http://schemas.openxmlformats.org/officeDocument/2006/relationships/hyperlink" Target="http://s460-helpdesk/CAisd/pdmweb.exe?OP=SEARCH+FACTORY=in+SKIPLIST=1+QBE.EQ.id=3604345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04329" TargetMode="External"/><Relationship Id="rId20" Type="http://schemas.openxmlformats.org/officeDocument/2006/relationships/hyperlink" Target="http://s460-helpdesk/CAisd/pdmweb.exe?OP=SEARCH+FACTORY=in+SKIPLIST=1+QBE.EQ.id=3604325" TargetMode="External"/><Relationship Id="rId29" Type="http://schemas.openxmlformats.org/officeDocument/2006/relationships/hyperlink" Target="http://s460-helpdesk/CAisd/pdmweb.exe?OP=SEARCH+FACTORY=in+SKIPLIST=1+QBE.EQ.id=3604350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04336" TargetMode="External"/><Relationship Id="rId24" Type="http://schemas.openxmlformats.org/officeDocument/2006/relationships/hyperlink" Target="http://s460-helpdesk/CAisd/pdmweb.exe?OP=SEARCH+FACTORY=in+SKIPLIST=1+QBE.EQ.id=3604321" TargetMode="External"/><Relationship Id="rId32" Type="http://schemas.openxmlformats.org/officeDocument/2006/relationships/hyperlink" Target="http://s460-helpdesk/CAisd/pdmweb.exe?OP=SEARCH+FACTORY=in+SKIPLIST=1+QBE.EQ.id=3604346" TargetMode="External"/><Relationship Id="rId37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04332" TargetMode="External"/><Relationship Id="rId23" Type="http://schemas.openxmlformats.org/officeDocument/2006/relationships/hyperlink" Target="http://s460-helpdesk/CAisd/pdmweb.exe?OP=SEARCH+FACTORY=in+SKIPLIST=1+QBE.EQ.id=3604322" TargetMode="External"/><Relationship Id="rId28" Type="http://schemas.openxmlformats.org/officeDocument/2006/relationships/hyperlink" Target="http://s460-helpdesk/CAisd/pdmweb.exe?OP=SEARCH+FACTORY=in+SKIPLIST=1+QBE.EQ.id=3604351" TargetMode="External"/><Relationship Id="rId36" Type="http://schemas.openxmlformats.org/officeDocument/2006/relationships/hyperlink" Target="http://s460-helpdesk/CAisd/pdmweb.exe?OP=SEARCH+FACTORY=in+SKIPLIST=1+QBE.EQ.id=3604341" TargetMode="External"/><Relationship Id="rId10" Type="http://schemas.openxmlformats.org/officeDocument/2006/relationships/hyperlink" Target="http://s460-helpdesk/CAisd/pdmweb.exe?OP=SEARCH+FACTORY=in+SKIPLIST=1+QBE.EQ.id=3604337" TargetMode="External"/><Relationship Id="rId19" Type="http://schemas.openxmlformats.org/officeDocument/2006/relationships/hyperlink" Target="http://s460-helpdesk/CAisd/pdmweb.exe?OP=SEARCH+FACTORY=in+SKIPLIST=1+QBE.EQ.id=3604326" TargetMode="External"/><Relationship Id="rId31" Type="http://schemas.openxmlformats.org/officeDocument/2006/relationships/hyperlink" Target="http://s460-helpdesk/CAisd/pdmweb.exe?OP=SEARCH+FACTORY=in+SKIPLIST=1+QBE.EQ.id=3604347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04338" TargetMode="External"/><Relationship Id="rId14" Type="http://schemas.openxmlformats.org/officeDocument/2006/relationships/hyperlink" Target="http://s460-helpdesk/CAisd/pdmweb.exe?OP=SEARCH+FACTORY=in+SKIPLIST=1+QBE.EQ.id=3604333" TargetMode="External"/><Relationship Id="rId22" Type="http://schemas.openxmlformats.org/officeDocument/2006/relationships/hyperlink" Target="http://s460-helpdesk/CAisd/pdmweb.exe?OP=SEARCH+FACTORY=in+SKIPLIST=1+QBE.EQ.id=3604323" TargetMode="External"/><Relationship Id="rId27" Type="http://schemas.openxmlformats.org/officeDocument/2006/relationships/hyperlink" Target="http://s460-helpdesk/CAisd/pdmweb.exe?OP=SEARCH+FACTORY=in+SKIPLIST=1+QBE.EQ.id=3604352" TargetMode="External"/><Relationship Id="rId30" Type="http://schemas.openxmlformats.org/officeDocument/2006/relationships/hyperlink" Target="http://s460-helpdesk/CAisd/pdmweb.exe?OP=SEARCH+FACTORY=in+SKIPLIST=1+QBE.EQ.id=3604348" TargetMode="External"/><Relationship Id="rId35" Type="http://schemas.openxmlformats.org/officeDocument/2006/relationships/hyperlink" Target="http://s460-helpdesk/CAisd/pdmweb.exe?OP=SEARCH+FACTORY=in+SKIPLIST=1+QBE.EQ.id=3604343" TargetMode="External"/><Relationship Id="rId8" Type="http://schemas.openxmlformats.org/officeDocument/2006/relationships/hyperlink" Target="http://s460-helpdesk/CAisd/pdmweb.exe?OP=SEARCH+FACTORY=in+SKIPLIST=1+QBE.EQ.id=3604339" TargetMode="External"/><Relationship Id="rId3" Type="http://schemas.openxmlformats.org/officeDocument/2006/relationships/printerSettings" Target="../printerSettings/printerSettings3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A1:Q100"/>
  <sheetViews>
    <sheetView tabSelected="1" zoomScale="70" zoomScaleNormal="70" workbookViewId="0">
      <pane ySplit="4" topLeftCell="A5" activePane="bottomLeft" state="frozen"/>
      <selection pane="bottomLeft" activeCell="G103" sqref="G103"/>
    </sheetView>
  </sheetViews>
  <sheetFormatPr baseColWidth="10" defaultColWidth="25.85546875" defaultRowHeight="15" x14ac:dyDescent="0.25"/>
  <cols>
    <col min="1" max="1" width="25.7109375" style="87" bestFit="1" customWidth="1"/>
    <col min="2" max="2" width="21.140625" style="109" bestFit="1" customWidth="1"/>
    <col min="3" max="3" width="17.7109375" style="44" customWidth="1"/>
    <col min="4" max="4" width="28.28515625" style="87" bestFit="1" customWidth="1"/>
    <col min="5" max="5" width="13.42578125" style="82" bestFit="1" customWidth="1"/>
    <col min="6" max="6" width="11.7109375" style="45" bestFit="1" customWidth="1"/>
    <col min="7" max="7" width="52.5703125" style="45" bestFit="1" customWidth="1"/>
    <col min="8" max="11" width="6.85546875" style="45" bestFit="1" customWidth="1"/>
    <col min="12" max="12" width="52" style="45" bestFit="1" customWidth="1"/>
    <col min="13" max="13" width="20.140625" style="87" bestFit="1" customWidth="1"/>
    <col min="14" max="14" width="18.85546875" style="87" bestFit="1" customWidth="1"/>
    <col min="15" max="15" width="42.5703125" style="87" bestFit="1" customWidth="1"/>
    <col min="16" max="16" width="17.42578125" style="89" bestFit="1" customWidth="1"/>
    <col min="17" max="17" width="52" style="75" bestFit="1" customWidth="1"/>
    <col min="18" max="16384" width="25.85546875" style="43"/>
  </cols>
  <sheetData>
    <row r="1" spans="1:17" ht="18" x14ac:dyDescent="0.25">
      <c r="A1" s="157" t="s">
        <v>2153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2150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2572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ht="18" x14ac:dyDescent="0.25">
      <c r="A5" s="134" t="str">
        <f>VLOOKUP(E5,'LISTADO ATM'!$A$2:$C$898,3,0)</f>
        <v>DISTRITO NACIONAL</v>
      </c>
      <c r="B5" s="129">
        <v>3335894910</v>
      </c>
      <c r="C5" s="136">
        <v>44337.547546296293</v>
      </c>
      <c r="D5" s="136" t="s">
        <v>2450</v>
      </c>
      <c r="E5" s="124">
        <v>147</v>
      </c>
      <c r="F5" s="148" t="str">
        <f>VLOOKUP(E5,VIP!$A$2:$O13329,2,0)</f>
        <v>DRBR147</v>
      </c>
      <c r="G5" s="134" t="str">
        <f>VLOOKUP(E5,'LISTADO ATM'!$A$2:$B$897,2,0)</f>
        <v xml:space="preserve">ATM Kiosco Megacentro I </v>
      </c>
      <c r="H5" s="134" t="str">
        <f>VLOOKUP(E5,VIP!$A$2:$O18192,7,FALSE)</f>
        <v>Si</v>
      </c>
      <c r="I5" s="134" t="str">
        <f>VLOOKUP(E5,VIP!$A$2:$O10157,8,FALSE)</f>
        <v>Si</v>
      </c>
      <c r="J5" s="134" t="str">
        <f>VLOOKUP(E5,VIP!$A$2:$O10107,8,FALSE)</f>
        <v>Si</v>
      </c>
      <c r="K5" s="134" t="str">
        <f>VLOOKUP(E5,VIP!$A$2:$O13681,6,0)</f>
        <v>NO</v>
      </c>
      <c r="L5" s="125" t="s">
        <v>2443</v>
      </c>
      <c r="M5" s="135" t="s">
        <v>2447</v>
      </c>
      <c r="N5" s="135" t="s">
        <v>2454</v>
      </c>
      <c r="O5" s="134" t="s">
        <v>2455</v>
      </c>
      <c r="P5" s="137"/>
      <c r="Q5" s="135" t="s">
        <v>2443</v>
      </c>
    </row>
    <row r="6" spans="1:17" ht="18" x14ac:dyDescent="0.25">
      <c r="A6" s="134" t="str">
        <f>VLOOKUP(E6,'LISTADO ATM'!$A$2:$C$898,3,0)</f>
        <v>DISTRITO NACIONAL</v>
      </c>
      <c r="B6" s="129">
        <v>3335895068</v>
      </c>
      <c r="C6" s="136">
        <v>44337.607210648152</v>
      </c>
      <c r="D6" s="136" t="s">
        <v>2180</v>
      </c>
      <c r="E6" s="124">
        <v>10</v>
      </c>
      <c r="F6" s="148" t="str">
        <f>VLOOKUP(E6,VIP!$A$2:$O13312,2,0)</f>
        <v>DRBR010</v>
      </c>
      <c r="G6" s="134" t="str">
        <f>VLOOKUP(E6,'LISTADO ATM'!$A$2:$B$897,2,0)</f>
        <v xml:space="preserve">ATM Ministerio Salud Pública </v>
      </c>
      <c r="H6" s="134" t="str">
        <f>VLOOKUP(E6,VIP!$A$2:$O18175,7,FALSE)</f>
        <v>Si</v>
      </c>
      <c r="I6" s="134" t="str">
        <f>VLOOKUP(E6,VIP!$A$2:$O10140,8,FALSE)</f>
        <v>Si</v>
      </c>
      <c r="J6" s="134" t="str">
        <f>VLOOKUP(E6,VIP!$A$2:$O10090,8,FALSE)</f>
        <v>Si</v>
      </c>
      <c r="K6" s="134" t="str">
        <f>VLOOKUP(E6,VIP!$A$2:$O13664,6,0)</f>
        <v>NO</v>
      </c>
      <c r="L6" s="125" t="s">
        <v>2219</v>
      </c>
      <c r="M6" s="135" t="s">
        <v>2447</v>
      </c>
      <c r="N6" s="135" t="s">
        <v>2571</v>
      </c>
      <c r="O6" s="134" t="s">
        <v>2456</v>
      </c>
      <c r="P6" s="137"/>
      <c r="Q6" s="135" t="s">
        <v>2219</v>
      </c>
    </row>
    <row r="7" spans="1:17" ht="18" x14ac:dyDescent="0.25">
      <c r="A7" s="134" t="str">
        <f>VLOOKUP(E7,'LISTADO ATM'!$A$2:$C$898,3,0)</f>
        <v>DISTRITO NACIONAL</v>
      </c>
      <c r="B7" s="129">
        <v>3335895087</v>
      </c>
      <c r="C7" s="136">
        <v>44337.612500000003</v>
      </c>
      <c r="D7" s="136" t="s">
        <v>2450</v>
      </c>
      <c r="E7" s="124">
        <v>569</v>
      </c>
      <c r="F7" s="148" t="str">
        <f>VLOOKUP(E7,VIP!$A$2:$O13313,2,0)</f>
        <v>DRBR03B</v>
      </c>
      <c r="G7" s="134" t="str">
        <f>VLOOKUP(E7,'LISTADO ATM'!$A$2:$B$897,2,0)</f>
        <v xml:space="preserve">ATM Superintendencia de Seguros </v>
      </c>
      <c r="H7" s="134" t="str">
        <f>VLOOKUP(E7,VIP!$A$2:$O18176,7,FALSE)</f>
        <v>Si</v>
      </c>
      <c r="I7" s="134" t="str">
        <f>VLOOKUP(E7,VIP!$A$2:$O10141,8,FALSE)</f>
        <v>Si</v>
      </c>
      <c r="J7" s="134" t="str">
        <f>VLOOKUP(E7,VIP!$A$2:$O10091,8,FALSE)</f>
        <v>Si</v>
      </c>
      <c r="K7" s="134" t="str">
        <f>VLOOKUP(E7,VIP!$A$2:$O13665,6,0)</f>
        <v>NO</v>
      </c>
      <c r="L7" s="125" t="s">
        <v>2418</v>
      </c>
      <c r="M7" s="135" t="s">
        <v>2447</v>
      </c>
      <c r="N7" s="135" t="s">
        <v>2454</v>
      </c>
      <c r="O7" s="134" t="s">
        <v>2455</v>
      </c>
      <c r="P7" s="137"/>
      <c r="Q7" s="135" t="s">
        <v>2418</v>
      </c>
    </row>
    <row r="8" spans="1:17" ht="18" x14ac:dyDescent="0.25">
      <c r="A8" s="134" t="str">
        <f>VLOOKUP(E8,'LISTADO ATM'!$A$2:$C$898,3,0)</f>
        <v>DISTRITO NACIONAL</v>
      </c>
      <c r="B8" s="129">
        <v>3335895436</v>
      </c>
      <c r="C8" s="136">
        <v>44337.776967592596</v>
      </c>
      <c r="D8" s="136" t="s">
        <v>2473</v>
      </c>
      <c r="E8" s="124">
        <v>160</v>
      </c>
      <c r="F8" s="148" t="str">
        <f>VLOOKUP(E8,VIP!$A$2:$O13318,2,0)</f>
        <v>DRBR160</v>
      </c>
      <c r="G8" s="134" t="str">
        <f>VLOOKUP(E8,'LISTADO ATM'!$A$2:$B$897,2,0)</f>
        <v xml:space="preserve">ATM Oficina Herrera </v>
      </c>
      <c r="H8" s="134" t="str">
        <f>VLOOKUP(E8,VIP!$A$2:$O18181,7,FALSE)</f>
        <v>Si</v>
      </c>
      <c r="I8" s="134" t="str">
        <f>VLOOKUP(E8,VIP!$A$2:$O10146,8,FALSE)</f>
        <v>Si</v>
      </c>
      <c r="J8" s="134" t="str">
        <f>VLOOKUP(E8,VIP!$A$2:$O10096,8,FALSE)</f>
        <v>Si</v>
      </c>
      <c r="K8" s="134" t="str">
        <f>VLOOKUP(E8,VIP!$A$2:$O13670,6,0)</f>
        <v>NO</v>
      </c>
      <c r="L8" s="125" t="s">
        <v>2566</v>
      </c>
      <c r="M8" s="135" t="s">
        <v>2447</v>
      </c>
      <c r="N8" s="135" t="s">
        <v>2454</v>
      </c>
      <c r="O8" s="134" t="s">
        <v>2474</v>
      </c>
      <c r="P8" s="137"/>
      <c r="Q8" s="135" t="s">
        <v>2566</v>
      </c>
    </row>
    <row r="9" spans="1:17" ht="18" x14ac:dyDescent="0.25">
      <c r="A9" s="134" t="str">
        <f>VLOOKUP(E9,'LISTADO ATM'!$A$2:$C$898,3,0)</f>
        <v>ESTE</v>
      </c>
      <c r="B9" s="129">
        <v>3335895438</v>
      </c>
      <c r="C9" s="136">
        <v>44337.777777777781</v>
      </c>
      <c r="D9" s="136" t="s">
        <v>2180</v>
      </c>
      <c r="E9" s="124">
        <v>789</v>
      </c>
      <c r="F9" s="148" t="str">
        <f>VLOOKUP(E9,VIP!$A$2:$O13317,2,0)</f>
        <v>DRBR789</v>
      </c>
      <c r="G9" s="134" t="str">
        <f>VLOOKUP(E9,'LISTADO ATM'!$A$2:$B$897,2,0)</f>
        <v>ATM Hotel Bellevue Boca Chica</v>
      </c>
      <c r="H9" s="134" t="str">
        <f>VLOOKUP(E9,VIP!$A$2:$O18180,7,FALSE)</f>
        <v>Si</v>
      </c>
      <c r="I9" s="134" t="str">
        <f>VLOOKUP(E9,VIP!$A$2:$O10145,8,FALSE)</f>
        <v>Si</v>
      </c>
      <c r="J9" s="134" t="str">
        <f>VLOOKUP(E9,VIP!$A$2:$O10095,8,FALSE)</f>
        <v>Si</v>
      </c>
      <c r="K9" s="134" t="str">
        <f>VLOOKUP(E9,VIP!$A$2:$O13669,6,0)</f>
        <v>NO</v>
      </c>
      <c r="L9" s="125" t="s">
        <v>2245</v>
      </c>
      <c r="M9" s="135" t="s">
        <v>2447</v>
      </c>
      <c r="N9" s="135" t="s">
        <v>2454</v>
      </c>
      <c r="O9" s="134" t="s">
        <v>2456</v>
      </c>
      <c r="P9" s="137"/>
      <c r="Q9" s="135" t="s">
        <v>2245</v>
      </c>
    </row>
    <row r="10" spans="1:17" ht="18" x14ac:dyDescent="0.25">
      <c r="A10" s="134" t="str">
        <f>VLOOKUP(E10,'LISTADO ATM'!$A$2:$C$898,3,0)</f>
        <v>DISTRITO NACIONAL</v>
      </c>
      <c r="B10" s="129">
        <v>3335895450</v>
      </c>
      <c r="C10" s="136">
        <v>44337.839062500003</v>
      </c>
      <c r="D10" s="136" t="s">
        <v>2180</v>
      </c>
      <c r="E10" s="124">
        <v>696</v>
      </c>
      <c r="F10" s="148" t="str">
        <f>VLOOKUP(E10,VIP!$A$2:$O13334,2,0)</f>
        <v>DRBR696</v>
      </c>
      <c r="G10" s="134" t="str">
        <f>VLOOKUP(E10,'LISTADO ATM'!$A$2:$B$897,2,0)</f>
        <v>ATM Olé Jacobo Majluta</v>
      </c>
      <c r="H10" s="134" t="str">
        <f>VLOOKUP(E10,VIP!$A$2:$O18197,7,FALSE)</f>
        <v>Si</v>
      </c>
      <c r="I10" s="134" t="str">
        <f>VLOOKUP(E10,VIP!$A$2:$O10162,8,FALSE)</f>
        <v>Si</v>
      </c>
      <c r="J10" s="134" t="str">
        <f>VLOOKUP(E10,VIP!$A$2:$O10112,8,FALSE)</f>
        <v>Si</v>
      </c>
      <c r="K10" s="134" t="str">
        <f>VLOOKUP(E10,VIP!$A$2:$O13686,6,0)</f>
        <v>NO</v>
      </c>
      <c r="L10" s="125" t="s">
        <v>2219</v>
      </c>
      <c r="M10" s="135" t="s">
        <v>2447</v>
      </c>
      <c r="N10" s="135" t="s">
        <v>2454</v>
      </c>
      <c r="O10" s="134" t="s">
        <v>2456</v>
      </c>
      <c r="P10" s="137"/>
      <c r="Q10" s="135" t="s">
        <v>2219</v>
      </c>
    </row>
    <row r="11" spans="1:17" ht="18" x14ac:dyDescent="0.25">
      <c r="A11" s="134" t="str">
        <f>VLOOKUP(E11,'LISTADO ATM'!$A$2:$C$898,3,0)</f>
        <v>DISTRITO NACIONAL</v>
      </c>
      <c r="B11" s="129">
        <v>3335895467</v>
      </c>
      <c r="C11" s="136">
        <v>44337.927094907405</v>
      </c>
      <c r="D11" s="136" t="s">
        <v>2180</v>
      </c>
      <c r="E11" s="124">
        <v>909</v>
      </c>
      <c r="F11" s="148" t="str">
        <f>VLOOKUP(E11,VIP!$A$2:$O13323,2,0)</f>
        <v>DRBR01A</v>
      </c>
      <c r="G11" s="134" t="str">
        <f>VLOOKUP(E11,'LISTADO ATM'!$A$2:$B$897,2,0)</f>
        <v xml:space="preserve">ATM UNP UASD </v>
      </c>
      <c r="H11" s="134" t="str">
        <f>VLOOKUP(E11,VIP!$A$2:$O18186,7,FALSE)</f>
        <v>Si</v>
      </c>
      <c r="I11" s="134" t="str">
        <f>VLOOKUP(E11,VIP!$A$2:$O10151,8,FALSE)</f>
        <v>Si</v>
      </c>
      <c r="J11" s="134" t="str">
        <f>VLOOKUP(E11,VIP!$A$2:$O10101,8,FALSE)</f>
        <v>Si</v>
      </c>
      <c r="K11" s="134" t="str">
        <f>VLOOKUP(E11,VIP!$A$2:$O13675,6,0)</f>
        <v>SI</v>
      </c>
      <c r="L11" s="125" t="s">
        <v>2219</v>
      </c>
      <c r="M11" s="135" t="s">
        <v>2447</v>
      </c>
      <c r="N11" s="135" t="s">
        <v>2454</v>
      </c>
      <c r="O11" s="134" t="s">
        <v>2456</v>
      </c>
      <c r="P11" s="137"/>
      <c r="Q11" s="135" t="s">
        <v>2219</v>
      </c>
    </row>
    <row r="12" spans="1:17" ht="18" x14ac:dyDescent="0.25">
      <c r="A12" s="134" t="str">
        <f>VLOOKUP(E12,'LISTADO ATM'!$A$2:$C$898,3,0)</f>
        <v>DISTRITO NACIONAL</v>
      </c>
      <c r="B12" s="129">
        <v>3335895473</v>
      </c>
      <c r="C12" s="136">
        <v>44337.934699074074</v>
      </c>
      <c r="D12" s="136" t="s">
        <v>2180</v>
      </c>
      <c r="E12" s="124">
        <v>623</v>
      </c>
      <c r="F12" s="148" t="str">
        <f>VLOOKUP(E12,VIP!$A$2:$O13317,2,0)</f>
        <v>DRBR623</v>
      </c>
      <c r="G12" s="134" t="str">
        <f>VLOOKUP(E12,'LISTADO ATM'!$A$2:$B$897,2,0)</f>
        <v xml:space="preserve">ATM Operaciones Especiales (Manoguayabo) </v>
      </c>
      <c r="H12" s="134" t="str">
        <f>VLOOKUP(E12,VIP!$A$2:$O18180,7,FALSE)</f>
        <v>Si</v>
      </c>
      <c r="I12" s="134" t="str">
        <f>VLOOKUP(E12,VIP!$A$2:$O10145,8,FALSE)</f>
        <v>Si</v>
      </c>
      <c r="J12" s="134" t="str">
        <f>VLOOKUP(E12,VIP!$A$2:$O10095,8,FALSE)</f>
        <v>Si</v>
      </c>
      <c r="K12" s="134" t="str">
        <f>VLOOKUP(E12,VIP!$A$2:$O13669,6,0)</f>
        <v>No</v>
      </c>
      <c r="L12" s="125" t="s">
        <v>2219</v>
      </c>
      <c r="M12" s="135" t="s">
        <v>2447</v>
      </c>
      <c r="N12" s="135" t="s">
        <v>2454</v>
      </c>
      <c r="O12" s="134" t="s">
        <v>2456</v>
      </c>
      <c r="P12" s="137"/>
      <c r="Q12" s="135" t="s">
        <v>2219</v>
      </c>
    </row>
    <row r="13" spans="1:17" s="96" customFormat="1" ht="18" x14ac:dyDescent="0.25">
      <c r="A13" s="134" t="str">
        <f>VLOOKUP(E13,'LISTADO ATM'!$A$2:$C$898,3,0)</f>
        <v>DISTRITO NACIONAL</v>
      </c>
      <c r="B13" s="129">
        <v>3335895491</v>
      </c>
      <c r="C13" s="136">
        <v>44338.341527777775</v>
      </c>
      <c r="D13" s="136" t="s">
        <v>2450</v>
      </c>
      <c r="E13" s="124">
        <v>979</v>
      </c>
      <c r="F13" s="149" t="str">
        <f>VLOOKUP(E13,VIP!$A$2:$O13328,2,0)</f>
        <v>DRBR979</v>
      </c>
      <c r="G13" s="134" t="str">
        <f>VLOOKUP(E13,'LISTADO ATM'!$A$2:$B$897,2,0)</f>
        <v xml:space="preserve">ATM Oficina Luperón I </v>
      </c>
      <c r="H13" s="134" t="str">
        <f>VLOOKUP(E13,VIP!$A$2:$O18191,7,FALSE)</f>
        <v>Si</v>
      </c>
      <c r="I13" s="134" t="str">
        <f>VLOOKUP(E13,VIP!$A$2:$O10156,8,FALSE)</f>
        <v>Si</v>
      </c>
      <c r="J13" s="134" t="str">
        <f>VLOOKUP(E13,VIP!$A$2:$O10106,8,FALSE)</f>
        <v>Si</v>
      </c>
      <c r="K13" s="134" t="str">
        <f>VLOOKUP(E13,VIP!$A$2:$O13680,6,0)</f>
        <v>NO</v>
      </c>
      <c r="L13" s="125" t="s">
        <v>2566</v>
      </c>
      <c r="M13" s="135" t="s">
        <v>2447</v>
      </c>
      <c r="N13" s="135" t="s">
        <v>2454</v>
      </c>
      <c r="O13" s="134" t="s">
        <v>2455</v>
      </c>
      <c r="P13" s="137"/>
      <c r="Q13" s="135" t="s">
        <v>2566</v>
      </c>
    </row>
    <row r="14" spans="1:17" s="96" customFormat="1" ht="18" x14ac:dyDescent="0.25">
      <c r="A14" s="134" t="str">
        <f>VLOOKUP(E14,'LISTADO ATM'!$A$2:$C$898,3,0)</f>
        <v>DISTRITO NACIONAL</v>
      </c>
      <c r="B14" s="129">
        <v>3335895524</v>
      </c>
      <c r="C14" s="136">
        <v>44338.371435185189</v>
      </c>
      <c r="D14" s="136" t="s">
        <v>2180</v>
      </c>
      <c r="E14" s="124">
        <v>929</v>
      </c>
      <c r="F14" s="149" t="str">
        <f>VLOOKUP(E14,VIP!$A$2:$O13321,2,0)</f>
        <v>DRBR929</v>
      </c>
      <c r="G14" s="134" t="str">
        <f>VLOOKUP(E14,'LISTADO ATM'!$A$2:$B$897,2,0)</f>
        <v>ATM Autoservicio Nacional El Conde</v>
      </c>
      <c r="H14" s="134" t="str">
        <f>VLOOKUP(E14,VIP!$A$2:$O18184,7,FALSE)</f>
        <v>Si</v>
      </c>
      <c r="I14" s="134" t="str">
        <f>VLOOKUP(E14,VIP!$A$2:$O10149,8,FALSE)</f>
        <v>Si</v>
      </c>
      <c r="J14" s="134" t="str">
        <f>VLOOKUP(E14,VIP!$A$2:$O10099,8,FALSE)</f>
        <v>Si</v>
      </c>
      <c r="K14" s="134" t="str">
        <f>VLOOKUP(E14,VIP!$A$2:$O13673,6,0)</f>
        <v>NO</v>
      </c>
      <c r="L14" s="125" t="s">
        <v>2469</v>
      </c>
      <c r="M14" s="135" t="s">
        <v>2447</v>
      </c>
      <c r="N14" s="135" t="s">
        <v>2454</v>
      </c>
      <c r="O14" s="134" t="s">
        <v>2456</v>
      </c>
      <c r="P14" s="137"/>
      <c r="Q14" s="135" t="s">
        <v>2469</v>
      </c>
    </row>
    <row r="15" spans="1:17" s="96" customFormat="1" ht="18" x14ac:dyDescent="0.25">
      <c r="A15" s="134" t="str">
        <f>VLOOKUP(E15,'LISTADO ATM'!$A$2:$C$898,3,0)</f>
        <v>DISTRITO NACIONAL</v>
      </c>
      <c r="B15" s="129">
        <v>3335895642</v>
      </c>
      <c r="C15" s="136">
        <v>44338.471724537034</v>
      </c>
      <c r="D15" s="136" t="s">
        <v>2180</v>
      </c>
      <c r="E15" s="124">
        <v>551</v>
      </c>
      <c r="F15" s="149" t="str">
        <f>VLOOKUP(E15,VIP!$A$2:$O13351,2,0)</f>
        <v>DRBR01C</v>
      </c>
      <c r="G15" s="134" t="str">
        <f>VLOOKUP(E15,'LISTADO ATM'!$A$2:$B$897,2,0)</f>
        <v xml:space="preserve">ATM Oficina Padre Castellanos </v>
      </c>
      <c r="H15" s="134" t="str">
        <f>VLOOKUP(E15,VIP!$A$2:$O18214,7,FALSE)</f>
        <v>Si</v>
      </c>
      <c r="I15" s="134" t="str">
        <f>VLOOKUP(E15,VIP!$A$2:$O10179,8,FALSE)</f>
        <v>Si</v>
      </c>
      <c r="J15" s="134" t="str">
        <f>VLOOKUP(E15,VIP!$A$2:$O10129,8,FALSE)</f>
        <v>Si</v>
      </c>
      <c r="K15" s="134" t="str">
        <f>VLOOKUP(E15,VIP!$A$2:$O13703,6,0)</f>
        <v>NO</v>
      </c>
      <c r="L15" s="125" t="s">
        <v>2219</v>
      </c>
      <c r="M15" s="135" t="s">
        <v>2447</v>
      </c>
      <c r="N15" s="135" t="s">
        <v>2454</v>
      </c>
      <c r="O15" s="134" t="s">
        <v>2456</v>
      </c>
      <c r="P15" s="137"/>
      <c r="Q15" s="135" t="s">
        <v>2219</v>
      </c>
    </row>
    <row r="16" spans="1:17" s="96" customFormat="1" ht="18" x14ac:dyDescent="0.25">
      <c r="A16" s="134" t="str">
        <f>VLOOKUP(E16,'LISTADO ATM'!$A$2:$C$898,3,0)</f>
        <v>SUR</v>
      </c>
      <c r="B16" s="129">
        <v>3335895653</v>
      </c>
      <c r="C16" s="136">
        <v>44338.479247685187</v>
      </c>
      <c r="D16" s="136" t="s">
        <v>2473</v>
      </c>
      <c r="E16" s="124">
        <v>249</v>
      </c>
      <c r="F16" s="149" t="str">
        <f>VLOOKUP(E16,VIP!$A$2:$O13348,2,0)</f>
        <v>DRBR249</v>
      </c>
      <c r="G16" s="134" t="str">
        <f>VLOOKUP(E16,'LISTADO ATM'!$A$2:$B$897,2,0)</f>
        <v xml:space="preserve">ATM Banco Agrícola Neiba </v>
      </c>
      <c r="H16" s="134" t="str">
        <f>VLOOKUP(E16,VIP!$A$2:$O18211,7,FALSE)</f>
        <v>Si</v>
      </c>
      <c r="I16" s="134" t="str">
        <f>VLOOKUP(E16,VIP!$A$2:$O10176,8,FALSE)</f>
        <v>Si</v>
      </c>
      <c r="J16" s="134" t="str">
        <f>VLOOKUP(E16,VIP!$A$2:$O10126,8,FALSE)</f>
        <v>Si</v>
      </c>
      <c r="K16" s="134" t="str">
        <f>VLOOKUP(E16,VIP!$A$2:$O13700,6,0)</f>
        <v>NO</v>
      </c>
      <c r="L16" s="125" t="s">
        <v>2418</v>
      </c>
      <c r="M16" s="135" t="s">
        <v>2447</v>
      </c>
      <c r="N16" s="135" t="s">
        <v>2454</v>
      </c>
      <c r="O16" s="134" t="s">
        <v>2474</v>
      </c>
      <c r="P16" s="137"/>
      <c r="Q16" s="135" t="s">
        <v>2418</v>
      </c>
    </row>
    <row r="17" spans="1:17" s="96" customFormat="1" ht="18" x14ac:dyDescent="0.25">
      <c r="A17" s="134" t="str">
        <f>VLOOKUP(E17,'LISTADO ATM'!$A$2:$C$898,3,0)</f>
        <v>DISTRITO NACIONAL</v>
      </c>
      <c r="B17" s="129">
        <v>3335895661</v>
      </c>
      <c r="C17" s="136">
        <v>44338.483865740738</v>
      </c>
      <c r="D17" s="136" t="s">
        <v>2180</v>
      </c>
      <c r="E17" s="124">
        <v>473</v>
      </c>
      <c r="F17" s="149" t="str">
        <f>VLOOKUP(E17,VIP!$A$2:$O13346,2,0)</f>
        <v>DRBR473</v>
      </c>
      <c r="G17" s="134" t="str">
        <f>VLOOKUP(E17,'LISTADO ATM'!$A$2:$B$897,2,0)</f>
        <v xml:space="preserve">ATM Oficina Carrefour II </v>
      </c>
      <c r="H17" s="134" t="str">
        <f>VLOOKUP(E17,VIP!$A$2:$O18209,7,FALSE)</f>
        <v>Si</v>
      </c>
      <c r="I17" s="134" t="str">
        <f>VLOOKUP(E17,VIP!$A$2:$O10174,8,FALSE)</f>
        <v>Si</v>
      </c>
      <c r="J17" s="134" t="str">
        <f>VLOOKUP(E17,VIP!$A$2:$O10124,8,FALSE)</f>
        <v>Si</v>
      </c>
      <c r="K17" s="134" t="str">
        <f>VLOOKUP(E17,VIP!$A$2:$O13698,6,0)</f>
        <v>NO</v>
      </c>
      <c r="L17" s="125" t="s">
        <v>2578</v>
      </c>
      <c r="M17" s="135" t="s">
        <v>2447</v>
      </c>
      <c r="N17" s="135" t="s">
        <v>2454</v>
      </c>
      <c r="O17" s="134" t="s">
        <v>2456</v>
      </c>
      <c r="P17" s="137"/>
      <c r="Q17" s="135" t="s">
        <v>2578</v>
      </c>
    </row>
    <row r="18" spans="1:17" s="96" customFormat="1" ht="18" x14ac:dyDescent="0.25">
      <c r="A18" s="134" t="str">
        <f>VLOOKUP(E18,'LISTADO ATM'!$A$2:$C$898,3,0)</f>
        <v>SUR</v>
      </c>
      <c r="B18" s="129">
        <v>3335895688</v>
      </c>
      <c r="C18" s="136">
        <v>44338.497800925928</v>
      </c>
      <c r="D18" s="136" t="s">
        <v>2180</v>
      </c>
      <c r="E18" s="124">
        <v>829</v>
      </c>
      <c r="F18" s="149" t="str">
        <f>VLOOKUP(E18,VIP!$A$2:$O13344,2,0)</f>
        <v>DRBR829</v>
      </c>
      <c r="G18" s="134" t="str">
        <f>VLOOKUP(E18,'LISTADO ATM'!$A$2:$B$897,2,0)</f>
        <v xml:space="preserve">ATM UNP Multicentro Sirena Baní </v>
      </c>
      <c r="H18" s="134" t="str">
        <f>VLOOKUP(E18,VIP!$A$2:$O18207,7,FALSE)</f>
        <v>Si</v>
      </c>
      <c r="I18" s="134" t="str">
        <f>VLOOKUP(E18,VIP!$A$2:$O10172,8,FALSE)</f>
        <v>Si</v>
      </c>
      <c r="J18" s="134" t="str">
        <f>VLOOKUP(E18,VIP!$A$2:$O10122,8,FALSE)</f>
        <v>Si</v>
      </c>
      <c r="K18" s="134" t="str">
        <f>VLOOKUP(E18,VIP!$A$2:$O13696,6,0)</f>
        <v>NO</v>
      </c>
      <c r="L18" s="125" t="s">
        <v>2469</v>
      </c>
      <c r="M18" s="135" t="s">
        <v>2447</v>
      </c>
      <c r="N18" s="135" t="s">
        <v>2454</v>
      </c>
      <c r="O18" s="134" t="s">
        <v>2456</v>
      </c>
      <c r="P18" s="137"/>
      <c r="Q18" s="135" t="s">
        <v>2469</v>
      </c>
    </row>
    <row r="19" spans="1:17" s="96" customFormat="1" ht="18" x14ac:dyDescent="0.25">
      <c r="A19" s="134" t="str">
        <f>VLOOKUP(E19,'LISTADO ATM'!$A$2:$C$898,3,0)</f>
        <v>DISTRITO NACIONAL</v>
      </c>
      <c r="B19" s="129">
        <v>3335895719</v>
      </c>
      <c r="C19" s="136">
        <v>44338.516388888886</v>
      </c>
      <c r="D19" s="136" t="s">
        <v>2450</v>
      </c>
      <c r="E19" s="124">
        <v>406</v>
      </c>
      <c r="F19" s="149" t="str">
        <f>VLOOKUP(E19,VIP!$A$2:$O13342,2,0)</f>
        <v>DRBR406</v>
      </c>
      <c r="G19" s="134" t="str">
        <f>VLOOKUP(E19,'LISTADO ATM'!$A$2:$B$897,2,0)</f>
        <v xml:space="preserve">ATM UNP Plaza Lama Máximo Gómez </v>
      </c>
      <c r="H19" s="134" t="str">
        <f>VLOOKUP(E19,VIP!$A$2:$O18205,7,FALSE)</f>
        <v>Si</v>
      </c>
      <c r="I19" s="134" t="str">
        <f>VLOOKUP(E19,VIP!$A$2:$O10170,8,FALSE)</f>
        <v>Si</v>
      </c>
      <c r="J19" s="134" t="str">
        <f>VLOOKUP(E19,VIP!$A$2:$O10120,8,FALSE)</f>
        <v>Si</v>
      </c>
      <c r="K19" s="134" t="str">
        <f>VLOOKUP(E19,VIP!$A$2:$O13694,6,0)</f>
        <v>SI</v>
      </c>
      <c r="L19" s="125" t="s">
        <v>2443</v>
      </c>
      <c r="M19" s="135" t="s">
        <v>2447</v>
      </c>
      <c r="N19" s="135" t="s">
        <v>2454</v>
      </c>
      <c r="O19" s="134" t="s">
        <v>2455</v>
      </c>
      <c r="P19" s="137"/>
      <c r="Q19" s="135" t="s">
        <v>2443</v>
      </c>
    </row>
    <row r="20" spans="1:17" s="96" customFormat="1" ht="18" x14ac:dyDescent="0.25">
      <c r="A20" s="134" t="str">
        <f>VLOOKUP(E20,'LISTADO ATM'!$A$2:$C$898,3,0)</f>
        <v>DISTRITO NACIONAL</v>
      </c>
      <c r="B20" s="129">
        <v>3335895722</v>
      </c>
      <c r="C20" s="136">
        <v>44338.517650462964</v>
      </c>
      <c r="D20" s="136" t="s">
        <v>2450</v>
      </c>
      <c r="E20" s="124">
        <v>152</v>
      </c>
      <c r="F20" s="151" t="str">
        <f>VLOOKUP(E20,VIP!$A$2:$O13340,2,0)</f>
        <v>DRBR152</v>
      </c>
      <c r="G20" s="134" t="str">
        <f>VLOOKUP(E20,'LISTADO ATM'!$A$2:$B$897,2,0)</f>
        <v xml:space="preserve">ATM Kiosco Megacentro II </v>
      </c>
      <c r="H20" s="134" t="str">
        <f>VLOOKUP(E20,VIP!$A$2:$O18203,7,FALSE)</f>
        <v>Si</v>
      </c>
      <c r="I20" s="134" t="str">
        <f>VLOOKUP(E20,VIP!$A$2:$O10168,8,FALSE)</f>
        <v>Si</v>
      </c>
      <c r="J20" s="134" t="str">
        <f>VLOOKUP(E20,VIP!$A$2:$O10118,8,FALSE)</f>
        <v>Si</v>
      </c>
      <c r="K20" s="134" t="str">
        <f>VLOOKUP(E20,VIP!$A$2:$O13692,6,0)</f>
        <v>NO</v>
      </c>
      <c r="L20" s="125" t="s">
        <v>2443</v>
      </c>
      <c r="M20" s="135" t="s">
        <v>2447</v>
      </c>
      <c r="N20" s="135" t="s">
        <v>2454</v>
      </c>
      <c r="O20" s="134" t="s">
        <v>2455</v>
      </c>
      <c r="P20" s="137"/>
      <c r="Q20" s="135" t="s">
        <v>2443</v>
      </c>
    </row>
    <row r="21" spans="1:17" s="96" customFormat="1" ht="18" x14ac:dyDescent="0.25">
      <c r="A21" s="134" t="str">
        <f>VLOOKUP(E21,'LISTADO ATM'!$A$2:$C$898,3,0)</f>
        <v>DISTRITO NACIONAL</v>
      </c>
      <c r="B21" s="129">
        <v>3335895745</v>
      </c>
      <c r="C21" s="136">
        <v>44338.556238425925</v>
      </c>
      <c r="D21" s="136" t="s">
        <v>2576</v>
      </c>
      <c r="E21" s="124">
        <v>365</v>
      </c>
      <c r="F21" s="151" t="str">
        <f>VLOOKUP(E21,VIP!$A$2:$O13335,2,0)</f>
        <v>DRBR365</v>
      </c>
      <c r="G21" s="134" t="str">
        <f>VLOOKUP(E21,'LISTADO ATM'!$A$2:$B$897,2,0)</f>
        <v>ATM CEMDOE</v>
      </c>
      <c r="H21" s="134" t="str">
        <f>VLOOKUP(E21,VIP!$A$2:$O18198,7,FALSE)</f>
        <v>N/A</v>
      </c>
      <c r="I21" s="134" t="str">
        <f>VLOOKUP(E21,VIP!$A$2:$O10163,8,FALSE)</f>
        <v>N/A</v>
      </c>
      <c r="J21" s="134" t="str">
        <f>VLOOKUP(E21,VIP!$A$2:$O10113,8,FALSE)</f>
        <v>N/A</v>
      </c>
      <c r="K21" s="134" t="str">
        <f>VLOOKUP(E21,VIP!$A$2:$O13687,6,0)</f>
        <v>N/A</v>
      </c>
      <c r="L21" s="125" t="s">
        <v>2219</v>
      </c>
      <c r="M21" s="135" t="s">
        <v>2447</v>
      </c>
      <c r="N21" s="135" t="s">
        <v>2454</v>
      </c>
      <c r="O21" s="134" t="s">
        <v>2575</v>
      </c>
      <c r="P21" s="137"/>
      <c r="Q21" s="135" t="s">
        <v>2219</v>
      </c>
    </row>
    <row r="22" spans="1:17" s="96" customFormat="1" ht="18" x14ac:dyDescent="0.25">
      <c r="A22" s="134" t="str">
        <f>VLOOKUP(E22,'LISTADO ATM'!$A$2:$C$898,3,0)</f>
        <v>DISTRITO NACIONAL</v>
      </c>
      <c r="B22" s="129">
        <v>3335895757</v>
      </c>
      <c r="C22" s="136">
        <v>44338.594444444447</v>
      </c>
      <c r="D22" s="136" t="s">
        <v>2450</v>
      </c>
      <c r="E22" s="124">
        <v>717</v>
      </c>
      <c r="F22" s="151" t="str">
        <f>VLOOKUP(E22,VIP!$A$2:$O13239,2,0)</f>
        <v>DRBR24K</v>
      </c>
      <c r="G22" s="134" t="str">
        <f>VLOOKUP(E22,'LISTADO ATM'!$A$2:$B$897,2,0)</f>
        <v xml:space="preserve">ATM Oficina Los Alcarrizos </v>
      </c>
      <c r="H22" s="134" t="str">
        <f>VLOOKUP(E22,VIP!$A$2:$O18102,7,FALSE)</f>
        <v>Si</v>
      </c>
      <c r="I22" s="134" t="str">
        <f>VLOOKUP(E22,VIP!$A$2:$O10067,8,FALSE)</f>
        <v>Si</v>
      </c>
      <c r="J22" s="134" t="str">
        <f>VLOOKUP(E22,VIP!$A$2:$O10017,8,FALSE)</f>
        <v>Si</v>
      </c>
      <c r="K22" s="134" t="str">
        <f>VLOOKUP(E22,VIP!$A$2:$O13591,6,0)</f>
        <v>SI</v>
      </c>
      <c r="L22" s="125" t="s">
        <v>2443</v>
      </c>
      <c r="M22" s="135" t="s">
        <v>2447</v>
      </c>
      <c r="N22" s="135" t="s">
        <v>2454</v>
      </c>
      <c r="O22" s="134" t="s">
        <v>2455</v>
      </c>
      <c r="P22" s="137"/>
      <c r="Q22" s="135" t="s">
        <v>2443</v>
      </c>
    </row>
    <row r="23" spans="1:17" s="96" customFormat="1" ht="18" x14ac:dyDescent="0.25">
      <c r="A23" s="134" t="str">
        <f>VLOOKUP(E23,'LISTADO ATM'!$A$2:$C$898,3,0)</f>
        <v>NORTE</v>
      </c>
      <c r="B23" s="129" t="s">
        <v>2577</v>
      </c>
      <c r="C23" s="136">
        <v>44338.605555555558</v>
      </c>
      <c r="D23" s="136" t="s">
        <v>2473</v>
      </c>
      <c r="E23" s="124">
        <v>304</v>
      </c>
      <c r="F23" s="151" t="str">
        <f>VLOOKUP(E23,VIP!$A$2:$O13235,2,0)</f>
        <v>DRBR304</v>
      </c>
      <c r="G23" s="134" t="str">
        <f>VLOOKUP(E23,'LISTADO ATM'!$A$2:$B$897,2,0)</f>
        <v xml:space="preserve">ATM Multicentro La Sirena Estrella Sadhala </v>
      </c>
      <c r="H23" s="134" t="str">
        <f>VLOOKUP(E23,VIP!$A$2:$O18098,7,FALSE)</f>
        <v>Si</v>
      </c>
      <c r="I23" s="134" t="str">
        <f>VLOOKUP(E23,VIP!$A$2:$O10063,8,FALSE)</f>
        <v>Si</v>
      </c>
      <c r="J23" s="134" t="str">
        <f>VLOOKUP(E23,VIP!$A$2:$O10013,8,FALSE)</f>
        <v>Si</v>
      </c>
      <c r="K23" s="134" t="str">
        <f>VLOOKUP(E23,VIP!$A$2:$O13587,6,0)</f>
        <v>NO</v>
      </c>
      <c r="L23" s="125" t="s">
        <v>2567</v>
      </c>
      <c r="M23" s="135" t="s">
        <v>2447</v>
      </c>
      <c r="N23" s="135" t="s">
        <v>2454</v>
      </c>
      <c r="O23" s="134" t="s">
        <v>2474</v>
      </c>
      <c r="P23" s="137"/>
      <c r="Q23" s="135" t="s">
        <v>2567</v>
      </c>
    </row>
    <row r="24" spans="1:17" s="96" customFormat="1" ht="18" x14ac:dyDescent="0.25">
      <c r="A24" s="134" t="str">
        <f>VLOOKUP(E24,'LISTADO ATM'!$A$2:$C$898,3,0)</f>
        <v>ESTE</v>
      </c>
      <c r="B24" s="129">
        <v>3335895848</v>
      </c>
      <c r="C24" s="136">
        <v>44338.624837962961</v>
      </c>
      <c r="D24" s="136" t="s">
        <v>2473</v>
      </c>
      <c r="E24" s="124">
        <v>219</v>
      </c>
      <c r="F24" s="151" t="str">
        <f>VLOOKUP(E24,VIP!$A$2:$O13263,2,0)</f>
        <v>DRBR219</v>
      </c>
      <c r="G24" s="134" t="str">
        <f>VLOOKUP(E24,'LISTADO ATM'!$A$2:$B$897,2,0)</f>
        <v xml:space="preserve">ATM Oficina La Altagracia (Higuey) </v>
      </c>
      <c r="H24" s="134" t="str">
        <f>VLOOKUP(E24,VIP!$A$2:$O18126,7,FALSE)</f>
        <v>Si</v>
      </c>
      <c r="I24" s="134" t="str">
        <f>VLOOKUP(E24,VIP!$A$2:$O10091,8,FALSE)</f>
        <v>Si</v>
      </c>
      <c r="J24" s="134" t="str">
        <f>VLOOKUP(E24,VIP!$A$2:$O10041,8,FALSE)</f>
        <v>Si</v>
      </c>
      <c r="K24" s="134" t="str">
        <f>VLOOKUP(E24,VIP!$A$2:$O13615,6,0)</f>
        <v>NO</v>
      </c>
      <c r="L24" s="125" t="s">
        <v>2566</v>
      </c>
      <c r="M24" s="135" t="s">
        <v>2447</v>
      </c>
      <c r="N24" s="135" t="s">
        <v>2454</v>
      </c>
      <c r="O24" s="134" t="s">
        <v>2474</v>
      </c>
      <c r="P24" s="137"/>
      <c r="Q24" s="135" t="s">
        <v>2567</v>
      </c>
    </row>
    <row r="25" spans="1:17" s="96" customFormat="1" ht="18" x14ac:dyDescent="0.25">
      <c r="A25" s="134" t="str">
        <f>VLOOKUP(E25,'LISTADO ATM'!$A$2:$C$898,3,0)</f>
        <v>DISTRITO NACIONAL</v>
      </c>
      <c r="B25" s="129" t="s">
        <v>2596</v>
      </c>
      <c r="C25" s="136">
        <v>44338.632384259261</v>
      </c>
      <c r="D25" s="136" t="s">
        <v>2450</v>
      </c>
      <c r="E25" s="124">
        <v>790</v>
      </c>
      <c r="F25" s="151" t="str">
        <f>VLOOKUP(E25,VIP!$A$2:$O13262,2,0)</f>
        <v>DRBR16I</v>
      </c>
      <c r="G25" s="134" t="str">
        <f>VLOOKUP(E25,'LISTADO ATM'!$A$2:$B$897,2,0)</f>
        <v xml:space="preserve">ATM Oficina Bella Vista Mall I </v>
      </c>
      <c r="H25" s="134" t="str">
        <f>VLOOKUP(E25,VIP!$A$2:$O18125,7,FALSE)</f>
        <v>Si</v>
      </c>
      <c r="I25" s="134" t="str">
        <f>VLOOKUP(E25,VIP!$A$2:$O10090,8,FALSE)</f>
        <v>Si</v>
      </c>
      <c r="J25" s="134" t="str">
        <f>VLOOKUP(E25,VIP!$A$2:$O10040,8,FALSE)</f>
        <v>Si</v>
      </c>
      <c r="K25" s="134" t="str">
        <f>VLOOKUP(E25,VIP!$A$2:$O13614,6,0)</f>
        <v>SI</v>
      </c>
      <c r="L25" s="125" t="s">
        <v>2443</v>
      </c>
      <c r="M25" s="135" t="s">
        <v>2447</v>
      </c>
      <c r="N25" s="135" t="s">
        <v>2454</v>
      </c>
      <c r="O25" s="134" t="s">
        <v>2455</v>
      </c>
      <c r="P25" s="137"/>
      <c r="Q25" s="135" t="s">
        <v>2443</v>
      </c>
    </row>
    <row r="26" spans="1:17" s="96" customFormat="1" ht="18" x14ac:dyDescent="0.25">
      <c r="A26" s="134" t="str">
        <f>VLOOKUP(E26,'LISTADO ATM'!$A$2:$C$898,3,0)</f>
        <v>ESTE</v>
      </c>
      <c r="B26" s="129" t="s">
        <v>2595</v>
      </c>
      <c r="C26" s="136">
        <v>44338.634502314817</v>
      </c>
      <c r="D26" s="136" t="s">
        <v>2473</v>
      </c>
      <c r="E26" s="124">
        <v>386</v>
      </c>
      <c r="F26" s="151" t="str">
        <f>VLOOKUP(E26,VIP!$A$2:$O13261,2,0)</f>
        <v>DRBR386</v>
      </c>
      <c r="G26" s="134" t="str">
        <f>VLOOKUP(E26,'LISTADO ATM'!$A$2:$B$897,2,0)</f>
        <v xml:space="preserve">ATM Plaza Verón II </v>
      </c>
      <c r="H26" s="134" t="str">
        <f>VLOOKUP(E26,VIP!$A$2:$O18124,7,FALSE)</f>
        <v>Si</v>
      </c>
      <c r="I26" s="134" t="str">
        <f>VLOOKUP(E26,VIP!$A$2:$O10089,8,FALSE)</f>
        <v>Si</v>
      </c>
      <c r="J26" s="134" t="str">
        <f>VLOOKUP(E26,VIP!$A$2:$O10039,8,FALSE)</f>
        <v>Si</v>
      </c>
      <c r="K26" s="134" t="str">
        <f>VLOOKUP(E26,VIP!$A$2:$O13613,6,0)</f>
        <v>NO</v>
      </c>
      <c r="L26" s="125" t="s">
        <v>2418</v>
      </c>
      <c r="M26" s="135" t="s">
        <v>2447</v>
      </c>
      <c r="N26" s="135" t="s">
        <v>2454</v>
      </c>
      <c r="O26" s="134" t="s">
        <v>2474</v>
      </c>
      <c r="P26" s="137"/>
      <c r="Q26" s="135" t="s">
        <v>2418</v>
      </c>
    </row>
    <row r="27" spans="1:17" s="96" customFormat="1" ht="18" x14ac:dyDescent="0.25">
      <c r="A27" s="134" t="str">
        <f>VLOOKUP(E27,'LISTADO ATM'!$A$2:$C$898,3,0)</f>
        <v>DISTRITO NACIONAL</v>
      </c>
      <c r="B27" s="129" t="s">
        <v>2594</v>
      </c>
      <c r="C27" s="136">
        <v>44338.64267361111</v>
      </c>
      <c r="D27" s="136" t="s">
        <v>2180</v>
      </c>
      <c r="E27" s="124">
        <v>589</v>
      </c>
      <c r="F27" s="151" t="str">
        <f>VLOOKUP(E27,VIP!$A$2:$O13259,2,0)</f>
        <v>DRBR23E</v>
      </c>
      <c r="G27" s="134" t="str">
        <f>VLOOKUP(E27,'LISTADO ATM'!$A$2:$B$897,2,0)</f>
        <v xml:space="preserve">ATM S/M Bravo San Vicente de Paul </v>
      </c>
      <c r="H27" s="134" t="str">
        <f>VLOOKUP(E27,VIP!$A$2:$O18122,7,FALSE)</f>
        <v>Si</v>
      </c>
      <c r="I27" s="134" t="str">
        <f>VLOOKUP(E27,VIP!$A$2:$O10087,8,FALSE)</f>
        <v>No</v>
      </c>
      <c r="J27" s="134" t="str">
        <f>VLOOKUP(E27,VIP!$A$2:$O10037,8,FALSE)</f>
        <v>No</v>
      </c>
      <c r="K27" s="134" t="str">
        <f>VLOOKUP(E27,VIP!$A$2:$O13611,6,0)</f>
        <v>NO</v>
      </c>
      <c r="L27" s="125" t="s">
        <v>2219</v>
      </c>
      <c r="M27" s="135" t="s">
        <v>2447</v>
      </c>
      <c r="N27" s="135" t="s">
        <v>2454</v>
      </c>
      <c r="O27" s="134" t="s">
        <v>2456</v>
      </c>
      <c r="P27" s="137"/>
      <c r="Q27" s="135" t="s">
        <v>2219</v>
      </c>
    </row>
    <row r="28" spans="1:17" s="96" customFormat="1" ht="18" x14ac:dyDescent="0.25">
      <c r="A28" s="134" t="str">
        <f>VLOOKUP(E28,'LISTADO ATM'!$A$2:$C$898,3,0)</f>
        <v>DISTRITO NACIONAL</v>
      </c>
      <c r="B28" s="129" t="s">
        <v>2593</v>
      </c>
      <c r="C28" s="136">
        <v>44338.643807870372</v>
      </c>
      <c r="D28" s="136" t="s">
        <v>2180</v>
      </c>
      <c r="E28" s="124">
        <v>889</v>
      </c>
      <c r="F28" s="151" t="str">
        <f>VLOOKUP(E28,VIP!$A$2:$O13258,2,0)</f>
        <v>DRBR889</v>
      </c>
      <c r="G28" s="134" t="str">
        <f>VLOOKUP(E28,'LISTADO ATM'!$A$2:$B$897,2,0)</f>
        <v>ATM Oficina Plaza Lama Máximo Gómez II</v>
      </c>
      <c r="H28" s="134" t="str">
        <f>VLOOKUP(E28,VIP!$A$2:$O18121,7,FALSE)</f>
        <v>Si</v>
      </c>
      <c r="I28" s="134" t="str">
        <f>VLOOKUP(E28,VIP!$A$2:$O10086,8,FALSE)</f>
        <v>Si</v>
      </c>
      <c r="J28" s="134" t="str">
        <f>VLOOKUP(E28,VIP!$A$2:$O10036,8,FALSE)</f>
        <v>Si</v>
      </c>
      <c r="K28" s="134" t="str">
        <f>VLOOKUP(E28,VIP!$A$2:$O13610,6,0)</f>
        <v>NO</v>
      </c>
      <c r="L28" s="125" t="s">
        <v>2469</v>
      </c>
      <c r="M28" s="135" t="s">
        <v>2447</v>
      </c>
      <c r="N28" s="135" t="s">
        <v>2454</v>
      </c>
      <c r="O28" s="134" t="s">
        <v>2456</v>
      </c>
      <c r="P28" s="137"/>
      <c r="Q28" s="135" t="s">
        <v>2469</v>
      </c>
    </row>
    <row r="29" spans="1:17" s="96" customFormat="1" ht="18" x14ac:dyDescent="0.25">
      <c r="A29" s="134" t="str">
        <f>VLOOKUP(E29,'LISTADO ATM'!$A$2:$C$898,3,0)</f>
        <v>SUR</v>
      </c>
      <c r="B29" s="129" t="s">
        <v>2591</v>
      </c>
      <c r="C29" s="136">
        <v>44338.674039351848</v>
      </c>
      <c r="D29" s="136" t="s">
        <v>2450</v>
      </c>
      <c r="E29" s="124">
        <v>252</v>
      </c>
      <c r="F29" s="151" t="str">
        <f>VLOOKUP(E29,VIP!$A$2:$O13254,2,0)</f>
        <v>DRBR252</v>
      </c>
      <c r="G29" s="134" t="str">
        <f>VLOOKUP(E29,'LISTADO ATM'!$A$2:$B$897,2,0)</f>
        <v xml:space="preserve">ATM Banco Agrícola (Barahona) </v>
      </c>
      <c r="H29" s="134" t="str">
        <f>VLOOKUP(E29,VIP!$A$2:$O18117,7,FALSE)</f>
        <v>Si</v>
      </c>
      <c r="I29" s="134" t="str">
        <f>VLOOKUP(E29,VIP!$A$2:$O10082,8,FALSE)</f>
        <v>Si</v>
      </c>
      <c r="J29" s="134" t="str">
        <f>VLOOKUP(E29,VIP!$A$2:$O10032,8,FALSE)</f>
        <v>Si</v>
      </c>
      <c r="K29" s="134" t="str">
        <f>VLOOKUP(E29,VIP!$A$2:$O13606,6,0)</f>
        <v>NO</v>
      </c>
      <c r="L29" s="125" t="s">
        <v>2418</v>
      </c>
      <c r="M29" s="135" t="s">
        <v>2447</v>
      </c>
      <c r="N29" s="135" t="s">
        <v>2454</v>
      </c>
      <c r="O29" s="134" t="s">
        <v>2455</v>
      </c>
      <c r="P29" s="137"/>
      <c r="Q29" s="135" t="s">
        <v>2418</v>
      </c>
    </row>
    <row r="30" spans="1:17" s="96" customFormat="1" ht="18" x14ac:dyDescent="0.25">
      <c r="A30" s="134" t="str">
        <f>VLOOKUP(E30,'LISTADO ATM'!$A$2:$C$898,3,0)</f>
        <v>DISTRITO NACIONAL</v>
      </c>
      <c r="B30" s="129" t="s">
        <v>2589</v>
      </c>
      <c r="C30" s="136">
        <v>44338.682488425926</v>
      </c>
      <c r="D30" s="136" t="s">
        <v>2450</v>
      </c>
      <c r="E30" s="124">
        <v>525</v>
      </c>
      <c r="F30" s="151" t="str">
        <f>VLOOKUP(E30,VIP!$A$2:$O13252,2,0)</f>
        <v>DRBR525</v>
      </c>
      <c r="G30" s="134" t="str">
        <f>VLOOKUP(E30,'LISTADO ATM'!$A$2:$B$897,2,0)</f>
        <v>ATM S/M Bravo Las Americas</v>
      </c>
      <c r="H30" s="134" t="str">
        <f>VLOOKUP(E30,VIP!$A$2:$O18115,7,FALSE)</f>
        <v>Si</v>
      </c>
      <c r="I30" s="134" t="str">
        <f>VLOOKUP(E30,VIP!$A$2:$O10080,8,FALSE)</f>
        <v>Si</v>
      </c>
      <c r="J30" s="134" t="str">
        <f>VLOOKUP(E30,VIP!$A$2:$O10030,8,FALSE)</f>
        <v>Si</v>
      </c>
      <c r="K30" s="134" t="str">
        <f>VLOOKUP(E30,VIP!$A$2:$O13604,6,0)</f>
        <v>NO</v>
      </c>
      <c r="L30" s="125" t="s">
        <v>2418</v>
      </c>
      <c r="M30" s="135" t="s">
        <v>2447</v>
      </c>
      <c r="N30" s="135" t="s">
        <v>2454</v>
      </c>
      <c r="O30" s="134" t="s">
        <v>2455</v>
      </c>
      <c r="P30" s="137"/>
      <c r="Q30" s="135" t="s">
        <v>2418</v>
      </c>
    </row>
    <row r="31" spans="1:17" s="96" customFormat="1" ht="18" x14ac:dyDescent="0.25">
      <c r="A31" s="134" t="str">
        <f>VLOOKUP(E31,'LISTADO ATM'!$A$2:$C$898,3,0)</f>
        <v>DISTRITO NACIONAL</v>
      </c>
      <c r="B31" s="129" t="s">
        <v>2588</v>
      </c>
      <c r="C31" s="136">
        <v>44338.685173611113</v>
      </c>
      <c r="D31" s="136" t="s">
        <v>2473</v>
      </c>
      <c r="E31" s="124">
        <v>527</v>
      </c>
      <c r="F31" s="151" t="str">
        <f>VLOOKUP(E31,VIP!$A$2:$O13251,2,0)</f>
        <v>DRBR527</v>
      </c>
      <c r="G31" s="134" t="str">
        <f>VLOOKUP(E31,'LISTADO ATM'!$A$2:$B$897,2,0)</f>
        <v>ATM Oficina Zona Oriental II</v>
      </c>
      <c r="H31" s="134" t="str">
        <f>VLOOKUP(E31,VIP!$A$2:$O18114,7,FALSE)</f>
        <v>Si</v>
      </c>
      <c r="I31" s="134" t="str">
        <f>VLOOKUP(E31,VIP!$A$2:$O10079,8,FALSE)</f>
        <v>Si</v>
      </c>
      <c r="J31" s="134" t="str">
        <f>VLOOKUP(E31,VIP!$A$2:$O10029,8,FALSE)</f>
        <v>Si</v>
      </c>
      <c r="K31" s="134" t="str">
        <f>VLOOKUP(E31,VIP!$A$2:$O13603,6,0)</f>
        <v>SI</v>
      </c>
      <c r="L31" s="125" t="s">
        <v>2418</v>
      </c>
      <c r="M31" s="135" t="s">
        <v>2447</v>
      </c>
      <c r="N31" s="135" t="s">
        <v>2454</v>
      </c>
      <c r="O31" s="134" t="s">
        <v>2474</v>
      </c>
      <c r="P31" s="137"/>
      <c r="Q31" s="135" t="s">
        <v>2418</v>
      </c>
    </row>
    <row r="32" spans="1:17" s="96" customFormat="1" ht="18" x14ac:dyDescent="0.25">
      <c r="A32" s="134" t="str">
        <f>VLOOKUP(E32,'LISTADO ATM'!$A$2:$C$898,3,0)</f>
        <v>SUR</v>
      </c>
      <c r="B32" s="129" t="s">
        <v>2587</v>
      </c>
      <c r="C32" s="136">
        <v>44338.692650462966</v>
      </c>
      <c r="D32" s="136" t="s">
        <v>2473</v>
      </c>
      <c r="E32" s="124">
        <v>699</v>
      </c>
      <c r="F32" s="151" t="str">
        <f>VLOOKUP(E32,VIP!$A$2:$O13250,2,0)</f>
        <v>DRBR699</v>
      </c>
      <c r="G32" s="134" t="str">
        <f>VLOOKUP(E32,'LISTADO ATM'!$A$2:$B$897,2,0)</f>
        <v>ATM S/M Bravo Bani</v>
      </c>
      <c r="H32" s="134" t="str">
        <f>VLOOKUP(E32,VIP!$A$2:$O18113,7,FALSE)</f>
        <v>NO</v>
      </c>
      <c r="I32" s="134" t="str">
        <f>VLOOKUP(E32,VIP!$A$2:$O10078,8,FALSE)</f>
        <v>SI</v>
      </c>
      <c r="J32" s="134" t="str">
        <f>VLOOKUP(E32,VIP!$A$2:$O10028,8,FALSE)</f>
        <v>SI</v>
      </c>
      <c r="K32" s="134" t="str">
        <f>VLOOKUP(E32,VIP!$A$2:$O13602,6,0)</f>
        <v>NO</v>
      </c>
      <c r="L32" s="125" t="s">
        <v>2443</v>
      </c>
      <c r="M32" s="135" t="s">
        <v>2447</v>
      </c>
      <c r="N32" s="135" t="s">
        <v>2454</v>
      </c>
      <c r="O32" s="134" t="s">
        <v>2474</v>
      </c>
      <c r="P32" s="137"/>
      <c r="Q32" s="135" t="s">
        <v>2443</v>
      </c>
    </row>
    <row r="33" spans="1:17" s="96" customFormat="1" ht="18" x14ac:dyDescent="0.25">
      <c r="A33" s="134" t="str">
        <f>VLOOKUP(E33,'LISTADO ATM'!$A$2:$C$898,3,0)</f>
        <v>NORTE</v>
      </c>
      <c r="B33" s="129" t="s">
        <v>2581</v>
      </c>
      <c r="C33" s="136">
        <v>44338.756932870368</v>
      </c>
      <c r="D33" s="136" t="s">
        <v>2473</v>
      </c>
      <c r="E33" s="124">
        <v>8</v>
      </c>
      <c r="F33" s="151" t="str">
        <f>VLOOKUP(E33,VIP!$A$2:$O13240,2,0)</f>
        <v>DRBR008</v>
      </c>
      <c r="G33" s="134" t="str">
        <f>VLOOKUP(E33,'LISTADO ATM'!$A$2:$B$897,2,0)</f>
        <v>ATM Autoservicio Yaque</v>
      </c>
      <c r="H33" s="134" t="str">
        <f>VLOOKUP(E33,VIP!$A$2:$O18103,7,FALSE)</f>
        <v>Si</v>
      </c>
      <c r="I33" s="134" t="str">
        <f>VLOOKUP(E33,VIP!$A$2:$O10068,8,FALSE)</f>
        <v>Si</v>
      </c>
      <c r="J33" s="134" t="str">
        <f>VLOOKUP(E33,VIP!$A$2:$O10018,8,FALSE)</f>
        <v>Si</v>
      </c>
      <c r="K33" s="134" t="str">
        <f>VLOOKUP(E33,VIP!$A$2:$O13592,6,0)</f>
        <v>NO</v>
      </c>
      <c r="L33" s="125" t="s">
        <v>2567</v>
      </c>
      <c r="M33" s="135" t="s">
        <v>2447</v>
      </c>
      <c r="N33" s="135" t="s">
        <v>2454</v>
      </c>
      <c r="O33" s="134" t="s">
        <v>2474</v>
      </c>
      <c r="P33" s="137"/>
      <c r="Q33" s="135" t="s">
        <v>2567</v>
      </c>
    </row>
    <row r="34" spans="1:17" s="96" customFormat="1" ht="18" x14ac:dyDescent="0.25">
      <c r="A34" s="134" t="str">
        <f>VLOOKUP(E34,'LISTADO ATM'!$A$2:$C$898,3,0)</f>
        <v>DISTRITO NACIONAL</v>
      </c>
      <c r="B34" s="129" t="s">
        <v>2579</v>
      </c>
      <c r="C34" s="136">
        <v>44338.771481481483</v>
      </c>
      <c r="D34" s="136" t="s">
        <v>2180</v>
      </c>
      <c r="E34" s="124">
        <v>955</v>
      </c>
      <c r="F34" s="151" t="str">
        <f>VLOOKUP(E34,VIP!$A$2:$O13236,2,0)</f>
        <v>DRBR955</v>
      </c>
      <c r="G34" s="134" t="str">
        <f>VLOOKUP(E34,'LISTADO ATM'!$A$2:$B$897,2,0)</f>
        <v xml:space="preserve">ATM Oficina Americana Independencia II </v>
      </c>
      <c r="H34" s="134" t="str">
        <f>VLOOKUP(E34,VIP!$A$2:$O18099,7,FALSE)</f>
        <v>Si</v>
      </c>
      <c r="I34" s="134" t="str">
        <f>VLOOKUP(E34,VIP!$A$2:$O10064,8,FALSE)</f>
        <v>Si</v>
      </c>
      <c r="J34" s="134" t="str">
        <f>VLOOKUP(E34,VIP!$A$2:$O10014,8,FALSE)</f>
        <v>Si</v>
      </c>
      <c r="K34" s="134" t="str">
        <f>VLOOKUP(E34,VIP!$A$2:$O13588,6,0)</f>
        <v>NO</v>
      </c>
      <c r="L34" s="125" t="s">
        <v>2469</v>
      </c>
      <c r="M34" s="135" t="s">
        <v>2447</v>
      </c>
      <c r="N34" s="135" t="s">
        <v>2454</v>
      </c>
      <c r="O34" s="134" t="s">
        <v>2456</v>
      </c>
      <c r="P34" s="137"/>
      <c r="Q34" s="135" t="s">
        <v>2469</v>
      </c>
    </row>
    <row r="35" spans="1:17" s="96" customFormat="1" ht="18" x14ac:dyDescent="0.25">
      <c r="A35" s="134" t="str">
        <f>VLOOKUP(E35,'LISTADO ATM'!$A$2:$C$898,3,0)</f>
        <v>ESTE</v>
      </c>
      <c r="B35" s="129" t="s">
        <v>2602</v>
      </c>
      <c r="C35" s="136">
        <v>44338.81449074074</v>
      </c>
      <c r="D35" s="136" t="s">
        <v>2450</v>
      </c>
      <c r="E35" s="124">
        <v>651</v>
      </c>
      <c r="F35" s="151" t="str">
        <f>VLOOKUP(E35,VIP!$A$2:$O13243,2,0)</f>
        <v>DRBR651</v>
      </c>
      <c r="G35" s="134" t="str">
        <f>VLOOKUP(E35,'LISTADO ATM'!$A$2:$B$897,2,0)</f>
        <v>ATM Eco Petroleo Romana</v>
      </c>
      <c r="H35" s="134" t="str">
        <f>VLOOKUP(E35,VIP!$A$2:$O18106,7,FALSE)</f>
        <v>Si</v>
      </c>
      <c r="I35" s="134" t="str">
        <f>VLOOKUP(E35,VIP!$A$2:$O10071,8,FALSE)</f>
        <v>Si</v>
      </c>
      <c r="J35" s="134" t="str">
        <f>VLOOKUP(E35,VIP!$A$2:$O10021,8,FALSE)</f>
        <v>Si</v>
      </c>
      <c r="K35" s="134" t="str">
        <f>VLOOKUP(E35,VIP!$A$2:$O13595,6,0)</f>
        <v>NO</v>
      </c>
      <c r="L35" s="125" t="s">
        <v>2418</v>
      </c>
      <c r="M35" s="135" t="s">
        <v>2447</v>
      </c>
      <c r="N35" s="135" t="s">
        <v>2454</v>
      </c>
      <c r="O35" s="134" t="s">
        <v>2455</v>
      </c>
      <c r="P35" s="137"/>
      <c r="Q35" s="135" t="s">
        <v>2418</v>
      </c>
    </row>
    <row r="36" spans="1:17" s="96" customFormat="1" ht="18" x14ac:dyDescent="0.25">
      <c r="A36" s="134" t="str">
        <f>VLOOKUP(E36,'LISTADO ATM'!$A$2:$C$898,3,0)</f>
        <v>NORTE</v>
      </c>
      <c r="B36" s="129" t="s">
        <v>2601</v>
      </c>
      <c r="C36" s="136">
        <v>44338.820381944446</v>
      </c>
      <c r="D36" s="136" t="s">
        <v>2574</v>
      </c>
      <c r="E36" s="124">
        <v>290</v>
      </c>
      <c r="F36" s="151" t="str">
        <f>VLOOKUP(E36,VIP!$A$2:$O13242,2,0)</f>
        <v>DRBR290</v>
      </c>
      <c r="G36" s="134" t="str">
        <f>VLOOKUP(E36,'LISTADO ATM'!$A$2:$B$897,2,0)</f>
        <v xml:space="preserve">ATM Oficina San Francisco de Macorís </v>
      </c>
      <c r="H36" s="134" t="str">
        <f>VLOOKUP(E36,VIP!$A$2:$O18105,7,FALSE)</f>
        <v>Si</v>
      </c>
      <c r="I36" s="134" t="str">
        <f>VLOOKUP(E36,VIP!$A$2:$O10070,8,FALSE)</f>
        <v>Si</v>
      </c>
      <c r="J36" s="134" t="str">
        <f>VLOOKUP(E36,VIP!$A$2:$O10020,8,FALSE)</f>
        <v>Si</v>
      </c>
      <c r="K36" s="134" t="str">
        <f>VLOOKUP(E36,VIP!$A$2:$O13594,6,0)</f>
        <v>NO</v>
      </c>
      <c r="L36" s="125" t="s">
        <v>2443</v>
      </c>
      <c r="M36" s="135" t="s">
        <v>2447</v>
      </c>
      <c r="N36" s="135" t="s">
        <v>2454</v>
      </c>
      <c r="O36" s="134" t="s">
        <v>2573</v>
      </c>
      <c r="P36" s="137"/>
      <c r="Q36" s="135" t="s">
        <v>2443</v>
      </c>
    </row>
    <row r="37" spans="1:17" s="96" customFormat="1" ht="18" x14ac:dyDescent="0.25">
      <c r="A37" s="134" t="str">
        <f>VLOOKUP(E37,'LISTADO ATM'!$A$2:$C$898,3,0)</f>
        <v>DISTRITO NACIONAL</v>
      </c>
      <c r="B37" s="129" t="s">
        <v>2600</v>
      </c>
      <c r="C37" s="136">
        <v>44338.862835648149</v>
      </c>
      <c r="D37" s="136" t="s">
        <v>2450</v>
      </c>
      <c r="E37" s="124">
        <v>359</v>
      </c>
      <c r="F37" s="151" t="str">
        <f>VLOOKUP(E37,VIP!$A$2:$O13240,2,0)</f>
        <v>DRBR359</v>
      </c>
      <c r="G37" s="134" t="str">
        <f>VLOOKUP(E37,'LISTADO ATM'!$A$2:$B$897,2,0)</f>
        <v>ATM S/M Bravo Ozama</v>
      </c>
      <c r="H37" s="134" t="str">
        <f>VLOOKUP(E37,VIP!$A$2:$O18103,7,FALSE)</f>
        <v>N/A</v>
      </c>
      <c r="I37" s="134" t="str">
        <f>VLOOKUP(E37,VIP!$A$2:$O10068,8,FALSE)</f>
        <v>N/A</v>
      </c>
      <c r="J37" s="134" t="str">
        <f>VLOOKUP(E37,VIP!$A$2:$O10018,8,FALSE)</f>
        <v>N/A</v>
      </c>
      <c r="K37" s="134" t="str">
        <f>VLOOKUP(E37,VIP!$A$2:$O13592,6,0)</f>
        <v>N/A</v>
      </c>
      <c r="L37" s="125" t="s">
        <v>2566</v>
      </c>
      <c r="M37" s="135" t="s">
        <v>2447</v>
      </c>
      <c r="N37" s="135" t="s">
        <v>2454</v>
      </c>
      <c r="O37" s="134" t="s">
        <v>2455</v>
      </c>
      <c r="P37" s="137"/>
      <c r="Q37" s="135" t="s">
        <v>2566</v>
      </c>
    </row>
    <row r="38" spans="1:17" s="96" customFormat="1" ht="18" x14ac:dyDescent="0.25">
      <c r="A38" s="134" t="str">
        <f>VLOOKUP(E38,'LISTADO ATM'!$A$2:$C$898,3,0)</f>
        <v>DISTRITO NACIONAL</v>
      </c>
      <c r="B38" s="129" t="s">
        <v>2599</v>
      </c>
      <c r="C38" s="136">
        <v>44338.864606481482</v>
      </c>
      <c r="D38" s="136" t="s">
        <v>2180</v>
      </c>
      <c r="E38" s="124">
        <v>622</v>
      </c>
      <c r="F38" s="151" t="str">
        <f>VLOOKUP(E38,VIP!$A$2:$O13239,2,0)</f>
        <v>DRBR622</v>
      </c>
      <c r="G38" s="134" t="str">
        <f>VLOOKUP(E38,'LISTADO ATM'!$A$2:$B$897,2,0)</f>
        <v xml:space="preserve">ATM Ayuntamiento D.N. </v>
      </c>
      <c r="H38" s="134" t="str">
        <f>VLOOKUP(E38,VIP!$A$2:$O18102,7,FALSE)</f>
        <v>Si</v>
      </c>
      <c r="I38" s="134" t="str">
        <f>VLOOKUP(E38,VIP!$A$2:$O10067,8,FALSE)</f>
        <v>Si</v>
      </c>
      <c r="J38" s="134" t="str">
        <f>VLOOKUP(E38,VIP!$A$2:$O10017,8,FALSE)</f>
        <v>Si</v>
      </c>
      <c r="K38" s="134" t="str">
        <f>VLOOKUP(E38,VIP!$A$2:$O13591,6,0)</f>
        <v>NO</v>
      </c>
      <c r="L38" s="125" t="s">
        <v>2245</v>
      </c>
      <c r="M38" s="135" t="s">
        <v>2447</v>
      </c>
      <c r="N38" s="135" t="s">
        <v>2454</v>
      </c>
      <c r="O38" s="134" t="s">
        <v>2456</v>
      </c>
      <c r="P38" s="137"/>
      <c r="Q38" s="135" t="s">
        <v>2245</v>
      </c>
    </row>
    <row r="39" spans="1:17" s="96" customFormat="1" ht="18" x14ac:dyDescent="0.25">
      <c r="A39" s="134" t="str">
        <f>VLOOKUP(E39,'LISTADO ATM'!$A$2:$C$898,3,0)</f>
        <v>DISTRITO NACIONAL</v>
      </c>
      <c r="B39" s="129" t="s">
        <v>2608</v>
      </c>
      <c r="C39" s="136">
        <v>44338.986793981479</v>
      </c>
      <c r="D39" s="136" t="s">
        <v>2180</v>
      </c>
      <c r="E39" s="124">
        <v>566</v>
      </c>
      <c r="F39" s="151" t="str">
        <f>VLOOKUP(E39,VIP!$A$2:$O13242,2,0)</f>
        <v>DRBR508</v>
      </c>
      <c r="G39" s="134" t="str">
        <f>VLOOKUP(E39,'LISTADO ATM'!$A$2:$B$897,2,0)</f>
        <v xml:space="preserve">ATM Hiper Olé Aut. Duarte </v>
      </c>
      <c r="H39" s="134" t="str">
        <f>VLOOKUP(E39,VIP!$A$2:$O18105,7,FALSE)</f>
        <v>Si</v>
      </c>
      <c r="I39" s="134" t="str">
        <f>VLOOKUP(E39,VIP!$A$2:$O10070,8,FALSE)</f>
        <v>Si</v>
      </c>
      <c r="J39" s="134" t="str">
        <f>VLOOKUP(E39,VIP!$A$2:$O10020,8,FALSE)</f>
        <v>Si</v>
      </c>
      <c r="K39" s="134" t="str">
        <f>VLOOKUP(E39,VIP!$A$2:$O13594,6,0)</f>
        <v>NO</v>
      </c>
      <c r="L39" s="125" t="s">
        <v>2245</v>
      </c>
      <c r="M39" s="135" t="s">
        <v>2447</v>
      </c>
      <c r="N39" s="135" t="s">
        <v>2454</v>
      </c>
      <c r="O39" s="134" t="s">
        <v>2456</v>
      </c>
      <c r="P39" s="137"/>
      <c r="Q39" s="135" t="s">
        <v>2245</v>
      </c>
    </row>
    <row r="40" spans="1:17" s="96" customFormat="1" ht="18" x14ac:dyDescent="0.25">
      <c r="A40" s="134" t="e">
        <f>VLOOKUP(E40,'LISTADO ATM'!$A$2:$C$898,3,0)</f>
        <v>#N/A</v>
      </c>
      <c r="B40" s="129" t="s">
        <v>2607</v>
      </c>
      <c r="C40" s="136">
        <v>44339.025636574072</v>
      </c>
      <c r="D40" s="136" t="s">
        <v>2574</v>
      </c>
      <c r="E40" s="124">
        <v>361</v>
      </c>
      <c r="F40" s="151" t="e">
        <f>VLOOKUP(E40,VIP!$A$2:$O13241,2,0)</f>
        <v>#N/A</v>
      </c>
      <c r="G40" s="134" t="e">
        <f>VLOOKUP(E40,'LISTADO ATM'!$A$2:$B$897,2,0)</f>
        <v>#N/A</v>
      </c>
      <c r="H40" s="134" t="e">
        <f>VLOOKUP(E40,VIP!$A$2:$O18104,7,FALSE)</f>
        <v>#N/A</v>
      </c>
      <c r="I40" s="134" t="e">
        <f>VLOOKUP(E40,VIP!$A$2:$O10069,8,FALSE)</f>
        <v>#N/A</v>
      </c>
      <c r="J40" s="134" t="e">
        <f>VLOOKUP(E40,VIP!$A$2:$O10019,8,FALSE)</f>
        <v>#N/A</v>
      </c>
      <c r="K40" s="134" t="e">
        <f>VLOOKUP(E40,VIP!$A$2:$O13593,6,0)</f>
        <v>#N/A</v>
      </c>
      <c r="L40" s="125" t="s">
        <v>2418</v>
      </c>
      <c r="M40" s="135" t="s">
        <v>2447</v>
      </c>
      <c r="N40" s="135" t="s">
        <v>2454</v>
      </c>
      <c r="O40" s="134" t="s">
        <v>2573</v>
      </c>
      <c r="P40" s="137"/>
      <c r="Q40" s="135" t="s">
        <v>2418</v>
      </c>
    </row>
    <row r="41" spans="1:17" s="96" customFormat="1" ht="18" x14ac:dyDescent="0.25">
      <c r="A41" s="134" t="str">
        <f>VLOOKUP(E41,'LISTADO ATM'!$A$2:$C$898,3,0)</f>
        <v>NORTE</v>
      </c>
      <c r="B41" s="129" t="s">
        <v>2605</v>
      </c>
      <c r="C41" s="136">
        <v>44339.104317129626</v>
      </c>
      <c r="D41" s="136" t="s">
        <v>2181</v>
      </c>
      <c r="E41" s="124">
        <v>431</v>
      </c>
      <c r="F41" s="151" t="str">
        <f>VLOOKUP(E41,VIP!$A$2:$O13239,2,0)</f>
        <v>DRBR583</v>
      </c>
      <c r="G41" s="134" t="str">
        <f>VLOOKUP(E41,'LISTADO ATM'!$A$2:$B$897,2,0)</f>
        <v xml:space="preserve">ATM Autoservicio Sol (Santiago) </v>
      </c>
      <c r="H41" s="134" t="str">
        <f>VLOOKUP(E41,VIP!$A$2:$O18102,7,FALSE)</f>
        <v>Si</v>
      </c>
      <c r="I41" s="134" t="str">
        <f>VLOOKUP(E41,VIP!$A$2:$O10067,8,FALSE)</f>
        <v>Si</v>
      </c>
      <c r="J41" s="134" t="str">
        <f>VLOOKUP(E41,VIP!$A$2:$O10017,8,FALSE)</f>
        <v>Si</v>
      </c>
      <c r="K41" s="134" t="str">
        <f>VLOOKUP(E41,VIP!$A$2:$O13591,6,0)</f>
        <v>SI</v>
      </c>
      <c r="L41" s="125" t="s">
        <v>2609</v>
      </c>
      <c r="M41" s="135" t="s">
        <v>2447</v>
      </c>
      <c r="N41" s="135" t="s">
        <v>2454</v>
      </c>
      <c r="O41" s="134" t="s">
        <v>2569</v>
      </c>
      <c r="P41" s="137"/>
      <c r="Q41" s="135" t="s">
        <v>2609</v>
      </c>
    </row>
    <row r="42" spans="1:17" s="96" customFormat="1" ht="18" x14ac:dyDescent="0.25">
      <c r="A42" s="134" t="str">
        <f>VLOOKUP(E42,'LISTADO ATM'!$A$2:$C$898,3,0)</f>
        <v>DISTRITO NACIONAL</v>
      </c>
      <c r="B42" s="129">
        <v>3335895853</v>
      </c>
      <c r="C42" s="136">
        <v>44339.322997685187</v>
      </c>
      <c r="D42" s="136" t="s">
        <v>2473</v>
      </c>
      <c r="E42" s="124">
        <v>354</v>
      </c>
      <c r="F42" s="151" t="str">
        <f>VLOOKUP(E42,VIP!$A$2:$O13249,2,0)</f>
        <v>DRBR354</v>
      </c>
      <c r="G42" s="134" t="str">
        <f>VLOOKUP(E42,'LISTADO ATM'!$A$2:$B$897,2,0)</f>
        <v xml:space="preserve">ATM Oficina Núñez de Cáceres II </v>
      </c>
      <c r="H42" s="134" t="str">
        <f>VLOOKUP(E42,VIP!$A$2:$O18112,7,FALSE)</f>
        <v>Si</v>
      </c>
      <c r="I42" s="134" t="str">
        <f>VLOOKUP(E42,VIP!$A$2:$O10077,8,FALSE)</f>
        <v>Si</v>
      </c>
      <c r="J42" s="134" t="str">
        <f>VLOOKUP(E42,VIP!$A$2:$O10027,8,FALSE)</f>
        <v>Si</v>
      </c>
      <c r="K42" s="134" t="str">
        <f>VLOOKUP(E42,VIP!$A$2:$O13601,6,0)</f>
        <v>NO</v>
      </c>
      <c r="L42" s="125" t="s">
        <v>2418</v>
      </c>
      <c r="M42" s="135" t="s">
        <v>2447</v>
      </c>
      <c r="N42" s="135" t="s">
        <v>2454</v>
      </c>
      <c r="O42" s="134" t="s">
        <v>2474</v>
      </c>
      <c r="P42" s="137"/>
      <c r="Q42" s="135" t="s">
        <v>2418</v>
      </c>
    </row>
    <row r="43" spans="1:17" s="96" customFormat="1" ht="18" x14ac:dyDescent="0.25">
      <c r="A43" s="134" t="str">
        <f>VLOOKUP(E43,'LISTADO ATM'!$A$2:$C$898,3,0)</f>
        <v>NORTE</v>
      </c>
      <c r="B43" s="129">
        <v>3335895856</v>
      </c>
      <c r="C43" s="136">
        <v>44339.364745370367</v>
      </c>
      <c r="D43" s="136" t="s">
        <v>2181</v>
      </c>
      <c r="E43" s="124">
        <v>154</v>
      </c>
      <c r="F43" s="151" t="str">
        <f>VLOOKUP(E43,VIP!$A$2:$O13248,2,0)</f>
        <v>DRBR154</v>
      </c>
      <c r="G43" s="134" t="str">
        <f>VLOOKUP(E43,'LISTADO ATM'!$A$2:$B$897,2,0)</f>
        <v xml:space="preserve">ATM Oficina Sánchez </v>
      </c>
      <c r="H43" s="134" t="str">
        <f>VLOOKUP(E43,VIP!$A$2:$O18111,7,FALSE)</f>
        <v>Si</v>
      </c>
      <c r="I43" s="134" t="str">
        <f>VLOOKUP(E43,VIP!$A$2:$O10076,8,FALSE)</f>
        <v>Si</v>
      </c>
      <c r="J43" s="134" t="str">
        <f>VLOOKUP(E43,VIP!$A$2:$O10026,8,FALSE)</f>
        <v>Si</v>
      </c>
      <c r="K43" s="134" t="str">
        <f>VLOOKUP(E43,VIP!$A$2:$O13600,6,0)</f>
        <v>SI</v>
      </c>
      <c r="L43" s="125" t="s">
        <v>2219</v>
      </c>
      <c r="M43" s="135" t="s">
        <v>2447</v>
      </c>
      <c r="N43" s="135" t="s">
        <v>2454</v>
      </c>
      <c r="O43" s="134" t="s">
        <v>2569</v>
      </c>
      <c r="P43" s="137"/>
      <c r="Q43" s="135" t="s">
        <v>2219</v>
      </c>
    </row>
    <row r="44" spans="1:17" s="96" customFormat="1" ht="18" x14ac:dyDescent="0.25">
      <c r="A44" s="134" t="str">
        <f>VLOOKUP(E44,'LISTADO ATM'!$A$2:$C$898,3,0)</f>
        <v>DISTRITO NACIONAL</v>
      </c>
      <c r="B44" s="129">
        <v>3335895860</v>
      </c>
      <c r="C44" s="136">
        <v>44339.395358796297</v>
      </c>
      <c r="D44" s="136" t="s">
        <v>2180</v>
      </c>
      <c r="E44" s="124">
        <v>272</v>
      </c>
      <c r="F44" s="151" t="str">
        <f>VLOOKUP(E44,VIP!$A$2:$O13245,2,0)</f>
        <v>DRBR272</v>
      </c>
      <c r="G44" s="134" t="str">
        <f>VLOOKUP(E44,'LISTADO ATM'!$A$2:$B$897,2,0)</f>
        <v xml:space="preserve">ATM Cámara de Diputados </v>
      </c>
      <c r="H44" s="134" t="str">
        <f>VLOOKUP(E44,VIP!$A$2:$O18108,7,FALSE)</f>
        <v>Si</v>
      </c>
      <c r="I44" s="134" t="str">
        <f>VLOOKUP(E44,VIP!$A$2:$O10073,8,FALSE)</f>
        <v>Si</v>
      </c>
      <c r="J44" s="134" t="str">
        <f>VLOOKUP(E44,VIP!$A$2:$O10023,8,FALSE)</f>
        <v>Si</v>
      </c>
      <c r="K44" s="134" t="str">
        <f>VLOOKUP(E44,VIP!$A$2:$O13597,6,0)</f>
        <v>NO</v>
      </c>
      <c r="L44" s="125" t="s">
        <v>2469</v>
      </c>
      <c r="M44" s="135" t="s">
        <v>2447</v>
      </c>
      <c r="N44" s="135" t="s">
        <v>2454</v>
      </c>
      <c r="O44" s="134" t="s">
        <v>2456</v>
      </c>
      <c r="P44" s="137"/>
      <c r="Q44" s="135" t="s">
        <v>2469</v>
      </c>
    </row>
    <row r="45" spans="1:17" s="96" customFormat="1" ht="18" x14ac:dyDescent="0.25">
      <c r="A45" s="134" t="str">
        <f>VLOOKUP(E45,'LISTADO ATM'!$A$2:$C$898,3,0)</f>
        <v>DISTRITO NACIONAL</v>
      </c>
      <c r="B45" s="129">
        <v>3335895864</v>
      </c>
      <c r="C45" s="136">
        <v>44339.412222222221</v>
      </c>
      <c r="D45" s="136" t="s">
        <v>2473</v>
      </c>
      <c r="E45" s="124">
        <v>347</v>
      </c>
      <c r="F45" s="151" t="str">
        <f>VLOOKUP(E45,VIP!$A$2:$O13244,2,0)</f>
        <v>DRBR347</v>
      </c>
      <c r="G45" s="134" t="str">
        <f>VLOOKUP(E45,'LISTADO ATM'!$A$2:$B$897,2,0)</f>
        <v>ATM Patio de Colombia</v>
      </c>
      <c r="H45" s="134" t="str">
        <f>VLOOKUP(E45,VIP!$A$2:$O18107,7,FALSE)</f>
        <v>N/A</v>
      </c>
      <c r="I45" s="134" t="str">
        <f>VLOOKUP(E45,VIP!$A$2:$O10072,8,FALSE)</f>
        <v>N/A</v>
      </c>
      <c r="J45" s="134" t="str">
        <f>VLOOKUP(E45,VIP!$A$2:$O10022,8,FALSE)</f>
        <v>N/A</v>
      </c>
      <c r="K45" s="134" t="str">
        <f>VLOOKUP(E45,VIP!$A$2:$O13596,6,0)</f>
        <v>N/A</v>
      </c>
      <c r="L45" s="125" t="s">
        <v>2418</v>
      </c>
      <c r="M45" s="135" t="s">
        <v>2447</v>
      </c>
      <c r="N45" s="135" t="s">
        <v>2454</v>
      </c>
      <c r="O45" s="134" t="s">
        <v>2474</v>
      </c>
      <c r="P45" s="137"/>
      <c r="Q45" s="135" t="s">
        <v>2418</v>
      </c>
    </row>
    <row r="46" spans="1:17" s="96" customFormat="1" ht="18" x14ac:dyDescent="0.25">
      <c r="A46" s="134" t="str">
        <f>VLOOKUP(E46,'LISTADO ATM'!$A$2:$C$898,3,0)</f>
        <v>SUR</v>
      </c>
      <c r="B46" s="129">
        <v>3335895867</v>
      </c>
      <c r="C46" s="136">
        <v>44339.425173611111</v>
      </c>
      <c r="D46" s="136" t="s">
        <v>2180</v>
      </c>
      <c r="E46" s="124">
        <v>360</v>
      </c>
      <c r="F46" s="151" t="str">
        <f>VLOOKUP(E46,VIP!$A$2:$O13241,2,0)</f>
        <v>DRBR360</v>
      </c>
      <c r="G46" s="134" t="str">
        <f>VLOOKUP(E46,'LISTADO ATM'!$A$2:$B$897,2,0)</f>
        <v>ATM Ayuntamiento Guayabal</v>
      </c>
      <c r="H46" s="134" t="str">
        <f>VLOOKUP(E46,VIP!$A$2:$O18104,7,FALSE)</f>
        <v>si</v>
      </c>
      <c r="I46" s="134" t="str">
        <f>VLOOKUP(E46,VIP!$A$2:$O10069,8,FALSE)</f>
        <v>si</v>
      </c>
      <c r="J46" s="134" t="str">
        <f>VLOOKUP(E46,VIP!$A$2:$O10019,8,FALSE)</f>
        <v>si</v>
      </c>
      <c r="K46" s="134" t="str">
        <f>VLOOKUP(E46,VIP!$A$2:$O13593,6,0)</f>
        <v>NO</v>
      </c>
      <c r="L46" s="125" t="s">
        <v>2219</v>
      </c>
      <c r="M46" s="135" t="s">
        <v>2447</v>
      </c>
      <c r="N46" s="135" t="s">
        <v>2454</v>
      </c>
      <c r="O46" s="134" t="s">
        <v>2456</v>
      </c>
      <c r="P46" s="137"/>
      <c r="Q46" s="135" t="s">
        <v>2219</v>
      </c>
    </row>
    <row r="47" spans="1:17" s="96" customFormat="1" ht="18" x14ac:dyDescent="0.25">
      <c r="A47" s="134" t="str">
        <f>VLOOKUP(E47,'LISTADO ATM'!$A$2:$C$898,3,0)</f>
        <v>NORTE</v>
      </c>
      <c r="B47" s="129">
        <v>3335895869</v>
      </c>
      <c r="C47" s="136">
        <v>44339.450092592589</v>
      </c>
      <c r="D47" s="136" t="s">
        <v>2450</v>
      </c>
      <c r="E47" s="124">
        <v>779</v>
      </c>
      <c r="F47" s="151" t="str">
        <f>VLOOKUP(E47,VIP!$A$2:$O13283,2,0)</f>
        <v>DRBR206</v>
      </c>
      <c r="G47" s="134" t="str">
        <f>VLOOKUP(E47,'LISTADO ATM'!$A$2:$B$897,2,0)</f>
        <v xml:space="preserve">ATM Zona Franca Esperanza I (Mao) </v>
      </c>
      <c r="H47" s="134" t="str">
        <f>VLOOKUP(E47,VIP!$A$2:$O18146,7,FALSE)</f>
        <v>Si</v>
      </c>
      <c r="I47" s="134" t="str">
        <f>VLOOKUP(E47,VIP!$A$2:$O10111,8,FALSE)</f>
        <v>Si</v>
      </c>
      <c r="J47" s="134" t="str">
        <f>VLOOKUP(E47,VIP!$A$2:$O10061,8,FALSE)</f>
        <v>Si</v>
      </c>
      <c r="K47" s="134" t="str">
        <f>VLOOKUP(E47,VIP!$A$2:$O13635,6,0)</f>
        <v>NO</v>
      </c>
      <c r="L47" s="125" t="s">
        <v>2611</v>
      </c>
      <c r="M47" s="135" t="s">
        <v>2447</v>
      </c>
      <c r="N47" s="135" t="s">
        <v>2454</v>
      </c>
      <c r="O47" s="134" t="s">
        <v>2455</v>
      </c>
      <c r="P47" s="137"/>
      <c r="Q47" s="135" t="s">
        <v>2611</v>
      </c>
    </row>
    <row r="48" spans="1:17" s="96" customFormat="1" ht="18" x14ac:dyDescent="0.25">
      <c r="A48" s="134" t="str">
        <f>VLOOKUP(E48,'LISTADO ATM'!$A$2:$C$898,3,0)</f>
        <v>ESTE</v>
      </c>
      <c r="B48" s="129">
        <v>3335895870</v>
      </c>
      <c r="C48" s="136">
        <v>44339.451828703706</v>
      </c>
      <c r="D48" s="136" t="s">
        <v>2473</v>
      </c>
      <c r="E48" s="124">
        <v>660</v>
      </c>
      <c r="F48" s="151" t="str">
        <f>VLOOKUP(E48,VIP!$A$2:$O13282,2,0)</f>
        <v>DRBR660</v>
      </c>
      <c r="G48" s="134" t="str">
        <f>VLOOKUP(E48,'LISTADO ATM'!$A$2:$B$897,2,0)</f>
        <v>ATM Romana Norte II</v>
      </c>
      <c r="H48" s="134" t="str">
        <f>VLOOKUP(E48,VIP!$A$2:$O18145,7,FALSE)</f>
        <v>N/A</v>
      </c>
      <c r="I48" s="134" t="str">
        <f>VLOOKUP(E48,VIP!$A$2:$O10110,8,FALSE)</f>
        <v>N/A</v>
      </c>
      <c r="J48" s="134" t="str">
        <f>VLOOKUP(E48,VIP!$A$2:$O10060,8,FALSE)</f>
        <v>N/A</v>
      </c>
      <c r="K48" s="134" t="str">
        <f>VLOOKUP(E48,VIP!$A$2:$O13634,6,0)</f>
        <v>N/A</v>
      </c>
      <c r="L48" s="125" t="s">
        <v>2418</v>
      </c>
      <c r="M48" s="135" t="s">
        <v>2447</v>
      </c>
      <c r="N48" s="135" t="s">
        <v>2454</v>
      </c>
      <c r="O48" s="134" t="s">
        <v>2474</v>
      </c>
      <c r="P48" s="137"/>
      <c r="Q48" s="135" t="s">
        <v>2418</v>
      </c>
    </row>
    <row r="49" spans="1:17" s="96" customFormat="1" ht="18" x14ac:dyDescent="0.25">
      <c r="A49" s="134" t="str">
        <f>VLOOKUP(E49,'LISTADO ATM'!$A$2:$C$898,3,0)</f>
        <v>DISTRITO NACIONAL</v>
      </c>
      <c r="B49" s="129">
        <v>3335895871</v>
      </c>
      <c r="C49" s="136">
        <v>44339.453449074077</v>
      </c>
      <c r="D49" s="136" t="s">
        <v>2180</v>
      </c>
      <c r="E49" s="124">
        <v>12</v>
      </c>
      <c r="F49" s="151" t="str">
        <f>VLOOKUP(E49,VIP!$A$2:$O13281,2,0)</f>
        <v>DRBR012</v>
      </c>
      <c r="G49" s="134" t="str">
        <f>VLOOKUP(E49,'LISTADO ATM'!$A$2:$B$897,2,0)</f>
        <v xml:space="preserve">ATM Comercial Ganadera (San Isidro) </v>
      </c>
      <c r="H49" s="134" t="str">
        <f>VLOOKUP(E49,VIP!$A$2:$O18144,7,FALSE)</f>
        <v>Si</v>
      </c>
      <c r="I49" s="134" t="str">
        <f>VLOOKUP(E49,VIP!$A$2:$O10109,8,FALSE)</f>
        <v>No</v>
      </c>
      <c r="J49" s="134" t="str">
        <f>VLOOKUP(E49,VIP!$A$2:$O10059,8,FALSE)</f>
        <v>No</v>
      </c>
      <c r="K49" s="134" t="str">
        <f>VLOOKUP(E49,VIP!$A$2:$O13633,6,0)</f>
        <v>NO</v>
      </c>
      <c r="L49" s="125" t="s">
        <v>2469</v>
      </c>
      <c r="M49" s="135" t="s">
        <v>2447</v>
      </c>
      <c r="N49" s="135" t="s">
        <v>2454</v>
      </c>
      <c r="O49" s="134" t="s">
        <v>2456</v>
      </c>
      <c r="P49" s="137"/>
      <c r="Q49" s="135" t="s">
        <v>2469</v>
      </c>
    </row>
    <row r="50" spans="1:17" s="96" customFormat="1" ht="18" x14ac:dyDescent="0.25">
      <c r="A50" s="134" t="str">
        <f>VLOOKUP(E50,'LISTADO ATM'!$A$2:$C$898,3,0)</f>
        <v>DISTRITO NACIONAL</v>
      </c>
      <c r="B50" s="129">
        <v>3335895872</v>
      </c>
      <c r="C50" s="136">
        <v>44339.463333333333</v>
      </c>
      <c r="D50" s="136" t="s">
        <v>2180</v>
      </c>
      <c r="E50" s="124">
        <v>422</v>
      </c>
      <c r="F50" s="151" t="str">
        <f>VLOOKUP(E50,VIP!$A$2:$O13280,2,0)</f>
        <v>DRBR422</v>
      </c>
      <c r="G50" s="134" t="str">
        <f>VLOOKUP(E50,'LISTADO ATM'!$A$2:$B$897,2,0)</f>
        <v xml:space="preserve">ATM Olé Manoguayabo </v>
      </c>
      <c r="H50" s="134" t="str">
        <f>VLOOKUP(E50,VIP!$A$2:$O18143,7,FALSE)</f>
        <v>Si</v>
      </c>
      <c r="I50" s="134" t="str">
        <f>VLOOKUP(E50,VIP!$A$2:$O10108,8,FALSE)</f>
        <v>Si</v>
      </c>
      <c r="J50" s="134" t="str">
        <f>VLOOKUP(E50,VIP!$A$2:$O10058,8,FALSE)</f>
        <v>Si</v>
      </c>
      <c r="K50" s="134" t="str">
        <f>VLOOKUP(E50,VIP!$A$2:$O13632,6,0)</f>
        <v>NO</v>
      </c>
      <c r="L50" s="125" t="s">
        <v>2469</v>
      </c>
      <c r="M50" s="135" t="s">
        <v>2447</v>
      </c>
      <c r="N50" s="135" t="s">
        <v>2454</v>
      </c>
      <c r="O50" s="134" t="s">
        <v>2456</v>
      </c>
      <c r="P50" s="137"/>
      <c r="Q50" s="135" t="s">
        <v>2469</v>
      </c>
    </row>
    <row r="51" spans="1:17" s="96" customFormat="1" ht="18" x14ac:dyDescent="0.25">
      <c r="A51" s="134" t="str">
        <f>VLOOKUP(E51,'LISTADO ATM'!$A$2:$C$898,3,0)</f>
        <v>DISTRITO NACIONAL</v>
      </c>
      <c r="B51" s="129">
        <v>3335895873</v>
      </c>
      <c r="C51" s="136">
        <v>44339.470520833333</v>
      </c>
      <c r="D51" s="136" t="s">
        <v>2450</v>
      </c>
      <c r="E51" s="124">
        <v>231</v>
      </c>
      <c r="F51" s="151" t="str">
        <f>VLOOKUP(E51,VIP!$A$2:$O13279,2,0)</f>
        <v>DRBR231</v>
      </c>
      <c r="G51" s="134" t="str">
        <f>VLOOKUP(E51,'LISTADO ATM'!$A$2:$B$897,2,0)</f>
        <v xml:space="preserve">ATM Oficina Zona Oriental </v>
      </c>
      <c r="H51" s="134" t="str">
        <f>VLOOKUP(E51,VIP!$A$2:$O18142,7,FALSE)</f>
        <v>Si</v>
      </c>
      <c r="I51" s="134" t="str">
        <f>VLOOKUP(E51,VIP!$A$2:$O10107,8,FALSE)</f>
        <v>Si</v>
      </c>
      <c r="J51" s="134" t="str">
        <f>VLOOKUP(E51,VIP!$A$2:$O10057,8,FALSE)</f>
        <v>Si</v>
      </c>
      <c r="K51" s="134" t="str">
        <f>VLOOKUP(E51,VIP!$A$2:$O13631,6,0)</f>
        <v>SI</v>
      </c>
      <c r="L51" s="125" t="s">
        <v>2418</v>
      </c>
      <c r="M51" s="135" t="s">
        <v>2447</v>
      </c>
      <c r="N51" s="135" t="s">
        <v>2454</v>
      </c>
      <c r="O51" s="134" t="s">
        <v>2455</v>
      </c>
      <c r="P51" s="137"/>
      <c r="Q51" s="135" t="s">
        <v>2418</v>
      </c>
    </row>
    <row r="52" spans="1:17" s="96" customFormat="1" ht="18" x14ac:dyDescent="0.25">
      <c r="A52" s="134" t="str">
        <f>VLOOKUP(E52,'LISTADO ATM'!$A$2:$C$898,3,0)</f>
        <v>SUR</v>
      </c>
      <c r="B52" s="129">
        <v>3335895874</v>
      </c>
      <c r="C52" s="136">
        <v>44339.496516203704</v>
      </c>
      <c r="D52" s="136" t="s">
        <v>2473</v>
      </c>
      <c r="E52" s="124">
        <v>89</v>
      </c>
      <c r="F52" s="151" t="str">
        <f>VLOOKUP(E52,VIP!$A$2:$O13278,2,0)</f>
        <v>DRBR089</v>
      </c>
      <c r="G52" s="134" t="str">
        <f>VLOOKUP(E52,'LISTADO ATM'!$A$2:$B$897,2,0)</f>
        <v xml:space="preserve">ATM UNP El Cercado (San Juan) </v>
      </c>
      <c r="H52" s="134" t="str">
        <f>VLOOKUP(E52,VIP!$A$2:$O18141,7,FALSE)</f>
        <v>Si</v>
      </c>
      <c r="I52" s="134" t="str">
        <f>VLOOKUP(E52,VIP!$A$2:$O10106,8,FALSE)</f>
        <v>Si</v>
      </c>
      <c r="J52" s="134" t="str">
        <f>VLOOKUP(E52,VIP!$A$2:$O10056,8,FALSE)</f>
        <v>Si</v>
      </c>
      <c r="K52" s="134" t="str">
        <f>VLOOKUP(E52,VIP!$A$2:$O13630,6,0)</f>
        <v>NO</v>
      </c>
      <c r="L52" s="125" t="s">
        <v>2418</v>
      </c>
      <c r="M52" s="135" t="s">
        <v>2447</v>
      </c>
      <c r="N52" s="135" t="s">
        <v>2454</v>
      </c>
      <c r="O52" s="134" t="s">
        <v>2474</v>
      </c>
      <c r="P52" s="137"/>
      <c r="Q52" s="135" t="s">
        <v>2418</v>
      </c>
    </row>
    <row r="53" spans="1:17" s="96" customFormat="1" ht="18" x14ac:dyDescent="0.25">
      <c r="A53" s="134" t="str">
        <f>VLOOKUP(E53,'LISTADO ATM'!$A$2:$C$898,3,0)</f>
        <v>SUR</v>
      </c>
      <c r="B53" s="129">
        <v>3335895875</v>
      </c>
      <c r="C53" s="136">
        <v>44339.504895833335</v>
      </c>
      <c r="D53" s="136" t="s">
        <v>2180</v>
      </c>
      <c r="E53" s="124">
        <v>968</v>
      </c>
      <c r="F53" s="151" t="str">
        <f>VLOOKUP(E53,VIP!$A$2:$O13277,2,0)</f>
        <v>DRBR24I</v>
      </c>
      <c r="G53" s="134" t="str">
        <f>VLOOKUP(E53,'LISTADO ATM'!$A$2:$B$897,2,0)</f>
        <v xml:space="preserve">ATM UNP Mercado Baní </v>
      </c>
      <c r="H53" s="134" t="str">
        <f>VLOOKUP(E53,VIP!$A$2:$O18140,7,FALSE)</f>
        <v>Si</v>
      </c>
      <c r="I53" s="134" t="str">
        <f>VLOOKUP(E53,VIP!$A$2:$O10105,8,FALSE)</f>
        <v>Si</v>
      </c>
      <c r="J53" s="134" t="str">
        <f>VLOOKUP(E53,VIP!$A$2:$O10055,8,FALSE)</f>
        <v>Si</v>
      </c>
      <c r="K53" s="134" t="str">
        <f>VLOOKUP(E53,VIP!$A$2:$O13629,6,0)</f>
        <v>SI</v>
      </c>
      <c r="L53" s="125" t="s">
        <v>2219</v>
      </c>
      <c r="M53" s="135" t="s">
        <v>2447</v>
      </c>
      <c r="N53" s="135" t="s">
        <v>2454</v>
      </c>
      <c r="O53" s="134" t="s">
        <v>2456</v>
      </c>
      <c r="P53" s="137"/>
      <c r="Q53" s="135" t="s">
        <v>2219</v>
      </c>
    </row>
    <row r="54" spans="1:17" s="96" customFormat="1" ht="18" x14ac:dyDescent="0.25">
      <c r="A54" s="134" t="str">
        <f>VLOOKUP(E54,'LISTADO ATM'!$A$2:$C$898,3,0)</f>
        <v>NORTE</v>
      </c>
      <c r="B54" s="129">
        <v>3335895880</v>
      </c>
      <c r="C54" s="136">
        <v>44339.518703703703</v>
      </c>
      <c r="D54" s="136" t="s">
        <v>2181</v>
      </c>
      <c r="E54" s="124">
        <v>256</v>
      </c>
      <c r="F54" s="151" t="str">
        <f>VLOOKUP(E54,VIP!$A$2:$O13275,2,0)</f>
        <v>DRBR256</v>
      </c>
      <c r="G54" s="134" t="str">
        <f>VLOOKUP(E54,'LISTADO ATM'!$A$2:$B$897,2,0)</f>
        <v xml:space="preserve">ATM Oficina Licey Al Medio </v>
      </c>
      <c r="H54" s="134" t="str">
        <f>VLOOKUP(E54,VIP!$A$2:$O18138,7,FALSE)</f>
        <v>Si</v>
      </c>
      <c r="I54" s="134" t="str">
        <f>VLOOKUP(E54,VIP!$A$2:$O10103,8,FALSE)</f>
        <v>Si</v>
      </c>
      <c r="J54" s="134" t="str">
        <f>VLOOKUP(E54,VIP!$A$2:$O10053,8,FALSE)</f>
        <v>Si</v>
      </c>
      <c r="K54" s="134" t="str">
        <f>VLOOKUP(E54,VIP!$A$2:$O13627,6,0)</f>
        <v>NO</v>
      </c>
      <c r="L54" s="125" t="s">
        <v>2469</v>
      </c>
      <c r="M54" s="135" t="s">
        <v>2447</v>
      </c>
      <c r="N54" s="135" t="s">
        <v>2454</v>
      </c>
      <c r="O54" s="134" t="s">
        <v>2569</v>
      </c>
      <c r="P54" s="137"/>
      <c r="Q54" s="135" t="s">
        <v>2469</v>
      </c>
    </row>
    <row r="55" spans="1:17" s="96" customFormat="1" ht="18" x14ac:dyDescent="0.25">
      <c r="A55" s="134" t="str">
        <f>VLOOKUP(E55,'LISTADO ATM'!$A$2:$C$898,3,0)</f>
        <v>DISTRITO NACIONAL</v>
      </c>
      <c r="B55" s="129">
        <v>3335895882</v>
      </c>
      <c r="C55" s="136">
        <v>44339.522141203706</v>
      </c>
      <c r="D55" s="136" t="s">
        <v>2473</v>
      </c>
      <c r="E55" s="124">
        <v>516</v>
      </c>
      <c r="F55" s="151" t="str">
        <f>VLOOKUP(E55,VIP!$A$2:$O13273,2,0)</f>
        <v>DRBR516</v>
      </c>
      <c r="G55" s="134" t="str">
        <f>VLOOKUP(E55,'LISTADO ATM'!$A$2:$B$897,2,0)</f>
        <v xml:space="preserve">ATM Oficina Gascue </v>
      </c>
      <c r="H55" s="134" t="str">
        <f>VLOOKUP(E55,VIP!$A$2:$O18136,7,FALSE)</f>
        <v>Si</v>
      </c>
      <c r="I55" s="134" t="str">
        <f>VLOOKUP(E55,VIP!$A$2:$O10101,8,FALSE)</f>
        <v>Si</v>
      </c>
      <c r="J55" s="134" t="str">
        <f>VLOOKUP(E55,VIP!$A$2:$O10051,8,FALSE)</f>
        <v>Si</v>
      </c>
      <c r="K55" s="134" t="str">
        <f>VLOOKUP(E55,VIP!$A$2:$O13625,6,0)</f>
        <v>SI</v>
      </c>
      <c r="L55" s="125" t="s">
        <v>2418</v>
      </c>
      <c r="M55" s="135" t="s">
        <v>2447</v>
      </c>
      <c r="N55" s="135" t="s">
        <v>2454</v>
      </c>
      <c r="O55" s="134" t="s">
        <v>2474</v>
      </c>
      <c r="P55" s="137"/>
      <c r="Q55" s="135" t="s">
        <v>2418</v>
      </c>
    </row>
    <row r="56" spans="1:17" s="96" customFormat="1" ht="18" x14ac:dyDescent="0.25">
      <c r="A56" s="134" t="str">
        <f>VLOOKUP(E56,'LISTADO ATM'!$A$2:$C$898,3,0)</f>
        <v>DISTRITO NACIONAL</v>
      </c>
      <c r="B56" s="129">
        <v>3335895883</v>
      </c>
      <c r="C56" s="136">
        <v>44339.524594907409</v>
      </c>
      <c r="D56" s="136" t="s">
        <v>2180</v>
      </c>
      <c r="E56" s="124">
        <v>719</v>
      </c>
      <c r="F56" s="151" t="str">
        <f>VLOOKUP(E56,VIP!$A$2:$O13272,2,0)</f>
        <v>DRBR419</v>
      </c>
      <c r="G56" s="134" t="str">
        <f>VLOOKUP(E56,'LISTADO ATM'!$A$2:$B$897,2,0)</f>
        <v xml:space="preserve">ATM Ayuntamiento Municipal San Luís </v>
      </c>
      <c r="H56" s="134" t="str">
        <f>VLOOKUP(E56,VIP!$A$2:$O18135,7,FALSE)</f>
        <v>Si</v>
      </c>
      <c r="I56" s="134" t="str">
        <f>VLOOKUP(E56,VIP!$A$2:$O10100,8,FALSE)</f>
        <v>Si</v>
      </c>
      <c r="J56" s="134" t="str">
        <f>VLOOKUP(E56,VIP!$A$2:$O10050,8,FALSE)</f>
        <v>Si</v>
      </c>
      <c r="K56" s="134" t="str">
        <f>VLOOKUP(E56,VIP!$A$2:$O13624,6,0)</f>
        <v>NO</v>
      </c>
      <c r="L56" s="125" t="s">
        <v>2245</v>
      </c>
      <c r="M56" s="135" t="s">
        <v>2447</v>
      </c>
      <c r="N56" s="135" t="s">
        <v>2454</v>
      </c>
      <c r="O56" s="134" t="s">
        <v>2456</v>
      </c>
      <c r="P56" s="137"/>
      <c r="Q56" s="135" t="s">
        <v>2612</v>
      </c>
    </row>
    <row r="57" spans="1:17" s="96" customFormat="1" ht="18" x14ac:dyDescent="0.25">
      <c r="A57" s="134" t="str">
        <f>VLOOKUP(E57,'LISTADO ATM'!$A$2:$C$898,3,0)</f>
        <v>ESTE</v>
      </c>
      <c r="B57" s="129">
        <v>3335895884</v>
      </c>
      <c r="C57" s="136">
        <v>44339.525381944448</v>
      </c>
      <c r="D57" s="136" t="s">
        <v>2180</v>
      </c>
      <c r="E57" s="124">
        <v>822</v>
      </c>
      <c r="F57" s="151" t="str">
        <f>VLOOKUP(E57,VIP!$A$2:$O13271,2,0)</f>
        <v>DRBR822</v>
      </c>
      <c r="G57" s="134" t="str">
        <f>VLOOKUP(E57,'LISTADO ATM'!$A$2:$B$897,2,0)</f>
        <v xml:space="preserve">ATM INDUSPALMA </v>
      </c>
      <c r="H57" s="134" t="str">
        <f>VLOOKUP(E57,VIP!$A$2:$O18134,7,FALSE)</f>
        <v>Si</v>
      </c>
      <c r="I57" s="134" t="str">
        <f>VLOOKUP(E57,VIP!$A$2:$O10099,8,FALSE)</f>
        <v>Si</v>
      </c>
      <c r="J57" s="134" t="str">
        <f>VLOOKUP(E57,VIP!$A$2:$O10049,8,FALSE)</f>
        <v>Si</v>
      </c>
      <c r="K57" s="134" t="str">
        <f>VLOOKUP(E57,VIP!$A$2:$O13623,6,0)</f>
        <v>NO</v>
      </c>
      <c r="L57" s="125" t="s">
        <v>2245</v>
      </c>
      <c r="M57" s="135" t="s">
        <v>2447</v>
      </c>
      <c r="N57" s="135" t="s">
        <v>2454</v>
      </c>
      <c r="O57" s="134" t="s">
        <v>2456</v>
      </c>
      <c r="P57" s="137"/>
      <c r="Q57" s="135" t="s">
        <v>2245</v>
      </c>
    </row>
    <row r="58" spans="1:17" s="96" customFormat="1" ht="18" x14ac:dyDescent="0.25">
      <c r="A58" s="134" t="str">
        <f>VLOOKUP(E58,'LISTADO ATM'!$A$2:$C$898,3,0)</f>
        <v>DISTRITO NACIONAL</v>
      </c>
      <c r="B58" s="129">
        <v>3335895886</v>
      </c>
      <c r="C58" s="136">
        <v>44339.535393518519</v>
      </c>
      <c r="D58" s="136" t="s">
        <v>2450</v>
      </c>
      <c r="E58" s="124">
        <v>572</v>
      </c>
      <c r="F58" s="151" t="str">
        <f>VLOOKUP(E58,VIP!$A$2:$O13269,2,0)</f>
        <v>DRBR174</v>
      </c>
      <c r="G58" s="134" t="str">
        <f>VLOOKUP(E58,'LISTADO ATM'!$A$2:$B$897,2,0)</f>
        <v xml:space="preserve">ATM Olé Ovando </v>
      </c>
      <c r="H58" s="134" t="str">
        <f>VLOOKUP(E58,VIP!$A$2:$O18132,7,FALSE)</f>
        <v>Si</v>
      </c>
      <c r="I58" s="134" t="str">
        <f>VLOOKUP(E58,VIP!$A$2:$O10097,8,FALSE)</f>
        <v>Si</v>
      </c>
      <c r="J58" s="134" t="str">
        <f>VLOOKUP(E58,VIP!$A$2:$O10047,8,FALSE)</f>
        <v>Si</v>
      </c>
      <c r="K58" s="134" t="str">
        <f>VLOOKUP(E58,VIP!$A$2:$O13621,6,0)</f>
        <v>NO</v>
      </c>
      <c r="L58" s="125" t="s">
        <v>2443</v>
      </c>
      <c r="M58" s="135" t="s">
        <v>2447</v>
      </c>
      <c r="N58" s="135" t="s">
        <v>2454</v>
      </c>
      <c r="O58" s="134" t="s">
        <v>2455</v>
      </c>
      <c r="P58" s="137"/>
      <c r="Q58" s="135" t="s">
        <v>2443</v>
      </c>
    </row>
    <row r="59" spans="1:17" s="96" customFormat="1" ht="18" x14ac:dyDescent="0.25">
      <c r="A59" s="134" t="str">
        <f>VLOOKUP(E59,'LISTADO ATM'!$A$2:$C$898,3,0)</f>
        <v>DISTRITO NACIONAL</v>
      </c>
      <c r="B59" s="129">
        <v>3335895890</v>
      </c>
      <c r="C59" s="136">
        <v>44339.576793981483</v>
      </c>
      <c r="D59" s="136" t="s">
        <v>2180</v>
      </c>
      <c r="E59" s="124">
        <v>264</v>
      </c>
      <c r="F59" s="151" t="str">
        <f>VLOOKUP(E59,VIP!$A$2:$O13267,2,0)</f>
        <v>DRBR264</v>
      </c>
      <c r="G59" s="134" t="str">
        <f>VLOOKUP(E59,'LISTADO ATM'!$A$2:$B$897,2,0)</f>
        <v xml:space="preserve">ATM S/M Nacional Independencia </v>
      </c>
      <c r="H59" s="134" t="str">
        <f>VLOOKUP(E59,VIP!$A$2:$O18130,7,FALSE)</f>
        <v>Si</v>
      </c>
      <c r="I59" s="134" t="str">
        <f>VLOOKUP(E59,VIP!$A$2:$O10095,8,FALSE)</f>
        <v>Si</v>
      </c>
      <c r="J59" s="134" t="str">
        <f>VLOOKUP(E59,VIP!$A$2:$O10045,8,FALSE)</f>
        <v>Si</v>
      </c>
      <c r="K59" s="134" t="str">
        <f>VLOOKUP(E59,VIP!$A$2:$O13619,6,0)</f>
        <v>SI</v>
      </c>
      <c r="L59" s="125" t="s">
        <v>2219</v>
      </c>
      <c r="M59" s="135" t="s">
        <v>2447</v>
      </c>
      <c r="N59" s="135" t="s">
        <v>2454</v>
      </c>
      <c r="O59" s="134" t="s">
        <v>2456</v>
      </c>
      <c r="P59" s="137"/>
      <c r="Q59" s="135" t="s">
        <v>2219</v>
      </c>
    </row>
    <row r="60" spans="1:17" s="96" customFormat="1" ht="18" x14ac:dyDescent="0.25">
      <c r="A60" s="134" t="str">
        <f>VLOOKUP(E60,'LISTADO ATM'!$A$2:$C$898,3,0)</f>
        <v>DISTRITO NACIONAL</v>
      </c>
      <c r="B60" s="129">
        <v>3335895892</v>
      </c>
      <c r="C60" s="136">
        <v>44339.581689814811</v>
      </c>
      <c r="D60" s="136" t="s">
        <v>2180</v>
      </c>
      <c r="E60" s="124">
        <v>812</v>
      </c>
      <c r="F60" s="151" t="str">
        <f>VLOOKUP(E60,VIP!$A$2:$O13265,2,0)</f>
        <v>DRBR812</v>
      </c>
      <c r="G60" s="134" t="str">
        <f>VLOOKUP(E60,'LISTADO ATM'!$A$2:$B$897,2,0)</f>
        <v xml:space="preserve">ATM Canasta del Pueblo </v>
      </c>
      <c r="H60" s="134" t="str">
        <f>VLOOKUP(E60,VIP!$A$2:$O18128,7,FALSE)</f>
        <v>Si</v>
      </c>
      <c r="I60" s="134" t="str">
        <f>VLOOKUP(E60,VIP!$A$2:$O10093,8,FALSE)</f>
        <v>Si</v>
      </c>
      <c r="J60" s="134" t="str">
        <f>VLOOKUP(E60,VIP!$A$2:$O10043,8,FALSE)</f>
        <v>Si</v>
      </c>
      <c r="K60" s="134" t="str">
        <f>VLOOKUP(E60,VIP!$A$2:$O13617,6,0)</f>
        <v>NO</v>
      </c>
      <c r="L60" s="125" t="s">
        <v>2219</v>
      </c>
      <c r="M60" s="135" t="s">
        <v>2447</v>
      </c>
      <c r="N60" s="135" t="s">
        <v>2454</v>
      </c>
      <c r="O60" s="134" t="s">
        <v>2456</v>
      </c>
      <c r="P60" s="137"/>
      <c r="Q60" s="135" t="s">
        <v>2219</v>
      </c>
    </row>
    <row r="61" spans="1:17" s="96" customFormat="1" ht="18" x14ac:dyDescent="0.25">
      <c r="A61" s="134" t="str">
        <f>VLOOKUP(E61,'LISTADO ATM'!$A$2:$C$898,3,0)</f>
        <v>SUR</v>
      </c>
      <c r="B61" s="129">
        <v>3335895902</v>
      </c>
      <c r="C61" s="136">
        <v>44339.588553240741</v>
      </c>
      <c r="D61" s="136" t="s">
        <v>2473</v>
      </c>
      <c r="E61" s="124">
        <v>6</v>
      </c>
      <c r="F61" s="151" t="str">
        <f>VLOOKUP(E61,VIP!$A$2:$O13264,2,0)</f>
        <v>DRBR006</v>
      </c>
      <c r="G61" s="134" t="str">
        <f>VLOOKUP(E61,'LISTADO ATM'!$A$2:$B$897,2,0)</f>
        <v xml:space="preserve">ATM Plaza WAO San Juan </v>
      </c>
      <c r="H61" s="134" t="str">
        <f>VLOOKUP(E61,VIP!$A$2:$O18127,7,FALSE)</f>
        <v>N/A</v>
      </c>
      <c r="I61" s="134" t="str">
        <f>VLOOKUP(E61,VIP!$A$2:$O10092,8,FALSE)</f>
        <v>N/A</v>
      </c>
      <c r="J61" s="134" t="str">
        <f>VLOOKUP(E61,VIP!$A$2:$O10042,8,FALSE)</f>
        <v>N/A</v>
      </c>
      <c r="K61" s="134" t="str">
        <f>VLOOKUP(E61,VIP!$A$2:$O13616,6,0)</f>
        <v/>
      </c>
      <c r="L61" s="125" t="s">
        <v>2611</v>
      </c>
      <c r="M61" s="135" t="s">
        <v>2447</v>
      </c>
      <c r="N61" s="135" t="s">
        <v>2454</v>
      </c>
      <c r="O61" s="134" t="s">
        <v>2474</v>
      </c>
      <c r="P61" s="137"/>
      <c r="Q61" s="135" t="s">
        <v>2611</v>
      </c>
    </row>
    <row r="62" spans="1:17" s="96" customFormat="1" ht="18" x14ac:dyDescent="0.25">
      <c r="A62" s="134" t="str">
        <f>VLOOKUP(E62,'LISTADO ATM'!$A$2:$C$898,3,0)</f>
        <v>DISTRITO NACIONAL</v>
      </c>
      <c r="B62" s="129">
        <v>3335895906</v>
      </c>
      <c r="C62" s="136">
        <v>44339.605324074073</v>
      </c>
      <c r="D62" s="136" t="s">
        <v>2180</v>
      </c>
      <c r="E62" s="124">
        <v>232</v>
      </c>
      <c r="F62" s="151" t="str">
        <f>VLOOKUP(E62,VIP!$A$2:$O13263,2,0)</f>
        <v>DRBR232</v>
      </c>
      <c r="G62" s="134" t="str">
        <f>VLOOKUP(E62,'LISTADO ATM'!$A$2:$B$897,2,0)</f>
        <v xml:space="preserve">ATM S/M Nacional Charles de Gaulle </v>
      </c>
      <c r="H62" s="134" t="str">
        <f>VLOOKUP(E62,VIP!$A$2:$O18126,7,FALSE)</f>
        <v>Si</v>
      </c>
      <c r="I62" s="134" t="str">
        <f>VLOOKUP(E62,VIP!$A$2:$O10091,8,FALSE)</f>
        <v>Si</v>
      </c>
      <c r="J62" s="134" t="str">
        <f>VLOOKUP(E62,VIP!$A$2:$O10041,8,FALSE)</f>
        <v>Si</v>
      </c>
      <c r="K62" s="134" t="str">
        <f>VLOOKUP(E62,VIP!$A$2:$O13615,6,0)</f>
        <v>SI</v>
      </c>
      <c r="L62" s="125" t="s">
        <v>2219</v>
      </c>
      <c r="M62" s="135" t="s">
        <v>2447</v>
      </c>
      <c r="N62" s="135" t="s">
        <v>2454</v>
      </c>
      <c r="O62" s="134" t="s">
        <v>2456</v>
      </c>
      <c r="P62" s="137"/>
      <c r="Q62" s="135" t="s">
        <v>2219</v>
      </c>
    </row>
    <row r="63" spans="1:17" s="96" customFormat="1" ht="18" x14ac:dyDescent="0.25">
      <c r="A63" s="134" t="str">
        <f>VLOOKUP(E63,'LISTADO ATM'!$A$2:$C$898,3,0)</f>
        <v>SUR</v>
      </c>
      <c r="B63" s="129">
        <v>3335895907</v>
      </c>
      <c r="C63" s="136">
        <v>44339.609143518515</v>
      </c>
      <c r="D63" s="136" t="s">
        <v>2473</v>
      </c>
      <c r="E63" s="124">
        <v>880</v>
      </c>
      <c r="F63" s="151" t="str">
        <f>VLOOKUP(E63,VIP!$A$2:$O13262,2,0)</f>
        <v>DRBR880</v>
      </c>
      <c r="G63" s="134" t="str">
        <f>VLOOKUP(E63,'LISTADO ATM'!$A$2:$B$897,2,0)</f>
        <v xml:space="preserve">ATM Autoservicio Barahona II </v>
      </c>
      <c r="H63" s="134" t="str">
        <f>VLOOKUP(E63,VIP!$A$2:$O18125,7,FALSE)</f>
        <v>Si</v>
      </c>
      <c r="I63" s="134" t="str">
        <f>VLOOKUP(E63,VIP!$A$2:$O10090,8,FALSE)</f>
        <v>Si</v>
      </c>
      <c r="J63" s="134" t="str">
        <f>VLOOKUP(E63,VIP!$A$2:$O10040,8,FALSE)</f>
        <v>Si</v>
      </c>
      <c r="K63" s="134" t="str">
        <f>VLOOKUP(E63,VIP!$A$2:$O13614,6,0)</f>
        <v>SI</v>
      </c>
      <c r="L63" s="125" t="s">
        <v>2613</v>
      </c>
      <c r="M63" s="135" t="s">
        <v>2447</v>
      </c>
      <c r="N63" s="135" t="s">
        <v>2454</v>
      </c>
      <c r="O63" s="134" t="s">
        <v>2474</v>
      </c>
      <c r="P63" s="137"/>
      <c r="Q63" s="135" t="s">
        <v>2610</v>
      </c>
    </row>
    <row r="64" spans="1:17" s="96" customFormat="1" ht="18" x14ac:dyDescent="0.25">
      <c r="A64" s="134" t="str">
        <f>VLOOKUP(E64,'LISTADO ATM'!$A$2:$C$898,3,0)</f>
        <v>DISTRITO NACIONAL</v>
      </c>
      <c r="B64" s="129">
        <v>3335895909</v>
      </c>
      <c r="C64" s="136">
        <v>44339.613206018519</v>
      </c>
      <c r="D64" s="136" t="s">
        <v>2473</v>
      </c>
      <c r="E64" s="124">
        <v>721</v>
      </c>
      <c r="F64" s="151" t="str">
        <f>VLOOKUP(E64,VIP!$A$2:$O13260,2,0)</f>
        <v>DRBR23A</v>
      </c>
      <c r="G64" s="134" t="str">
        <f>VLOOKUP(E64,'LISTADO ATM'!$A$2:$B$897,2,0)</f>
        <v xml:space="preserve">ATM Oficina Charles de Gaulle II </v>
      </c>
      <c r="H64" s="134" t="str">
        <f>VLOOKUP(E64,VIP!$A$2:$O18123,7,FALSE)</f>
        <v>Si</v>
      </c>
      <c r="I64" s="134" t="str">
        <f>VLOOKUP(E64,VIP!$A$2:$O10088,8,FALSE)</f>
        <v>Si</v>
      </c>
      <c r="J64" s="134" t="str">
        <f>VLOOKUP(E64,VIP!$A$2:$O10038,8,FALSE)</f>
        <v>Si</v>
      </c>
      <c r="K64" s="134" t="str">
        <f>VLOOKUP(E64,VIP!$A$2:$O13612,6,0)</f>
        <v>NO</v>
      </c>
      <c r="L64" s="125" t="s">
        <v>2418</v>
      </c>
      <c r="M64" s="135" t="s">
        <v>2447</v>
      </c>
      <c r="N64" s="135" t="s">
        <v>2454</v>
      </c>
      <c r="O64" s="134" t="s">
        <v>2474</v>
      </c>
      <c r="P64" s="137"/>
      <c r="Q64" s="135" t="s">
        <v>2418</v>
      </c>
    </row>
    <row r="65" spans="1:17" ht="18" x14ac:dyDescent="0.25">
      <c r="A65" s="134" t="str">
        <f>VLOOKUP(E65,'LISTADO ATM'!$A$2:$C$898,3,0)</f>
        <v>NORTE</v>
      </c>
      <c r="B65" s="129">
        <v>3335895912</v>
      </c>
      <c r="C65" s="136">
        <v>44339.617407407408</v>
      </c>
      <c r="D65" s="136" t="s">
        <v>2181</v>
      </c>
      <c r="E65" s="124">
        <v>756</v>
      </c>
      <c r="F65" s="152" t="str">
        <f>VLOOKUP(E65,VIP!$A$2:$O13257,2,0)</f>
        <v>DRBR756</v>
      </c>
      <c r="G65" s="134" t="str">
        <f>VLOOKUP(E65,'LISTADO ATM'!$A$2:$B$897,2,0)</f>
        <v xml:space="preserve">ATM UNP Villa La Mata (Cotuí) </v>
      </c>
      <c r="H65" s="134" t="str">
        <f>VLOOKUP(E65,VIP!$A$2:$O18120,7,FALSE)</f>
        <v>Si</v>
      </c>
      <c r="I65" s="134" t="str">
        <f>VLOOKUP(E65,VIP!$A$2:$O10085,8,FALSE)</f>
        <v>Si</v>
      </c>
      <c r="J65" s="134" t="str">
        <f>VLOOKUP(E65,VIP!$A$2:$O10035,8,FALSE)</f>
        <v>Si</v>
      </c>
      <c r="K65" s="134" t="str">
        <f>VLOOKUP(E65,VIP!$A$2:$O13609,6,0)</f>
        <v>NO</v>
      </c>
      <c r="L65" s="125" t="s">
        <v>2219</v>
      </c>
      <c r="M65" s="135" t="s">
        <v>2447</v>
      </c>
      <c r="N65" s="135" t="s">
        <v>2454</v>
      </c>
      <c r="O65" s="134" t="s">
        <v>2569</v>
      </c>
      <c r="P65" s="137"/>
      <c r="Q65" s="135" t="s">
        <v>2219</v>
      </c>
    </row>
    <row r="66" spans="1:17" ht="18" x14ac:dyDescent="0.25">
      <c r="A66" s="134" t="str">
        <f>VLOOKUP(E66,'LISTADO ATM'!$A$2:$C$898,3,0)</f>
        <v>DISTRITO NACIONAL</v>
      </c>
      <c r="B66" s="129" t="s">
        <v>2614</v>
      </c>
      <c r="C66" s="136">
        <v>44339.650277777779</v>
      </c>
      <c r="D66" s="136" t="s">
        <v>2180</v>
      </c>
      <c r="E66" s="124">
        <v>735</v>
      </c>
      <c r="F66" s="152" t="str">
        <f>VLOOKUP(E66,VIP!$A$2:$O13258,2,0)</f>
        <v>DRBR179</v>
      </c>
      <c r="G66" s="134" t="str">
        <f>VLOOKUP(E66,'LISTADO ATM'!$A$2:$B$897,2,0)</f>
        <v xml:space="preserve">ATM Oficina Independencia II  </v>
      </c>
      <c r="H66" s="134" t="str">
        <f>VLOOKUP(E66,VIP!$A$2:$O18121,7,FALSE)</f>
        <v>Si</v>
      </c>
      <c r="I66" s="134" t="str">
        <f>VLOOKUP(E66,VIP!$A$2:$O10086,8,FALSE)</f>
        <v>Si</v>
      </c>
      <c r="J66" s="134" t="str">
        <f>VLOOKUP(E66,VIP!$A$2:$O10036,8,FALSE)</f>
        <v>Si</v>
      </c>
      <c r="K66" s="134" t="str">
        <f>VLOOKUP(E66,VIP!$A$2:$O13610,6,0)</f>
        <v>NO</v>
      </c>
      <c r="L66" s="125" t="s">
        <v>2245</v>
      </c>
      <c r="M66" s="135" t="s">
        <v>2447</v>
      </c>
      <c r="N66" s="135" t="s">
        <v>2454</v>
      </c>
      <c r="O66" s="134" t="s">
        <v>2456</v>
      </c>
      <c r="P66" s="137"/>
      <c r="Q66" s="135" t="s">
        <v>2245</v>
      </c>
    </row>
    <row r="67" spans="1:17" ht="18" x14ac:dyDescent="0.25">
      <c r="A67" s="134" t="str">
        <f>VLOOKUP(E67,'LISTADO ATM'!$A$2:$C$898,3,0)</f>
        <v>DISTRITO NACIONAL</v>
      </c>
      <c r="B67" s="129" t="s">
        <v>2615</v>
      </c>
      <c r="C67" s="136">
        <v>44339.650775462964</v>
      </c>
      <c r="D67" s="136" t="s">
        <v>2180</v>
      </c>
      <c r="E67" s="124">
        <v>734</v>
      </c>
      <c r="F67" s="152" t="str">
        <f>VLOOKUP(E67,VIP!$A$2:$O13259,2,0)</f>
        <v>DRBR178</v>
      </c>
      <c r="G67" s="134" t="str">
        <f>VLOOKUP(E67,'LISTADO ATM'!$A$2:$B$897,2,0)</f>
        <v xml:space="preserve">ATM Oficina Independencia I </v>
      </c>
      <c r="H67" s="134" t="str">
        <f>VLOOKUP(E67,VIP!$A$2:$O18122,7,FALSE)</f>
        <v>Si</v>
      </c>
      <c r="I67" s="134" t="str">
        <f>VLOOKUP(E67,VIP!$A$2:$O10087,8,FALSE)</f>
        <v>Si</v>
      </c>
      <c r="J67" s="134" t="str">
        <f>VLOOKUP(E67,VIP!$A$2:$O10037,8,FALSE)</f>
        <v>Si</v>
      </c>
      <c r="K67" s="134" t="str">
        <f>VLOOKUP(E67,VIP!$A$2:$O13611,6,0)</f>
        <v>SI</v>
      </c>
      <c r="L67" s="125" t="s">
        <v>2245</v>
      </c>
      <c r="M67" s="135" t="s">
        <v>2447</v>
      </c>
      <c r="N67" s="135" t="s">
        <v>2454</v>
      </c>
      <c r="O67" s="134" t="s">
        <v>2456</v>
      </c>
      <c r="P67" s="137"/>
      <c r="Q67" s="135" t="s">
        <v>2245</v>
      </c>
    </row>
    <row r="68" spans="1:17" ht="18" x14ac:dyDescent="0.25">
      <c r="A68" s="134" t="str">
        <f>VLOOKUP(E68,'LISTADO ATM'!$A$2:$C$898,3,0)</f>
        <v>DISTRITO NACIONAL</v>
      </c>
      <c r="B68" s="129" t="s">
        <v>2616</v>
      </c>
      <c r="C68" s="136">
        <v>44339.651226851849</v>
      </c>
      <c r="D68" s="136" t="s">
        <v>2180</v>
      </c>
      <c r="E68" s="124">
        <v>925</v>
      </c>
      <c r="F68" s="152" t="str">
        <f>VLOOKUP(E68,VIP!$A$2:$O13260,2,0)</f>
        <v>DRBR24L</v>
      </c>
      <c r="G68" s="134" t="str">
        <f>VLOOKUP(E68,'LISTADO ATM'!$A$2:$B$897,2,0)</f>
        <v xml:space="preserve">ATM Oficina Plaza Lama Av. 27 de Febrero </v>
      </c>
      <c r="H68" s="134" t="str">
        <f>VLOOKUP(E68,VIP!$A$2:$O18123,7,FALSE)</f>
        <v>Si</v>
      </c>
      <c r="I68" s="134" t="str">
        <f>VLOOKUP(E68,VIP!$A$2:$O10088,8,FALSE)</f>
        <v>Si</v>
      </c>
      <c r="J68" s="134" t="str">
        <f>VLOOKUP(E68,VIP!$A$2:$O10038,8,FALSE)</f>
        <v>Si</v>
      </c>
      <c r="K68" s="134" t="str">
        <f>VLOOKUP(E68,VIP!$A$2:$O13612,6,0)</f>
        <v>SI</v>
      </c>
      <c r="L68" s="125" t="s">
        <v>2245</v>
      </c>
      <c r="M68" s="135" t="s">
        <v>2447</v>
      </c>
      <c r="N68" s="135" t="s">
        <v>2454</v>
      </c>
      <c r="O68" s="134" t="s">
        <v>2456</v>
      </c>
      <c r="P68" s="137"/>
      <c r="Q68" s="135" t="s">
        <v>2245</v>
      </c>
    </row>
    <row r="69" spans="1:17" ht="18" x14ac:dyDescent="0.25">
      <c r="A69" s="134" t="str">
        <f>VLOOKUP(E69,'LISTADO ATM'!$A$2:$C$898,3,0)</f>
        <v>SUR</v>
      </c>
      <c r="B69" s="129" t="s">
        <v>2617</v>
      </c>
      <c r="C69" s="136">
        <v>44339.715231481481</v>
      </c>
      <c r="D69" s="136" t="s">
        <v>2473</v>
      </c>
      <c r="E69" s="124">
        <v>765</v>
      </c>
      <c r="F69" s="152" t="str">
        <f>VLOOKUP(E69,VIP!$A$2:$O13261,2,0)</f>
        <v>DRBR191</v>
      </c>
      <c r="G69" s="134" t="str">
        <f>VLOOKUP(E69,'LISTADO ATM'!$A$2:$B$897,2,0)</f>
        <v xml:space="preserve">ATM Oficina Azua I </v>
      </c>
      <c r="H69" s="134" t="str">
        <f>VLOOKUP(E69,VIP!$A$2:$O18124,7,FALSE)</f>
        <v>Si</v>
      </c>
      <c r="I69" s="134" t="str">
        <f>VLOOKUP(E69,VIP!$A$2:$O10089,8,FALSE)</f>
        <v>Si</v>
      </c>
      <c r="J69" s="134" t="str">
        <f>VLOOKUP(E69,VIP!$A$2:$O10039,8,FALSE)</f>
        <v>Si</v>
      </c>
      <c r="K69" s="134" t="str">
        <f>VLOOKUP(E69,VIP!$A$2:$O13613,6,0)</f>
        <v>NO</v>
      </c>
      <c r="L69" s="125" t="s">
        <v>2443</v>
      </c>
      <c r="M69" s="135" t="s">
        <v>2447</v>
      </c>
      <c r="N69" s="135" t="s">
        <v>2454</v>
      </c>
      <c r="O69" s="134" t="s">
        <v>2474</v>
      </c>
      <c r="P69" s="137"/>
      <c r="Q69" s="135" t="s">
        <v>2443</v>
      </c>
    </row>
    <row r="70" spans="1:17" ht="18" x14ac:dyDescent="0.25">
      <c r="A70" s="134" t="str">
        <f>VLOOKUP(E70,'LISTADO ATM'!$A$2:$C$898,3,0)</f>
        <v>DISTRITO NACIONAL</v>
      </c>
      <c r="B70" s="129" t="s">
        <v>2618</v>
      </c>
      <c r="C70" s="136">
        <v>44339.715381944443</v>
      </c>
      <c r="D70" s="136" t="s">
        <v>2450</v>
      </c>
      <c r="E70" s="124">
        <v>577</v>
      </c>
      <c r="F70" s="152" t="str">
        <f>VLOOKUP(E70,VIP!$A$2:$O13262,2,0)</f>
        <v>DRBR173</v>
      </c>
      <c r="G70" s="134" t="str">
        <f>VLOOKUP(E70,'LISTADO ATM'!$A$2:$B$897,2,0)</f>
        <v xml:space="preserve">ATM Olé Ave. Duarte </v>
      </c>
      <c r="H70" s="134" t="str">
        <f>VLOOKUP(E70,VIP!$A$2:$O18125,7,FALSE)</f>
        <v>Si</v>
      </c>
      <c r="I70" s="134" t="str">
        <f>VLOOKUP(E70,VIP!$A$2:$O10090,8,FALSE)</f>
        <v>Si</v>
      </c>
      <c r="J70" s="134" t="str">
        <f>VLOOKUP(E70,VIP!$A$2:$O10040,8,FALSE)</f>
        <v>Si</v>
      </c>
      <c r="K70" s="134" t="str">
        <f>VLOOKUP(E70,VIP!$A$2:$O13614,6,0)</f>
        <v>SI</v>
      </c>
      <c r="L70" s="125" t="s">
        <v>2443</v>
      </c>
      <c r="M70" s="135" t="s">
        <v>2447</v>
      </c>
      <c r="N70" s="135" t="s">
        <v>2454</v>
      </c>
      <c r="O70" s="134" t="s">
        <v>2455</v>
      </c>
      <c r="P70" s="137"/>
      <c r="Q70" s="135" t="s">
        <v>2443</v>
      </c>
    </row>
    <row r="71" spans="1:17" ht="18" x14ac:dyDescent="0.25">
      <c r="A71" s="134" t="str">
        <f>VLOOKUP(E71,'LISTADO ATM'!$A$2:$C$898,3,0)</f>
        <v>SUR</v>
      </c>
      <c r="B71" s="129" t="s">
        <v>2619</v>
      </c>
      <c r="C71" s="136">
        <v>44339.716296296298</v>
      </c>
      <c r="D71" s="136" t="s">
        <v>2473</v>
      </c>
      <c r="E71" s="124">
        <v>825</v>
      </c>
      <c r="F71" s="152" t="str">
        <f>VLOOKUP(E71,VIP!$A$2:$O13263,2,0)</f>
        <v>DRBR825</v>
      </c>
      <c r="G71" s="134" t="str">
        <f>VLOOKUP(E71,'LISTADO ATM'!$A$2:$B$897,2,0)</f>
        <v xml:space="preserve">ATM Estacion Eco Cibeles (Las Matas de Farfán) </v>
      </c>
      <c r="H71" s="134" t="str">
        <f>VLOOKUP(E71,VIP!$A$2:$O18126,7,FALSE)</f>
        <v>Si</v>
      </c>
      <c r="I71" s="134" t="str">
        <f>VLOOKUP(E71,VIP!$A$2:$O10091,8,FALSE)</f>
        <v>Si</v>
      </c>
      <c r="J71" s="134" t="str">
        <f>VLOOKUP(E71,VIP!$A$2:$O10041,8,FALSE)</f>
        <v>Si</v>
      </c>
      <c r="K71" s="134" t="str">
        <f>VLOOKUP(E71,VIP!$A$2:$O13615,6,0)</f>
        <v>NO</v>
      </c>
      <c r="L71" s="125" t="s">
        <v>2443</v>
      </c>
      <c r="M71" s="135" t="s">
        <v>2447</v>
      </c>
      <c r="N71" s="135" t="s">
        <v>2454</v>
      </c>
      <c r="O71" s="134" t="s">
        <v>2474</v>
      </c>
      <c r="P71" s="137"/>
      <c r="Q71" s="135" t="s">
        <v>2443</v>
      </c>
    </row>
    <row r="72" spans="1:17" ht="18" x14ac:dyDescent="0.25">
      <c r="A72" s="134" t="str">
        <f>VLOOKUP(E72,'LISTADO ATM'!$A$2:$C$898,3,0)</f>
        <v>SUR</v>
      </c>
      <c r="B72" s="129" t="s">
        <v>2620</v>
      </c>
      <c r="C72" s="136">
        <v>44339.716435185182</v>
      </c>
      <c r="D72" s="136" t="s">
        <v>2473</v>
      </c>
      <c r="E72" s="124">
        <v>135</v>
      </c>
      <c r="F72" s="152" t="str">
        <f>VLOOKUP(E72,VIP!$A$2:$O13264,2,0)</f>
        <v>DRBR135</v>
      </c>
      <c r="G72" s="134" t="str">
        <f>VLOOKUP(E72,'LISTADO ATM'!$A$2:$B$897,2,0)</f>
        <v xml:space="preserve">ATM Oficina Las Dunas Baní </v>
      </c>
      <c r="H72" s="134" t="str">
        <f>VLOOKUP(E72,VIP!$A$2:$O18127,7,FALSE)</f>
        <v>Si</v>
      </c>
      <c r="I72" s="134" t="str">
        <f>VLOOKUP(E72,VIP!$A$2:$O10092,8,FALSE)</f>
        <v>Si</v>
      </c>
      <c r="J72" s="134" t="str">
        <f>VLOOKUP(E72,VIP!$A$2:$O10042,8,FALSE)</f>
        <v>Si</v>
      </c>
      <c r="K72" s="134" t="str">
        <f>VLOOKUP(E72,VIP!$A$2:$O13616,6,0)</f>
        <v>SI</v>
      </c>
      <c r="L72" s="125" t="s">
        <v>2443</v>
      </c>
      <c r="M72" s="135" t="s">
        <v>2447</v>
      </c>
      <c r="N72" s="135" t="s">
        <v>2454</v>
      </c>
      <c r="O72" s="134" t="s">
        <v>2474</v>
      </c>
      <c r="P72" s="137"/>
      <c r="Q72" s="135" t="s">
        <v>2443</v>
      </c>
    </row>
    <row r="73" spans="1:17" ht="18" x14ac:dyDescent="0.25">
      <c r="A73" s="134" t="str">
        <f>VLOOKUP(E73,'LISTADO ATM'!$A$2:$C$898,3,0)</f>
        <v>DISTRITO NACIONAL</v>
      </c>
      <c r="B73" s="129" t="s">
        <v>2621</v>
      </c>
      <c r="C73" s="136">
        <v>44339.716550925928</v>
      </c>
      <c r="D73" s="136" t="s">
        <v>2450</v>
      </c>
      <c r="E73" s="124">
        <v>232</v>
      </c>
      <c r="F73" s="152" t="str">
        <f>VLOOKUP(E73,VIP!$A$2:$O13265,2,0)</f>
        <v>DRBR232</v>
      </c>
      <c r="G73" s="134" t="str">
        <f>VLOOKUP(E73,'LISTADO ATM'!$A$2:$B$897,2,0)</f>
        <v xml:space="preserve">ATM S/M Nacional Charles de Gaulle </v>
      </c>
      <c r="H73" s="134" t="str">
        <f>VLOOKUP(E73,VIP!$A$2:$O18128,7,FALSE)</f>
        <v>Si</v>
      </c>
      <c r="I73" s="134" t="str">
        <f>VLOOKUP(E73,VIP!$A$2:$O10093,8,FALSE)</f>
        <v>Si</v>
      </c>
      <c r="J73" s="134" t="str">
        <f>VLOOKUP(E73,VIP!$A$2:$O10043,8,FALSE)</f>
        <v>Si</v>
      </c>
      <c r="K73" s="134" t="str">
        <f>VLOOKUP(E73,VIP!$A$2:$O13617,6,0)</f>
        <v>SI</v>
      </c>
      <c r="L73" s="125" t="s">
        <v>2443</v>
      </c>
      <c r="M73" s="135" t="s">
        <v>2447</v>
      </c>
      <c r="N73" s="135" t="s">
        <v>2454</v>
      </c>
      <c r="O73" s="134" t="s">
        <v>2455</v>
      </c>
      <c r="P73" s="137"/>
      <c r="Q73" s="135" t="s">
        <v>2443</v>
      </c>
    </row>
    <row r="74" spans="1:17" ht="18" x14ac:dyDescent="0.25">
      <c r="A74" s="134" t="str">
        <f>VLOOKUP(E74,'LISTADO ATM'!$A$2:$C$898,3,0)</f>
        <v>ESTE</v>
      </c>
      <c r="B74" s="129" t="s">
        <v>2622</v>
      </c>
      <c r="C74" s="136">
        <v>44339.716643518521</v>
      </c>
      <c r="D74" s="136" t="s">
        <v>2473</v>
      </c>
      <c r="E74" s="124">
        <v>268</v>
      </c>
      <c r="F74" s="152" t="str">
        <f>VLOOKUP(E74,VIP!$A$2:$O13266,2,0)</f>
        <v>DRBR268</v>
      </c>
      <c r="G74" s="134" t="str">
        <f>VLOOKUP(E74,'LISTADO ATM'!$A$2:$B$897,2,0)</f>
        <v xml:space="preserve">ATM Autobanco La Altagracia (Higuey) </v>
      </c>
      <c r="H74" s="134" t="str">
        <f>VLOOKUP(E74,VIP!$A$2:$O18129,7,FALSE)</f>
        <v>Si</v>
      </c>
      <c r="I74" s="134" t="str">
        <f>VLOOKUP(E74,VIP!$A$2:$O10094,8,FALSE)</f>
        <v>Si</v>
      </c>
      <c r="J74" s="134" t="str">
        <f>VLOOKUP(E74,VIP!$A$2:$O10044,8,FALSE)</f>
        <v>Si</v>
      </c>
      <c r="K74" s="134" t="str">
        <f>VLOOKUP(E74,VIP!$A$2:$O13618,6,0)</f>
        <v>NO</v>
      </c>
      <c r="L74" s="125" t="s">
        <v>2443</v>
      </c>
      <c r="M74" s="135" t="s">
        <v>2447</v>
      </c>
      <c r="N74" s="135" t="s">
        <v>2454</v>
      </c>
      <c r="O74" s="134" t="s">
        <v>2474</v>
      </c>
      <c r="P74" s="137"/>
      <c r="Q74" s="135" t="s">
        <v>2443</v>
      </c>
    </row>
    <row r="75" spans="1:17" ht="18" x14ac:dyDescent="0.25">
      <c r="A75" s="134" t="str">
        <f>VLOOKUP(E75,'LISTADO ATM'!$A$2:$C$898,3,0)</f>
        <v>NORTE</v>
      </c>
      <c r="B75" s="129" t="s">
        <v>2623</v>
      </c>
      <c r="C75" s="136">
        <v>44339.79446759259</v>
      </c>
      <c r="D75" s="136" t="s">
        <v>2181</v>
      </c>
      <c r="E75" s="124">
        <v>40</v>
      </c>
      <c r="F75" s="152" t="str">
        <f>VLOOKUP(E75,VIP!$A$2:$O13267,2,0)</f>
        <v>DRBR040</v>
      </c>
      <c r="G75" s="134" t="str">
        <f>VLOOKUP(E75,'LISTADO ATM'!$A$2:$B$897,2,0)</f>
        <v xml:space="preserve">ATM Oficina El Puñal </v>
      </c>
      <c r="H75" s="134" t="str">
        <f>VLOOKUP(E75,VIP!$A$2:$O18130,7,FALSE)</f>
        <v>Si</v>
      </c>
      <c r="I75" s="134" t="str">
        <f>VLOOKUP(E75,VIP!$A$2:$O10095,8,FALSE)</f>
        <v>Si</v>
      </c>
      <c r="J75" s="134" t="str">
        <f>VLOOKUP(E75,VIP!$A$2:$O10045,8,FALSE)</f>
        <v>Si</v>
      </c>
      <c r="K75" s="134" t="str">
        <f>VLOOKUP(E75,VIP!$A$2:$O13619,6,0)</f>
        <v>NO</v>
      </c>
      <c r="L75" s="125" t="s">
        <v>2219</v>
      </c>
      <c r="M75" s="135" t="s">
        <v>2447</v>
      </c>
      <c r="N75" s="135" t="s">
        <v>2454</v>
      </c>
      <c r="O75" s="134" t="s">
        <v>2632</v>
      </c>
      <c r="P75" s="137"/>
      <c r="Q75" s="135" t="s">
        <v>2219</v>
      </c>
    </row>
    <row r="76" spans="1:17" ht="18" x14ac:dyDescent="0.25">
      <c r="A76" s="134" t="str">
        <f>VLOOKUP(E76,'LISTADO ATM'!$A$2:$C$898,3,0)</f>
        <v>NORTE</v>
      </c>
      <c r="B76" s="129" t="s">
        <v>2624</v>
      </c>
      <c r="C76" s="136">
        <v>44339.795358796298</v>
      </c>
      <c r="D76" s="136" t="s">
        <v>2181</v>
      </c>
      <c r="E76" s="124">
        <v>874</v>
      </c>
      <c r="F76" s="152" t="str">
        <f>VLOOKUP(E76,VIP!$A$2:$O13268,2,0)</f>
        <v>DRBR874</v>
      </c>
      <c r="G76" s="134" t="str">
        <f>VLOOKUP(E76,'LISTADO ATM'!$A$2:$B$897,2,0)</f>
        <v xml:space="preserve">ATM Zona Franca Esperanza II (Mao) </v>
      </c>
      <c r="H76" s="134" t="str">
        <f>VLOOKUP(E76,VIP!$A$2:$O18131,7,FALSE)</f>
        <v>Si</v>
      </c>
      <c r="I76" s="134" t="str">
        <f>VLOOKUP(E76,VIP!$A$2:$O10096,8,FALSE)</f>
        <v>Si</v>
      </c>
      <c r="J76" s="134" t="str">
        <f>VLOOKUP(E76,VIP!$A$2:$O10046,8,FALSE)</f>
        <v>Si</v>
      </c>
      <c r="K76" s="134" t="str">
        <f>VLOOKUP(E76,VIP!$A$2:$O13620,6,0)</f>
        <v>NO</v>
      </c>
      <c r="L76" s="125" t="s">
        <v>2219</v>
      </c>
      <c r="M76" s="135" t="s">
        <v>2447</v>
      </c>
      <c r="N76" s="135" t="s">
        <v>2454</v>
      </c>
      <c r="O76" s="134" t="s">
        <v>2632</v>
      </c>
      <c r="P76" s="137"/>
      <c r="Q76" s="135" t="s">
        <v>2219</v>
      </c>
    </row>
    <row r="77" spans="1:17" ht="18" x14ac:dyDescent="0.25">
      <c r="A77" s="134" t="str">
        <f>VLOOKUP(E77,'LISTADO ATM'!$A$2:$C$898,3,0)</f>
        <v>NORTE</v>
      </c>
      <c r="B77" s="129" t="s">
        <v>2625</v>
      </c>
      <c r="C77" s="136">
        <v>44339.796168981484</v>
      </c>
      <c r="D77" s="136" t="s">
        <v>2181</v>
      </c>
      <c r="E77" s="124">
        <v>64</v>
      </c>
      <c r="F77" s="152" t="str">
        <f>VLOOKUP(E77,VIP!$A$2:$O13269,2,0)</f>
        <v>DRBR064</v>
      </c>
      <c r="G77" s="134" t="str">
        <f>VLOOKUP(E77,'LISTADO ATM'!$A$2:$B$897,2,0)</f>
        <v xml:space="preserve">ATM COOPALINA (Cotuí) </v>
      </c>
      <c r="H77" s="134" t="str">
        <f>VLOOKUP(E77,VIP!$A$2:$O18132,7,FALSE)</f>
        <v>Si</v>
      </c>
      <c r="I77" s="134" t="str">
        <f>VLOOKUP(E77,VIP!$A$2:$O10097,8,FALSE)</f>
        <v>Si</v>
      </c>
      <c r="J77" s="134" t="str">
        <f>VLOOKUP(E77,VIP!$A$2:$O10047,8,FALSE)</f>
        <v>Si</v>
      </c>
      <c r="K77" s="134" t="str">
        <f>VLOOKUP(E77,VIP!$A$2:$O13621,6,0)</f>
        <v>NO</v>
      </c>
      <c r="L77" s="125" t="s">
        <v>2469</v>
      </c>
      <c r="M77" s="135" t="s">
        <v>2447</v>
      </c>
      <c r="N77" s="135" t="s">
        <v>2454</v>
      </c>
      <c r="O77" s="134" t="s">
        <v>2632</v>
      </c>
      <c r="P77" s="137"/>
      <c r="Q77" s="135" t="s">
        <v>2469</v>
      </c>
    </row>
    <row r="78" spans="1:17" ht="18" x14ac:dyDescent="0.25">
      <c r="A78" s="134" t="str">
        <f>VLOOKUP(E78,'LISTADO ATM'!$A$2:$C$898,3,0)</f>
        <v>NORTE</v>
      </c>
      <c r="B78" s="129" t="s">
        <v>2626</v>
      </c>
      <c r="C78" s="136">
        <v>44339.796817129631</v>
      </c>
      <c r="D78" s="136" t="s">
        <v>2181</v>
      </c>
      <c r="E78" s="124">
        <v>99</v>
      </c>
      <c r="F78" s="152" t="str">
        <f>VLOOKUP(E78,VIP!$A$2:$O13270,2,0)</f>
        <v>DRBR099</v>
      </c>
      <c r="G78" s="134" t="str">
        <f>VLOOKUP(E78,'LISTADO ATM'!$A$2:$B$897,2,0)</f>
        <v xml:space="preserve">ATM Multicentro La Sirena S.F.M. </v>
      </c>
      <c r="H78" s="134" t="str">
        <f>VLOOKUP(E78,VIP!$A$2:$O18133,7,FALSE)</f>
        <v>Si</v>
      </c>
      <c r="I78" s="134" t="str">
        <f>VLOOKUP(E78,VIP!$A$2:$O10098,8,FALSE)</f>
        <v>Si</v>
      </c>
      <c r="J78" s="134" t="str">
        <f>VLOOKUP(E78,VIP!$A$2:$O10048,8,FALSE)</f>
        <v>Si</v>
      </c>
      <c r="K78" s="134" t="str">
        <f>VLOOKUP(E78,VIP!$A$2:$O13622,6,0)</f>
        <v>NO</v>
      </c>
      <c r="L78" s="125" t="s">
        <v>2469</v>
      </c>
      <c r="M78" s="135" t="s">
        <v>2447</v>
      </c>
      <c r="N78" s="135" t="s">
        <v>2454</v>
      </c>
      <c r="O78" s="134" t="s">
        <v>2632</v>
      </c>
      <c r="P78" s="137"/>
      <c r="Q78" s="135" t="s">
        <v>2469</v>
      </c>
    </row>
    <row r="79" spans="1:17" ht="18" x14ac:dyDescent="0.25">
      <c r="A79" s="134" t="str">
        <f>VLOOKUP(E79,'LISTADO ATM'!$A$2:$C$898,3,0)</f>
        <v>DISTRITO NACIONAL</v>
      </c>
      <c r="B79" s="129" t="s">
        <v>2627</v>
      </c>
      <c r="C79" s="136">
        <v>44339.797581018516</v>
      </c>
      <c r="D79" s="136" t="s">
        <v>2180</v>
      </c>
      <c r="E79" s="124">
        <v>300</v>
      </c>
      <c r="F79" s="152" t="str">
        <f>VLOOKUP(E79,VIP!$A$2:$O13271,2,0)</f>
        <v>DRBR300</v>
      </c>
      <c r="G79" s="134" t="str">
        <f>VLOOKUP(E79,'LISTADO ATM'!$A$2:$B$897,2,0)</f>
        <v xml:space="preserve">ATM S/M Aprezio Los Guaricanos </v>
      </c>
      <c r="H79" s="134" t="str">
        <f>VLOOKUP(E79,VIP!$A$2:$O18134,7,FALSE)</f>
        <v>Si</v>
      </c>
      <c r="I79" s="134" t="str">
        <f>VLOOKUP(E79,VIP!$A$2:$O10099,8,FALSE)</f>
        <v>Si</v>
      </c>
      <c r="J79" s="134" t="str">
        <f>VLOOKUP(E79,VIP!$A$2:$O10049,8,FALSE)</f>
        <v>Si</v>
      </c>
      <c r="K79" s="134" t="str">
        <f>VLOOKUP(E79,VIP!$A$2:$O13623,6,0)</f>
        <v>NO</v>
      </c>
      <c r="L79" s="125" t="s">
        <v>2469</v>
      </c>
      <c r="M79" s="135" t="s">
        <v>2447</v>
      </c>
      <c r="N79" s="135" t="s">
        <v>2454</v>
      </c>
      <c r="O79" s="134" t="s">
        <v>2456</v>
      </c>
      <c r="P79" s="137"/>
      <c r="Q79" s="135" t="s">
        <v>2469</v>
      </c>
    </row>
    <row r="80" spans="1:17" ht="18" x14ac:dyDescent="0.25">
      <c r="A80" s="134" t="str">
        <f>VLOOKUP(E80,'LISTADO ATM'!$A$2:$C$898,3,0)</f>
        <v>NORTE</v>
      </c>
      <c r="B80" s="129" t="s">
        <v>2628</v>
      </c>
      <c r="C80" s="136">
        <v>44339.798171296294</v>
      </c>
      <c r="D80" s="136" t="s">
        <v>2181</v>
      </c>
      <c r="E80" s="124">
        <v>395</v>
      </c>
      <c r="F80" s="152" t="str">
        <f>VLOOKUP(E80,VIP!$A$2:$O13272,2,0)</f>
        <v>DRBR395</v>
      </c>
      <c r="G80" s="134" t="str">
        <f>VLOOKUP(E80,'LISTADO ATM'!$A$2:$B$897,2,0)</f>
        <v xml:space="preserve">ATM UNP Sabana Iglesia </v>
      </c>
      <c r="H80" s="134" t="str">
        <f>VLOOKUP(E80,VIP!$A$2:$O18135,7,FALSE)</f>
        <v>Si</v>
      </c>
      <c r="I80" s="134" t="str">
        <f>VLOOKUP(E80,VIP!$A$2:$O10100,8,FALSE)</f>
        <v>Si</v>
      </c>
      <c r="J80" s="134" t="str">
        <f>VLOOKUP(E80,VIP!$A$2:$O10050,8,FALSE)</f>
        <v>Si</v>
      </c>
      <c r="K80" s="134" t="str">
        <f>VLOOKUP(E80,VIP!$A$2:$O13624,6,0)</f>
        <v>NO</v>
      </c>
      <c r="L80" s="125" t="s">
        <v>2469</v>
      </c>
      <c r="M80" s="135" t="s">
        <v>2447</v>
      </c>
      <c r="N80" s="135" t="s">
        <v>2454</v>
      </c>
      <c r="O80" s="134" t="s">
        <v>2632</v>
      </c>
      <c r="P80" s="137"/>
      <c r="Q80" s="135" t="s">
        <v>2469</v>
      </c>
    </row>
    <row r="81" spans="1:17" ht="18" x14ac:dyDescent="0.25">
      <c r="A81" s="134" t="str">
        <f>VLOOKUP(E81,'LISTADO ATM'!$A$2:$C$898,3,0)</f>
        <v>ESTE</v>
      </c>
      <c r="B81" s="129" t="s">
        <v>2629</v>
      </c>
      <c r="C81" s="136">
        <v>44339.799814814818</v>
      </c>
      <c r="D81" s="136" t="s">
        <v>2180</v>
      </c>
      <c r="E81" s="124">
        <v>353</v>
      </c>
      <c r="F81" s="152" t="str">
        <f>VLOOKUP(E81,VIP!$A$2:$O13273,2,0)</f>
        <v>DRBR353</v>
      </c>
      <c r="G81" s="134" t="str">
        <f>VLOOKUP(E81,'LISTADO ATM'!$A$2:$B$897,2,0)</f>
        <v xml:space="preserve">ATM Estación Boulevard Juan Dolio </v>
      </c>
      <c r="H81" s="134" t="str">
        <f>VLOOKUP(E81,VIP!$A$2:$O18136,7,FALSE)</f>
        <v>Si</v>
      </c>
      <c r="I81" s="134" t="str">
        <f>VLOOKUP(E81,VIP!$A$2:$O10101,8,FALSE)</f>
        <v>Si</v>
      </c>
      <c r="J81" s="134" t="str">
        <f>VLOOKUP(E81,VIP!$A$2:$O10051,8,FALSE)</f>
        <v>Si</v>
      </c>
      <c r="K81" s="134" t="str">
        <f>VLOOKUP(E81,VIP!$A$2:$O13625,6,0)</f>
        <v>NO</v>
      </c>
      <c r="L81" s="125" t="s">
        <v>2245</v>
      </c>
      <c r="M81" s="135" t="s">
        <v>2447</v>
      </c>
      <c r="N81" s="135" t="s">
        <v>2454</v>
      </c>
      <c r="O81" s="134" t="s">
        <v>2456</v>
      </c>
      <c r="P81" s="137"/>
      <c r="Q81" s="135" t="s">
        <v>2245</v>
      </c>
    </row>
    <row r="82" spans="1:17" ht="18" x14ac:dyDescent="0.25">
      <c r="A82" s="134" t="str">
        <f>VLOOKUP(E82,'LISTADO ATM'!$A$2:$C$898,3,0)</f>
        <v>DISTRITO NACIONAL</v>
      </c>
      <c r="B82" s="129" t="s">
        <v>2630</v>
      </c>
      <c r="C82" s="136">
        <v>44339.80064814815</v>
      </c>
      <c r="D82" s="136" t="s">
        <v>2180</v>
      </c>
      <c r="E82" s="124">
        <v>845</v>
      </c>
      <c r="F82" s="152" t="str">
        <f>VLOOKUP(E82,VIP!$A$2:$O13274,2,0)</f>
        <v>DRBR845</v>
      </c>
      <c r="G82" s="134" t="str">
        <f>VLOOKUP(E82,'LISTADO ATM'!$A$2:$B$897,2,0)</f>
        <v xml:space="preserve">ATM CERTV (Canal 4) </v>
      </c>
      <c r="H82" s="134" t="str">
        <f>VLOOKUP(E82,VIP!$A$2:$O18137,7,FALSE)</f>
        <v>Si</v>
      </c>
      <c r="I82" s="134" t="str">
        <f>VLOOKUP(E82,VIP!$A$2:$O10102,8,FALSE)</f>
        <v>Si</v>
      </c>
      <c r="J82" s="134" t="str">
        <f>VLOOKUP(E82,VIP!$A$2:$O10052,8,FALSE)</f>
        <v>Si</v>
      </c>
      <c r="K82" s="134" t="str">
        <f>VLOOKUP(E82,VIP!$A$2:$O13626,6,0)</f>
        <v>NO</v>
      </c>
      <c r="L82" s="125" t="s">
        <v>2245</v>
      </c>
      <c r="M82" s="135" t="s">
        <v>2447</v>
      </c>
      <c r="N82" s="135" t="s">
        <v>2454</v>
      </c>
      <c r="O82" s="134" t="s">
        <v>2456</v>
      </c>
      <c r="P82" s="137"/>
      <c r="Q82" s="135" t="s">
        <v>2245</v>
      </c>
    </row>
    <row r="83" spans="1:17" ht="18" x14ac:dyDescent="0.25">
      <c r="A83" s="134" t="str">
        <f>VLOOKUP(E83,'LISTADO ATM'!$A$2:$C$898,3,0)</f>
        <v>DISTRITO NACIONAL</v>
      </c>
      <c r="B83" s="129" t="s">
        <v>2631</v>
      </c>
      <c r="C83" s="136">
        <v>44339.808310185188</v>
      </c>
      <c r="D83" s="136" t="s">
        <v>2180</v>
      </c>
      <c r="E83" s="124">
        <v>935</v>
      </c>
      <c r="F83" s="152" t="str">
        <f>VLOOKUP(E83,VIP!$A$2:$O13275,2,0)</f>
        <v>DRBR16J</v>
      </c>
      <c r="G83" s="134" t="str">
        <f>VLOOKUP(E83,'LISTADO ATM'!$A$2:$B$897,2,0)</f>
        <v xml:space="preserve">ATM Oficina John F. Kennedy </v>
      </c>
      <c r="H83" s="134" t="str">
        <f>VLOOKUP(E83,VIP!$A$2:$O18138,7,FALSE)</f>
        <v>Si</v>
      </c>
      <c r="I83" s="134" t="str">
        <f>VLOOKUP(E83,VIP!$A$2:$O10103,8,FALSE)</f>
        <v>Si</v>
      </c>
      <c r="J83" s="134" t="str">
        <f>VLOOKUP(E83,VIP!$A$2:$O10053,8,FALSE)</f>
        <v>Si</v>
      </c>
      <c r="K83" s="134" t="str">
        <f>VLOOKUP(E83,VIP!$A$2:$O13627,6,0)</f>
        <v>SI</v>
      </c>
      <c r="L83" s="125" t="s">
        <v>2219</v>
      </c>
      <c r="M83" s="135" t="s">
        <v>2447</v>
      </c>
      <c r="N83" s="135" t="s">
        <v>2454</v>
      </c>
      <c r="O83" s="134" t="s">
        <v>2456</v>
      </c>
      <c r="P83" s="137"/>
      <c r="Q83" s="135" t="s">
        <v>2219</v>
      </c>
    </row>
    <row r="84" spans="1:17" ht="18" x14ac:dyDescent="0.25">
      <c r="A84" s="134" t="str">
        <f>VLOOKUP(E84,'LISTADO ATM'!$A$2:$C$898,3,0)</f>
        <v>ESTE</v>
      </c>
      <c r="B84" s="129" t="s">
        <v>2633</v>
      </c>
      <c r="C84" s="136">
        <v>44339.910902777781</v>
      </c>
      <c r="D84" s="136" t="s">
        <v>2180</v>
      </c>
      <c r="E84" s="124">
        <v>399</v>
      </c>
      <c r="F84" s="152" t="str">
        <f>VLOOKUP(E84,VIP!$A$2:$O13276,2,0)</f>
        <v>DRBR399</v>
      </c>
      <c r="G84" s="134" t="str">
        <f>VLOOKUP(E84,'LISTADO ATM'!$A$2:$B$897,2,0)</f>
        <v xml:space="preserve">ATM Oficina La Romana II </v>
      </c>
      <c r="H84" s="134" t="str">
        <f>VLOOKUP(E84,VIP!$A$2:$O18139,7,FALSE)</f>
        <v>Si</v>
      </c>
      <c r="I84" s="134" t="str">
        <f>VLOOKUP(E84,VIP!$A$2:$O10104,8,FALSE)</f>
        <v>Si</v>
      </c>
      <c r="J84" s="134" t="str">
        <f>VLOOKUP(E84,VIP!$A$2:$O10054,8,FALSE)</f>
        <v>Si</v>
      </c>
      <c r="K84" s="134" t="str">
        <f>VLOOKUP(E84,VIP!$A$2:$O13628,6,0)</f>
        <v>NO</v>
      </c>
      <c r="L84" s="125" t="s">
        <v>2219</v>
      </c>
      <c r="M84" s="135" t="s">
        <v>2447</v>
      </c>
      <c r="N84" s="135" t="s">
        <v>2454</v>
      </c>
      <c r="O84" s="134" t="s">
        <v>2456</v>
      </c>
      <c r="P84" s="137"/>
      <c r="Q84" s="135" t="s">
        <v>2219</v>
      </c>
    </row>
    <row r="85" spans="1:17" ht="18" x14ac:dyDescent="0.25">
      <c r="A85" s="134" t="str">
        <f>VLOOKUP(E85,'LISTADO ATM'!$A$2:$C$898,3,0)</f>
        <v>DISTRITO NACIONAL</v>
      </c>
      <c r="B85" s="129" t="s">
        <v>2634</v>
      </c>
      <c r="C85" s="136">
        <v>44339.912222222221</v>
      </c>
      <c r="D85" s="136" t="s">
        <v>2180</v>
      </c>
      <c r="E85" s="124">
        <v>672</v>
      </c>
      <c r="F85" s="152" t="str">
        <f>VLOOKUP(E85,VIP!$A$2:$O13278,2,0)</f>
        <v>DRBR672</v>
      </c>
      <c r="G85" s="134" t="str">
        <f>VLOOKUP(E85,'LISTADO ATM'!$A$2:$B$897,2,0)</f>
        <v>ATM Destacamento Policía Nacional La Victoria</v>
      </c>
      <c r="H85" s="134" t="str">
        <f>VLOOKUP(E85,VIP!$A$2:$O18141,7,FALSE)</f>
        <v>Si</v>
      </c>
      <c r="I85" s="134" t="str">
        <f>VLOOKUP(E85,VIP!$A$2:$O10106,8,FALSE)</f>
        <v>Si</v>
      </c>
      <c r="J85" s="134" t="str">
        <f>VLOOKUP(E85,VIP!$A$2:$O10056,8,FALSE)</f>
        <v>Si</v>
      </c>
      <c r="K85" s="134" t="str">
        <f>VLOOKUP(E85,VIP!$A$2:$O13630,6,0)</f>
        <v>SI</v>
      </c>
      <c r="L85" s="125" t="s">
        <v>2245</v>
      </c>
      <c r="M85" s="135" t="s">
        <v>2447</v>
      </c>
      <c r="N85" s="135" t="s">
        <v>2454</v>
      </c>
      <c r="O85" s="134" t="s">
        <v>2456</v>
      </c>
      <c r="P85" s="137"/>
      <c r="Q85" s="135" t="s">
        <v>2245</v>
      </c>
    </row>
    <row r="86" spans="1:17" ht="18" x14ac:dyDescent="0.25">
      <c r="A86" s="134" t="str">
        <f>VLOOKUP(E86,'LISTADO ATM'!$A$2:$C$898,3,0)</f>
        <v>SUR</v>
      </c>
      <c r="B86" s="129" t="s">
        <v>2635</v>
      </c>
      <c r="C86" s="136">
        <v>44339.913055555553</v>
      </c>
      <c r="D86" s="136" t="s">
        <v>2180</v>
      </c>
      <c r="E86" s="124">
        <v>45</v>
      </c>
      <c r="F86" s="152" t="str">
        <f>VLOOKUP(E86,VIP!$A$2:$O13279,2,0)</f>
        <v>DRBR045</v>
      </c>
      <c r="G86" s="134" t="str">
        <f>VLOOKUP(E86,'LISTADO ATM'!$A$2:$B$897,2,0)</f>
        <v xml:space="preserve">ATM Oficina Tamayo </v>
      </c>
      <c r="H86" s="134" t="str">
        <f>VLOOKUP(E86,VIP!$A$2:$O18142,7,FALSE)</f>
        <v>Si</v>
      </c>
      <c r="I86" s="134" t="str">
        <f>VLOOKUP(E86,VIP!$A$2:$O10107,8,FALSE)</f>
        <v>Si</v>
      </c>
      <c r="J86" s="134" t="str">
        <f>VLOOKUP(E86,VIP!$A$2:$O10057,8,FALSE)</f>
        <v>Si</v>
      </c>
      <c r="K86" s="134" t="str">
        <f>VLOOKUP(E86,VIP!$A$2:$O13631,6,0)</f>
        <v>SI</v>
      </c>
      <c r="L86" s="125" t="s">
        <v>2245</v>
      </c>
      <c r="M86" s="135" t="s">
        <v>2447</v>
      </c>
      <c r="N86" s="135" t="s">
        <v>2454</v>
      </c>
      <c r="O86" s="134" t="s">
        <v>2456</v>
      </c>
      <c r="P86" s="137"/>
      <c r="Q86" s="135" t="s">
        <v>2245</v>
      </c>
    </row>
    <row r="87" spans="1:17" ht="18" x14ac:dyDescent="0.25">
      <c r="A87" s="134" t="str">
        <f>VLOOKUP(E87,'LISTADO ATM'!$A$2:$C$898,3,0)</f>
        <v>SUR</v>
      </c>
      <c r="B87" s="129" t="s">
        <v>2636</v>
      </c>
      <c r="C87" s="136">
        <v>44339.913773148146</v>
      </c>
      <c r="D87" s="136" t="s">
        <v>2180</v>
      </c>
      <c r="E87" s="124">
        <v>885</v>
      </c>
      <c r="F87" s="152" t="str">
        <f>VLOOKUP(E87,VIP!$A$2:$O13280,2,0)</f>
        <v>DRBR885</v>
      </c>
      <c r="G87" s="134" t="str">
        <f>VLOOKUP(E87,'LISTADO ATM'!$A$2:$B$897,2,0)</f>
        <v xml:space="preserve">ATM UNP Rancho Arriba </v>
      </c>
      <c r="H87" s="134" t="str">
        <f>VLOOKUP(E87,VIP!$A$2:$O18143,7,FALSE)</f>
        <v>Si</v>
      </c>
      <c r="I87" s="134" t="str">
        <f>VLOOKUP(E87,VIP!$A$2:$O10108,8,FALSE)</f>
        <v>Si</v>
      </c>
      <c r="J87" s="134" t="str">
        <f>VLOOKUP(E87,VIP!$A$2:$O10058,8,FALSE)</f>
        <v>Si</v>
      </c>
      <c r="K87" s="134" t="str">
        <f>VLOOKUP(E87,VIP!$A$2:$O13632,6,0)</f>
        <v>NO</v>
      </c>
      <c r="L87" s="125" t="s">
        <v>2245</v>
      </c>
      <c r="M87" s="135" t="s">
        <v>2447</v>
      </c>
      <c r="N87" s="135" t="s">
        <v>2454</v>
      </c>
      <c r="O87" s="134" t="s">
        <v>2456</v>
      </c>
      <c r="P87" s="137"/>
      <c r="Q87" s="135" t="s">
        <v>2245</v>
      </c>
    </row>
    <row r="88" spans="1:17" ht="18" x14ac:dyDescent="0.25">
      <c r="A88" s="134" t="str">
        <f>VLOOKUP(E88,'LISTADO ATM'!$A$2:$C$898,3,0)</f>
        <v>DISTRITO NACIONAL</v>
      </c>
      <c r="B88" s="129" t="s">
        <v>2637</v>
      </c>
      <c r="C88" s="136">
        <v>44339.914479166669</v>
      </c>
      <c r="D88" s="136" t="s">
        <v>2180</v>
      </c>
      <c r="E88" s="124">
        <v>525</v>
      </c>
      <c r="F88" s="152" t="str">
        <f>VLOOKUP(E88,VIP!$A$2:$O13281,2,0)</f>
        <v>DRBR525</v>
      </c>
      <c r="G88" s="134" t="str">
        <f>VLOOKUP(E88,'LISTADO ATM'!$A$2:$B$897,2,0)</f>
        <v>ATM S/M Bravo Las Americas</v>
      </c>
      <c r="H88" s="134" t="str">
        <f>VLOOKUP(E88,VIP!$A$2:$O18144,7,FALSE)</f>
        <v>Si</v>
      </c>
      <c r="I88" s="134" t="str">
        <f>VLOOKUP(E88,VIP!$A$2:$O10109,8,FALSE)</f>
        <v>Si</v>
      </c>
      <c r="J88" s="134" t="str">
        <f>VLOOKUP(E88,VIP!$A$2:$O10059,8,FALSE)</f>
        <v>Si</v>
      </c>
      <c r="K88" s="134" t="str">
        <f>VLOOKUP(E88,VIP!$A$2:$O13633,6,0)</f>
        <v>NO</v>
      </c>
      <c r="L88" s="125" t="s">
        <v>2245</v>
      </c>
      <c r="M88" s="135" t="s">
        <v>2447</v>
      </c>
      <c r="N88" s="135" t="s">
        <v>2454</v>
      </c>
      <c r="O88" s="134" t="s">
        <v>2456</v>
      </c>
      <c r="P88" s="137"/>
      <c r="Q88" s="135" t="s">
        <v>2245</v>
      </c>
    </row>
    <row r="89" spans="1:17" ht="18" x14ac:dyDescent="0.25">
      <c r="A89" s="134" t="str">
        <f>VLOOKUP(E89,'LISTADO ATM'!$A$2:$C$898,3,0)</f>
        <v>DISTRITO NACIONAL</v>
      </c>
      <c r="B89" s="129" t="s">
        <v>2638</v>
      </c>
      <c r="C89" s="136">
        <v>44339.91642361111</v>
      </c>
      <c r="D89" s="136" t="s">
        <v>2450</v>
      </c>
      <c r="E89" s="124">
        <v>318</v>
      </c>
      <c r="F89" s="152" t="str">
        <f>VLOOKUP(E89,VIP!$A$2:$O13282,2,0)</f>
        <v>DRBR318</v>
      </c>
      <c r="G89" s="134" t="str">
        <f>VLOOKUP(E89,'LISTADO ATM'!$A$2:$B$897,2,0)</f>
        <v>ATM Autoservicio Lope de Vega</v>
      </c>
      <c r="H89" s="134" t="str">
        <f>VLOOKUP(E89,VIP!$A$2:$O18145,7,FALSE)</f>
        <v>Si</v>
      </c>
      <c r="I89" s="134" t="str">
        <f>VLOOKUP(E89,VIP!$A$2:$O10110,8,FALSE)</f>
        <v>Si</v>
      </c>
      <c r="J89" s="134" t="str">
        <f>VLOOKUP(E89,VIP!$A$2:$O10060,8,FALSE)</f>
        <v>Si</v>
      </c>
      <c r="K89" s="134" t="str">
        <f>VLOOKUP(E89,VIP!$A$2:$O13634,6,0)</f>
        <v>NO</v>
      </c>
      <c r="L89" s="125" t="s">
        <v>2645</v>
      </c>
      <c r="M89" s="135" t="s">
        <v>2447</v>
      </c>
      <c r="N89" s="135" t="s">
        <v>2454</v>
      </c>
      <c r="O89" s="134" t="s">
        <v>2455</v>
      </c>
      <c r="P89" s="137"/>
      <c r="Q89" s="135" t="s">
        <v>2645</v>
      </c>
    </row>
    <row r="90" spans="1:17" ht="18" x14ac:dyDescent="0.25">
      <c r="A90" s="134" t="str">
        <f>VLOOKUP(E90,'LISTADO ATM'!$A$2:$C$898,3,0)</f>
        <v>ESTE</v>
      </c>
      <c r="B90" s="129" t="s">
        <v>2639</v>
      </c>
      <c r="C90" s="136">
        <v>44339.931527777779</v>
      </c>
      <c r="D90" s="136" t="s">
        <v>2450</v>
      </c>
      <c r="E90" s="124">
        <v>912</v>
      </c>
      <c r="F90" s="152" t="str">
        <f>VLOOKUP(E90,VIP!$A$2:$O13283,2,0)</f>
        <v>DRBR973</v>
      </c>
      <c r="G90" s="134" t="str">
        <f>VLOOKUP(E90,'LISTADO ATM'!$A$2:$B$897,2,0)</f>
        <v xml:space="preserve">ATM Oficina San Pedro II </v>
      </c>
      <c r="H90" s="134" t="str">
        <f>VLOOKUP(E90,VIP!$A$2:$O18146,7,FALSE)</f>
        <v>Si</v>
      </c>
      <c r="I90" s="134" t="str">
        <f>VLOOKUP(E90,VIP!$A$2:$O10111,8,FALSE)</f>
        <v>Si</v>
      </c>
      <c r="J90" s="134" t="str">
        <f>VLOOKUP(E90,VIP!$A$2:$O10061,8,FALSE)</f>
        <v>Si</v>
      </c>
      <c r="K90" s="134" t="str">
        <f>VLOOKUP(E90,VIP!$A$2:$O13635,6,0)</f>
        <v>SI</v>
      </c>
      <c r="L90" s="125" t="s">
        <v>2443</v>
      </c>
      <c r="M90" s="135" t="s">
        <v>2447</v>
      </c>
      <c r="N90" s="135" t="s">
        <v>2454</v>
      </c>
      <c r="O90" s="134" t="s">
        <v>2455</v>
      </c>
      <c r="P90" s="137"/>
      <c r="Q90" s="135" t="s">
        <v>2646</v>
      </c>
    </row>
    <row r="91" spans="1:17" ht="18" x14ac:dyDescent="0.25">
      <c r="A91" s="134" t="str">
        <f>VLOOKUP(E91,'LISTADO ATM'!$A$2:$C$898,3,0)</f>
        <v>NORTE</v>
      </c>
      <c r="B91" s="129" t="s">
        <v>2640</v>
      </c>
      <c r="C91" s="136">
        <v>44339.932905092595</v>
      </c>
      <c r="D91" s="136" t="s">
        <v>2473</v>
      </c>
      <c r="E91" s="124">
        <v>40</v>
      </c>
      <c r="F91" s="152" t="str">
        <f>VLOOKUP(E91,VIP!$A$2:$O13284,2,0)</f>
        <v>DRBR040</v>
      </c>
      <c r="G91" s="134" t="str">
        <f>VLOOKUP(E91,'LISTADO ATM'!$A$2:$B$897,2,0)</f>
        <v xml:space="preserve">ATM Oficina El Puñal </v>
      </c>
      <c r="H91" s="134" t="str">
        <f>VLOOKUP(E91,VIP!$A$2:$O18147,7,FALSE)</f>
        <v>Si</v>
      </c>
      <c r="I91" s="134" t="str">
        <f>VLOOKUP(E91,VIP!$A$2:$O10112,8,FALSE)</f>
        <v>Si</v>
      </c>
      <c r="J91" s="134" t="str">
        <f>VLOOKUP(E91,VIP!$A$2:$O10062,8,FALSE)</f>
        <v>Si</v>
      </c>
      <c r="K91" s="134" t="str">
        <f>VLOOKUP(E91,VIP!$A$2:$O13636,6,0)</f>
        <v>NO</v>
      </c>
      <c r="L91" s="125" t="s">
        <v>2418</v>
      </c>
      <c r="M91" s="135" t="s">
        <v>2447</v>
      </c>
      <c r="N91" s="135" t="s">
        <v>2454</v>
      </c>
      <c r="O91" s="134" t="s">
        <v>2474</v>
      </c>
      <c r="P91" s="137"/>
      <c r="Q91" s="135" t="s">
        <v>2418</v>
      </c>
    </row>
    <row r="92" spans="1:17" ht="18" x14ac:dyDescent="0.25">
      <c r="A92" s="134" t="str">
        <f>VLOOKUP(E92,'LISTADO ATM'!$A$2:$C$898,3,0)</f>
        <v>NORTE</v>
      </c>
      <c r="B92" s="129" t="s">
        <v>2641</v>
      </c>
      <c r="C92" s="136">
        <v>44339.934733796297</v>
      </c>
      <c r="D92" s="136" t="s">
        <v>2574</v>
      </c>
      <c r="E92" s="124">
        <v>632</v>
      </c>
      <c r="F92" s="152" t="str">
        <f>VLOOKUP(E92,VIP!$A$2:$O13285,2,0)</f>
        <v>DRBR263</v>
      </c>
      <c r="G92" s="134" t="str">
        <f>VLOOKUP(E92,'LISTADO ATM'!$A$2:$B$897,2,0)</f>
        <v xml:space="preserve">ATM Autobanco Gurabo </v>
      </c>
      <c r="H92" s="134" t="str">
        <f>VLOOKUP(E92,VIP!$A$2:$O18148,7,FALSE)</f>
        <v>Si</v>
      </c>
      <c r="I92" s="134" t="str">
        <f>VLOOKUP(E92,VIP!$A$2:$O10113,8,FALSE)</f>
        <v>Si</v>
      </c>
      <c r="J92" s="134" t="str">
        <f>VLOOKUP(E92,VIP!$A$2:$O10063,8,FALSE)</f>
        <v>Si</v>
      </c>
      <c r="K92" s="134" t="str">
        <f>VLOOKUP(E92,VIP!$A$2:$O13637,6,0)</f>
        <v>NO</v>
      </c>
      <c r="L92" s="125" t="s">
        <v>2418</v>
      </c>
      <c r="M92" s="135" t="s">
        <v>2447</v>
      </c>
      <c r="N92" s="135" t="s">
        <v>2454</v>
      </c>
      <c r="O92" s="134" t="s">
        <v>2573</v>
      </c>
      <c r="P92" s="137"/>
      <c r="Q92" s="135" t="s">
        <v>2418</v>
      </c>
    </row>
    <row r="93" spans="1:17" ht="18" x14ac:dyDescent="0.25">
      <c r="A93" s="134" t="str">
        <f>VLOOKUP(E93,'LISTADO ATM'!$A$2:$C$898,3,0)</f>
        <v>NORTE</v>
      </c>
      <c r="B93" s="129" t="s">
        <v>2642</v>
      </c>
      <c r="C93" s="136">
        <v>44339.936377314814</v>
      </c>
      <c r="D93" s="136" t="s">
        <v>2181</v>
      </c>
      <c r="E93" s="124">
        <v>315</v>
      </c>
      <c r="F93" s="152" t="str">
        <f>VLOOKUP(E93,VIP!$A$2:$O13286,2,0)</f>
        <v>DRBR315</v>
      </c>
      <c r="G93" s="134" t="str">
        <f>VLOOKUP(E93,'LISTADO ATM'!$A$2:$B$897,2,0)</f>
        <v xml:space="preserve">ATM Oficina Estrella Sadalá </v>
      </c>
      <c r="H93" s="134" t="str">
        <f>VLOOKUP(E93,VIP!$A$2:$O18149,7,FALSE)</f>
        <v>Si</v>
      </c>
      <c r="I93" s="134" t="str">
        <f>VLOOKUP(E93,VIP!$A$2:$O10114,8,FALSE)</f>
        <v>Si</v>
      </c>
      <c r="J93" s="134" t="str">
        <f>VLOOKUP(E93,VIP!$A$2:$O10064,8,FALSE)</f>
        <v>Si</v>
      </c>
      <c r="K93" s="134" t="str">
        <f>VLOOKUP(E93,VIP!$A$2:$O13638,6,0)</f>
        <v>NO</v>
      </c>
      <c r="L93" s="125" t="s">
        <v>2469</v>
      </c>
      <c r="M93" s="135" t="s">
        <v>2447</v>
      </c>
      <c r="N93" s="135" t="s">
        <v>2454</v>
      </c>
      <c r="O93" s="134" t="s">
        <v>2632</v>
      </c>
      <c r="P93" s="137"/>
      <c r="Q93" s="135" t="s">
        <v>2469</v>
      </c>
    </row>
    <row r="94" spans="1:17" ht="18" x14ac:dyDescent="0.25">
      <c r="A94" s="134" t="str">
        <f>VLOOKUP(E94,'LISTADO ATM'!$A$2:$C$898,3,0)</f>
        <v>NORTE</v>
      </c>
      <c r="B94" s="129" t="s">
        <v>2643</v>
      </c>
      <c r="C94" s="136">
        <v>44339.937141203707</v>
      </c>
      <c r="D94" s="136" t="s">
        <v>2181</v>
      </c>
      <c r="E94" s="124">
        <v>749</v>
      </c>
      <c r="F94" s="152" t="str">
        <f>VLOOKUP(E94,VIP!$A$2:$O13287,2,0)</f>
        <v>DRBR251</v>
      </c>
      <c r="G94" s="134" t="str">
        <f>VLOOKUP(E94,'LISTADO ATM'!$A$2:$B$897,2,0)</f>
        <v xml:space="preserve">ATM Oficina Yaque </v>
      </c>
      <c r="H94" s="134" t="str">
        <f>VLOOKUP(E94,VIP!$A$2:$O18150,7,FALSE)</f>
        <v>Si</v>
      </c>
      <c r="I94" s="134" t="str">
        <f>VLOOKUP(E94,VIP!$A$2:$O10115,8,FALSE)</f>
        <v>Si</v>
      </c>
      <c r="J94" s="134" t="str">
        <f>VLOOKUP(E94,VIP!$A$2:$O10065,8,FALSE)</f>
        <v>Si</v>
      </c>
      <c r="K94" s="134" t="str">
        <f>VLOOKUP(E94,VIP!$A$2:$O13639,6,0)</f>
        <v>NO</v>
      </c>
      <c r="L94" s="125" t="s">
        <v>2469</v>
      </c>
      <c r="M94" s="135" t="s">
        <v>2447</v>
      </c>
      <c r="N94" s="135" t="s">
        <v>2454</v>
      </c>
      <c r="O94" s="134" t="s">
        <v>2632</v>
      </c>
      <c r="P94" s="137"/>
      <c r="Q94" s="135" t="s">
        <v>2469</v>
      </c>
    </row>
    <row r="95" spans="1:17" ht="18" x14ac:dyDescent="0.25">
      <c r="A95" s="134" t="str">
        <f>VLOOKUP(E95,'LISTADO ATM'!$A$2:$C$898,3,0)</f>
        <v>ESTE</v>
      </c>
      <c r="B95" s="129" t="s">
        <v>2644</v>
      </c>
      <c r="C95" s="136">
        <v>44339.937800925924</v>
      </c>
      <c r="D95" s="136" t="s">
        <v>2180</v>
      </c>
      <c r="E95" s="124">
        <v>368</v>
      </c>
      <c r="F95" s="152" t="str">
        <f>VLOOKUP(E95,VIP!$A$2:$O13288,2,0)</f>
        <v xml:space="preserve">DRBR368 </v>
      </c>
      <c r="G95" s="134" t="str">
        <f>VLOOKUP(E95,'LISTADO ATM'!$A$2:$B$897,2,0)</f>
        <v>ATM Ayuntamiento Peralvillo</v>
      </c>
      <c r="H95" s="134" t="str">
        <f>VLOOKUP(E95,VIP!$A$2:$O18151,7,FALSE)</f>
        <v>N/A</v>
      </c>
      <c r="I95" s="134" t="str">
        <f>VLOOKUP(E95,VIP!$A$2:$O10116,8,FALSE)</f>
        <v>N/A</v>
      </c>
      <c r="J95" s="134" t="str">
        <f>VLOOKUP(E95,VIP!$A$2:$O10066,8,FALSE)</f>
        <v>N/A</v>
      </c>
      <c r="K95" s="134" t="str">
        <f>VLOOKUP(E95,VIP!$A$2:$O13640,6,0)</f>
        <v>N/A</v>
      </c>
      <c r="L95" s="125" t="s">
        <v>2245</v>
      </c>
      <c r="M95" s="135" t="s">
        <v>2447</v>
      </c>
      <c r="N95" s="135" t="s">
        <v>2454</v>
      </c>
      <c r="O95" s="134" t="s">
        <v>2456</v>
      </c>
      <c r="P95" s="137"/>
      <c r="Q95" s="135" t="s">
        <v>2245</v>
      </c>
    </row>
    <row r="96" spans="1:17" ht="18" x14ac:dyDescent="0.25">
      <c r="A96" s="134" t="str">
        <f>VLOOKUP(E96,'LISTADO ATM'!$A$2:$C$898,3,0)</f>
        <v>NORTE</v>
      </c>
      <c r="B96" s="129" t="s">
        <v>2651</v>
      </c>
      <c r="C96" s="136">
        <v>44339.963761574072</v>
      </c>
      <c r="D96" s="136" t="s">
        <v>2181</v>
      </c>
      <c r="E96" s="124">
        <v>862</v>
      </c>
      <c r="F96" s="153" t="str">
        <f>VLOOKUP(E96,VIP!$A$2:$O13293,2,0)</f>
        <v>DRBR862</v>
      </c>
      <c r="G96" s="134" t="str">
        <f>VLOOKUP(E96,'LISTADO ATM'!$A$2:$B$897,2,0)</f>
        <v xml:space="preserve">ATM S/M Doble A (Sabaneta) </v>
      </c>
      <c r="H96" s="134" t="str">
        <f>VLOOKUP(E96,VIP!$A$2:$O18156,7,FALSE)</f>
        <v>Si</v>
      </c>
      <c r="I96" s="134" t="str">
        <f>VLOOKUP(E96,VIP!$A$2:$O10121,8,FALSE)</f>
        <v>Si</v>
      </c>
      <c r="J96" s="134" t="str">
        <f>VLOOKUP(E96,VIP!$A$2:$O10071,8,FALSE)</f>
        <v>Si</v>
      </c>
      <c r="K96" s="134" t="str">
        <f>VLOOKUP(E96,VIP!$A$2:$O13645,6,0)</f>
        <v>NO</v>
      </c>
      <c r="L96" s="125" t="s">
        <v>2469</v>
      </c>
      <c r="M96" s="135" t="s">
        <v>2447</v>
      </c>
      <c r="N96" s="135" t="s">
        <v>2454</v>
      </c>
      <c r="O96" s="134" t="s">
        <v>2632</v>
      </c>
      <c r="P96" s="137"/>
      <c r="Q96" s="135" t="s">
        <v>2469</v>
      </c>
    </row>
    <row r="97" spans="1:17" ht="18" x14ac:dyDescent="0.25">
      <c r="A97" s="134" t="str">
        <f>VLOOKUP(E97,'LISTADO ATM'!$A$2:$C$898,3,0)</f>
        <v>ESTE</v>
      </c>
      <c r="B97" s="129" t="s">
        <v>2650</v>
      </c>
      <c r="C97" s="136">
        <v>44340.029386574075</v>
      </c>
      <c r="D97" s="136" t="s">
        <v>2180</v>
      </c>
      <c r="E97" s="124">
        <v>495</v>
      </c>
      <c r="F97" s="153" t="str">
        <f>VLOOKUP(E97,VIP!$A$2:$O13292,2,0)</f>
        <v>DRBR495</v>
      </c>
      <c r="G97" s="134" t="str">
        <f>VLOOKUP(E97,'LISTADO ATM'!$A$2:$B$897,2,0)</f>
        <v>ATM Cemento PANAM</v>
      </c>
      <c r="H97" s="134" t="str">
        <f>VLOOKUP(E97,VIP!$A$2:$O18155,7,FALSE)</f>
        <v>SI</v>
      </c>
      <c r="I97" s="134" t="str">
        <f>VLOOKUP(E97,VIP!$A$2:$O10120,8,FALSE)</f>
        <v>SI</v>
      </c>
      <c r="J97" s="134" t="str">
        <f>VLOOKUP(E97,VIP!$A$2:$O10070,8,FALSE)</f>
        <v>SI</v>
      </c>
      <c r="K97" s="134" t="str">
        <f>VLOOKUP(E97,VIP!$A$2:$O13644,6,0)</f>
        <v>NO</v>
      </c>
      <c r="L97" s="125" t="s">
        <v>2245</v>
      </c>
      <c r="M97" s="135" t="s">
        <v>2447</v>
      </c>
      <c r="N97" s="135" t="s">
        <v>2454</v>
      </c>
      <c r="O97" s="134" t="s">
        <v>2456</v>
      </c>
      <c r="P97" s="137"/>
      <c r="Q97" s="135" t="s">
        <v>2245</v>
      </c>
    </row>
    <row r="98" spans="1:17" ht="18" x14ac:dyDescent="0.25">
      <c r="A98" s="134" t="str">
        <f>VLOOKUP(E98,'LISTADO ATM'!$A$2:$C$898,3,0)</f>
        <v>DISTRITO NACIONAL</v>
      </c>
      <c r="B98" s="129" t="s">
        <v>2649</v>
      </c>
      <c r="C98" s="136">
        <v>44340.226157407407</v>
      </c>
      <c r="D98" s="136" t="s">
        <v>2180</v>
      </c>
      <c r="E98" s="124">
        <v>461</v>
      </c>
      <c r="F98" s="153" t="str">
        <f>VLOOKUP(E98,VIP!$A$2:$O13291,2,0)</f>
        <v>DRBR461</v>
      </c>
      <c r="G98" s="134" t="str">
        <f>VLOOKUP(E98,'LISTADO ATM'!$A$2:$B$897,2,0)</f>
        <v xml:space="preserve">ATM Autobanco Sarasota I </v>
      </c>
      <c r="H98" s="134" t="str">
        <f>VLOOKUP(E98,VIP!$A$2:$O18154,7,FALSE)</f>
        <v>Si</v>
      </c>
      <c r="I98" s="134" t="str">
        <f>VLOOKUP(E98,VIP!$A$2:$O10119,8,FALSE)</f>
        <v>Si</v>
      </c>
      <c r="J98" s="134" t="str">
        <f>VLOOKUP(E98,VIP!$A$2:$O10069,8,FALSE)</f>
        <v>Si</v>
      </c>
      <c r="K98" s="134" t="str">
        <f>VLOOKUP(E98,VIP!$A$2:$O13643,6,0)</f>
        <v>SI</v>
      </c>
      <c r="L98" s="125" t="s">
        <v>2469</v>
      </c>
      <c r="M98" s="135" t="s">
        <v>2447</v>
      </c>
      <c r="N98" s="135" t="s">
        <v>2454</v>
      </c>
      <c r="O98" s="134" t="s">
        <v>2456</v>
      </c>
      <c r="P98" s="137"/>
      <c r="Q98" s="135" t="s">
        <v>2469</v>
      </c>
    </row>
    <row r="99" spans="1:17" ht="18" x14ac:dyDescent="0.25">
      <c r="A99" s="134" t="str">
        <f>VLOOKUP(E99,'LISTADO ATM'!$A$2:$C$898,3,0)</f>
        <v>NORTE</v>
      </c>
      <c r="B99" s="129" t="s">
        <v>2648</v>
      </c>
      <c r="C99" s="136">
        <v>44340.227118055554</v>
      </c>
      <c r="D99" s="136" t="s">
        <v>2181</v>
      </c>
      <c r="E99" s="124">
        <v>633</v>
      </c>
      <c r="F99" s="153" t="str">
        <f>VLOOKUP(E99,VIP!$A$2:$O13290,2,0)</f>
        <v>DRBR260</v>
      </c>
      <c r="G99" s="134" t="str">
        <f>VLOOKUP(E99,'LISTADO ATM'!$A$2:$B$897,2,0)</f>
        <v xml:space="preserve">ATM Autobanco Las Colinas </v>
      </c>
      <c r="H99" s="134" t="str">
        <f>VLOOKUP(E99,VIP!$A$2:$O18153,7,FALSE)</f>
        <v>Si</v>
      </c>
      <c r="I99" s="134" t="str">
        <f>VLOOKUP(E99,VIP!$A$2:$O10118,8,FALSE)</f>
        <v>Si</v>
      </c>
      <c r="J99" s="134" t="str">
        <f>VLOOKUP(E99,VIP!$A$2:$O10068,8,FALSE)</f>
        <v>Si</v>
      </c>
      <c r="K99" s="134" t="str">
        <f>VLOOKUP(E99,VIP!$A$2:$O13642,6,0)</f>
        <v>SI</v>
      </c>
      <c r="L99" s="125" t="s">
        <v>2219</v>
      </c>
      <c r="M99" s="135" t="s">
        <v>2447</v>
      </c>
      <c r="N99" s="135" t="s">
        <v>2454</v>
      </c>
      <c r="O99" s="134" t="s">
        <v>2632</v>
      </c>
      <c r="P99" s="137"/>
      <c r="Q99" s="135" t="s">
        <v>2219</v>
      </c>
    </row>
    <row r="100" spans="1:17" ht="18" x14ac:dyDescent="0.25">
      <c r="A100" s="134" t="str">
        <f>VLOOKUP(E100,'LISTADO ATM'!$A$2:$C$898,3,0)</f>
        <v>ESTE</v>
      </c>
      <c r="B100" s="129" t="s">
        <v>2647</v>
      </c>
      <c r="C100" s="136">
        <v>44340.228055555555</v>
      </c>
      <c r="D100" s="136" t="s">
        <v>2180</v>
      </c>
      <c r="E100" s="124">
        <v>345</v>
      </c>
      <c r="F100" s="153" t="str">
        <f>VLOOKUP(E100,VIP!$A$2:$O13289,2,0)</f>
        <v>DRBR345</v>
      </c>
      <c r="G100" s="134" t="str">
        <f>VLOOKUP(E100,'LISTADO ATM'!$A$2:$B$897,2,0)</f>
        <v>ATM Oficina Yamasá  II</v>
      </c>
      <c r="H100" s="134" t="str">
        <f>VLOOKUP(E100,VIP!$A$2:$O18152,7,FALSE)</f>
        <v>N/A</v>
      </c>
      <c r="I100" s="134" t="str">
        <f>VLOOKUP(E100,VIP!$A$2:$O10117,8,FALSE)</f>
        <v>N/A</v>
      </c>
      <c r="J100" s="134" t="str">
        <f>VLOOKUP(E100,VIP!$A$2:$O10067,8,FALSE)</f>
        <v>N/A</v>
      </c>
      <c r="K100" s="134" t="str">
        <f>VLOOKUP(E100,VIP!$A$2:$O13641,6,0)</f>
        <v>N/A</v>
      </c>
      <c r="L100" s="125" t="s">
        <v>2245</v>
      </c>
      <c r="M100" s="135" t="s">
        <v>2447</v>
      </c>
      <c r="N100" s="135" t="s">
        <v>2454</v>
      </c>
      <c r="O100" s="134" t="s">
        <v>2456</v>
      </c>
      <c r="P100" s="137"/>
      <c r="Q100" s="135" t="s">
        <v>2245</v>
      </c>
    </row>
  </sheetData>
  <autoFilter ref="A4:Q95">
    <filterColumn colId="12">
      <filters>
        <filter val="Fuera De Servicio"/>
      </filters>
    </filterColumn>
    <sortState ref="A5:Q100">
      <sortCondition ref="C4:C95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01:E1048576 E1:E12">
    <cfRule type="duplicateValues" dxfId="226" priority="437"/>
  </conditionalFormatting>
  <conditionalFormatting sqref="E101:E1048576 E5:E12">
    <cfRule type="duplicateValues" dxfId="225" priority="120078"/>
  </conditionalFormatting>
  <conditionalFormatting sqref="B101:B1048576 B1:B12">
    <cfRule type="duplicateValues" dxfId="224" priority="120081"/>
  </conditionalFormatting>
  <conditionalFormatting sqref="B101:B1048576 B5:B12">
    <cfRule type="duplicateValues" dxfId="223" priority="390"/>
  </conditionalFormatting>
  <conditionalFormatting sqref="B101:B1048576 B1:B12">
    <cfRule type="duplicateValues" dxfId="222" priority="341"/>
    <cfRule type="duplicateValues" dxfId="221" priority="342"/>
  </conditionalFormatting>
  <conditionalFormatting sqref="E101:E1048576 E1:E12">
    <cfRule type="duplicateValues" dxfId="220" priority="324"/>
    <cfRule type="duplicateValues" dxfId="219" priority="325"/>
  </conditionalFormatting>
  <conditionalFormatting sqref="E101:E1048576 E5:E12">
    <cfRule type="duplicateValues" dxfId="218" priority="276"/>
    <cfRule type="duplicateValues" dxfId="217" priority="277"/>
  </conditionalFormatting>
  <conditionalFormatting sqref="B101:B1048576 B5:B12">
    <cfRule type="duplicateValues" dxfId="216" priority="274"/>
    <cfRule type="duplicateValues" dxfId="215" priority="275"/>
  </conditionalFormatting>
  <conditionalFormatting sqref="E101:E1048576 E1:E12">
    <cfRule type="duplicateValues" dxfId="214" priority="176"/>
    <cfRule type="duplicateValues" dxfId="213" priority="177"/>
    <cfRule type="duplicateValues" dxfId="212" priority="178"/>
  </conditionalFormatting>
  <conditionalFormatting sqref="E13">
    <cfRule type="duplicateValues" dxfId="211" priority="154"/>
  </conditionalFormatting>
  <conditionalFormatting sqref="E13">
    <cfRule type="duplicateValues" dxfId="210" priority="153"/>
  </conditionalFormatting>
  <conditionalFormatting sqref="B13">
    <cfRule type="duplicateValues" dxfId="209" priority="152"/>
  </conditionalFormatting>
  <conditionalFormatting sqref="B13">
    <cfRule type="duplicateValues" dxfId="208" priority="151"/>
  </conditionalFormatting>
  <conditionalFormatting sqref="B13">
    <cfRule type="duplicateValues" dxfId="207" priority="149"/>
    <cfRule type="duplicateValues" dxfId="206" priority="150"/>
  </conditionalFormatting>
  <conditionalFormatting sqref="E13">
    <cfRule type="duplicateValues" dxfId="205" priority="147"/>
    <cfRule type="duplicateValues" dxfId="204" priority="148"/>
  </conditionalFormatting>
  <conditionalFormatting sqref="E13">
    <cfRule type="duplicateValues" dxfId="203" priority="146"/>
  </conditionalFormatting>
  <conditionalFormatting sqref="E13">
    <cfRule type="duplicateValues" dxfId="202" priority="144"/>
    <cfRule type="duplicateValues" dxfId="201" priority="145"/>
  </conditionalFormatting>
  <conditionalFormatting sqref="B13">
    <cfRule type="duplicateValues" dxfId="200" priority="142"/>
    <cfRule type="duplicateValues" dxfId="199" priority="143"/>
  </conditionalFormatting>
  <conditionalFormatting sqref="E13">
    <cfRule type="duplicateValues" dxfId="198" priority="141"/>
  </conditionalFormatting>
  <conditionalFormatting sqref="B13">
    <cfRule type="duplicateValues" dxfId="197" priority="140"/>
  </conditionalFormatting>
  <conditionalFormatting sqref="B13">
    <cfRule type="duplicateValues" dxfId="196" priority="139"/>
  </conditionalFormatting>
  <conditionalFormatting sqref="B13">
    <cfRule type="duplicateValues" dxfId="195" priority="138"/>
  </conditionalFormatting>
  <conditionalFormatting sqref="E13">
    <cfRule type="duplicateValues" dxfId="194" priority="135"/>
    <cfRule type="duplicateValues" dxfId="193" priority="136"/>
    <cfRule type="duplicateValues" dxfId="192" priority="137"/>
  </conditionalFormatting>
  <conditionalFormatting sqref="E13">
    <cfRule type="duplicateValues" dxfId="191" priority="132"/>
    <cfRule type="duplicateValues" dxfId="190" priority="133"/>
    <cfRule type="duplicateValues" dxfId="189" priority="134"/>
  </conditionalFormatting>
  <conditionalFormatting sqref="E13">
    <cfRule type="duplicateValues" dxfId="188" priority="131"/>
  </conditionalFormatting>
  <conditionalFormatting sqref="E13">
    <cfRule type="duplicateValues" dxfId="187" priority="129"/>
    <cfRule type="duplicateValues" dxfId="186" priority="130"/>
  </conditionalFormatting>
  <conditionalFormatting sqref="B13">
    <cfRule type="duplicateValues" dxfId="185" priority="128"/>
  </conditionalFormatting>
  <conditionalFormatting sqref="B13">
    <cfRule type="duplicateValues" dxfId="184" priority="126"/>
    <cfRule type="duplicateValues" dxfId="183" priority="127"/>
  </conditionalFormatting>
  <conditionalFormatting sqref="E101:E1048576 E1:E18">
    <cfRule type="duplicateValues" dxfId="182" priority="95"/>
    <cfRule type="duplicateValues" dxfId="181" priority="96"/>
  </conditionalFormatting>
  <conditionalFormatting sqref="E14:E18">
    <cfRule type="duplicateValues" dxfId="180" priority="123286"/>
  </conditionalFormatting>
  <conditionalFormatting sqref="B14:B18">
    <cfRule type="duplicateValues" dxfId="179" priority="123290"/>
  </conditionalFormatting>
  <conditionalFormatting sqref="B14:B18">
    <cfRule type="duplicateValues" dxfId="178" priority="123294"/>
    <cfRule type="duplicateValues" dxfId="177" priority="123295"/>
  </conditionalFormatting>
  <conditionalFormatting sqref="E14:E18">
    <cfRule type="duplicateValues" dxfId="176" priority="123298"/>
    <cfRule type="duplicateValues" dxfId="175" priority="123299"/>
  </conditionalFormatting>
  <conditionalFormatting sqref="E14:E18">
    <cfRule type="duplicateValues" dxfId="174" priority="123320"/>
    <cfRule type="duplicateValues" dxfId="173" priority="123321"/>
    <cfRule type="duplicateValues" dxfId="172" priority="123322"/>
  </conditionalFormatting>
  <conditionalFormatting sqref="E101:E1048576 E1:E64">
    <cfRule type="duplicateValues" dxfId="171" priority="32"/>
  </conditionalFormatting>
  <conditionalFormatting sqref="E65:E82">
    <cfRule type="duplicateValues" dxfId="170" priority="31"/>
  </conditionalFormatting>
  <conditionalFormatting sqref="E65:E82">
    <cfRule type="duplicateValues" dxfId="169" priority="30"/>
  </conditionalFormatting>
  <conditionalFormatting sqref="B65:B82">
    <cfRule type="duplicateValues" dxfId="168" priority="29"/>
  </conditionalFormatting>
  <conditionalFormatting sqref="B65:B82">
    <cfRule type="duplicateValues" dxfId="167" priority="27"/>
    <cfRule type="duplicateValues" dxfId="166" priority="28"/>
  </conditionalFormatting>
  <conditionalFormatting sqref="E65:E82">
    <cfRule type="duplicateValues" dxfId="165" priority="25"/>
    <cfRule type="duplicateValues" dxfId="164" priority="26"/>
  </conditionalFormatting>
  <conditionalFormatting sqref="E65:E82">
    <cfRule type="duplicateValues" dxfId="163" priority="22"/>
    <cfRule type="duplicateValues" dxfId="162" priority="23"/>
    <cfRule type="duplicateValues" dxfId="161" priority="24"/>
  </conditionalFormatting>
  <conditionalFormatting sqref="E83:E95">
    <cfRule type="duplicateValues" dxfId="160" priority="21"/>
  </conditionalFormatting>
  <conditionalFormatting sqref="E83:E95">
    <cfRule type="duplicateValues" dxfId="159" priority="20"/>
  </conditionalFormatting>
  <conditionalFormatting sqref="B83:B95">
    <cfRule type="duplicateValues" dxfId="158" priority="19"/>
  </conditionalFormatting>
  <conditionalFormatting sqref="B83:B95">
    <cfRule type="duplicateValues" dxfId="157" priority="17"/>
    <cfRule type="duplicateValues" dxfId="156" priority="18"/>
  </conditionalFormatting>
  <conditionalFormatting sqref="E83:E95">
    <cfRule type="duplicateValues" dxfId="155" priority="15"/>
    <cfRule type="duplicateValues" dxfId="154" priority="16"/>
  </conditionalFormatting>
  <conditionalFormatting sqref="E83:E95">
    <cfRule type="duplicateValues" dxfId="153" priority="12"/>
    <cfRule type="duplicateValues" dxfId="152" priority="13"/>
    <cfRule type="duplicateValues" dxfId="151" priority="14"/>
  </conditionalFormatting>
  <conditionalFormatting sqref="E19">
    <cfRule type="duplicateValues" dxfId="150" priority="124902"/>
  </conditionalFormatting>
  <conditionalFormatting sqref="B19">
    <cfRule type="duplicateValues" dxfId="149" priority="124904"/>
  </conditionalFormatting>
  <conditionalFormatting sqref="B19">
    <cfRule type="duplicateValues" dxfId="148" priority="124906"/>
    <cfRule type="duplicateValues" dxfId="147" priority="124907"/>
  </conditionalFormatting>
  <conditionalFormatting sqref="E19">
    <cfRule type="duplicateValues" dxfId="146" priority="124908"/>
    <cfRule type="duplicateValues" dxfId="145" priority="124909"/>
  </conditionalFormatting>
  <conditionalFormatting sqref="E19">
    <cfRule type="duplicateValues" dxfId="144" priority="124919"/>
    <cfRule type="duplicateValues" dxfId="143" priority="124920"/>
    <cfRule type="duplicateValues" dxfId="142" priority="124921"/>
  </conditionalFormatting>
  <conditionalFormatting sqref="E5:E12">
    <cfRule type="duplicateValues" dxfId="141" priority="124958"/>
  </conditionalFormatting>
  <conditionalFormatting sqref="B5:B12">
    <cfRule type="duplicateValues" dxfId="140" priority="124960"/>
  </conditionalFormatting>
  <conditionalFormatting sqref="E5:E12">
    <cfRule type="duplicateValues" dxfId="139" priority="124962"/>
    <cfRule type="duplicateValues" dxfId="138" priority="124963"/>
    <cfRule type="duplicateValues" dxfId="137" priority="124964"/>
  </conditionalFormatting>
  <conditionalFormatting sqref="E5:E12">
    <cfRule type="duplicateValues" dxfId="136" priority="124968"/>
    <cfRule type="duplicateValues" dxfId="135" priority="124969"/>
  </conditionalFormatting>
  <conditionalFormatting sqref="B5:B12">
    <cfRule type="duplicateValues" dxfId="134" priority="124972"/>
    <cfRule type="duplicateValues" dxfId="133" priority="124973"/>
  </conditionalFormatting>
  <conditionalFormatting sqref="E20:E64">
    <cfRule type="duplicateValues" dxfId="132" priority="125129"/>
  </conditionalFormatting>
  <conditionalFormatting sqref="B20:B64">
    <cfRule type="duplicateValues" dxfId="131" priority="125131"/>
  </conditionalFormatting>
  <conditionalFormatting sqref="B20:B64">
    <cfRule type="duplicateValues" dxfId="130" priority="125133"/>
    <cfRule type="duplicateValues" dxfId="129" priority="125134"/>
  </conditionalFormatting>
  <conditionalFormatting sqref="E20:E64">
    <cfRule type="duplicateValues" dxfId="128" priority="125137"/>
    <cfRule type="duplicateValues" dxfId="127" priority="125138"/>
  </conditionalFormatting>
  <conditionalFormatting sqref="E20:E64">
    <cfRule type="duplicateValues" dxfId="126" priority="125141"/>
    <cfRule type="duplicateValues" dxfId="125" priority="125142"/>
    <cfRule type="duplicateValues" dxfId="124" priority="125143"/>
  </conditionalFormatting>
  <conditionalFormatting sqref="E96:E100">
    <cfRule type="duplicateValues" dxfId="123" priority="11"/>
  </conditionalFormatting>
  <conditionalFormatting sqref="E96:E100">
    <cfRule type="duplicateValues" dxfId="122" priority="10"/>
  </conditionalFormatting>
  <conditionalFormatting sqref="B96:B100">
    <cfRule type="duplicateValues" dxfId="121" priority="9"/>
  </conditionalFormatting>
  <conditionalFormatting sqref="B96:B100">
    <cfRule type="duplicateValues" dxfId="120" priority="7"/>
    <cfRule type="duplicateValues" dxfId="119" priority="8"/>
  </conditionalFormatting>
  <conditionalFormatting sqref="E96:E100">
    <cfRule type="duplicateValues" dxfId="118" priority="5"/>
    <cfRule type="duplicateValues" dxfId="117" priority="6"/>
  </conditionalFormatting>
  <conditionalFormatting sqref="E96:E100">
    <cfRule type="duplicateValues" dxfId="116" priority="2"/>
    <cfRule type="duplicateValues" dxfId="115" priority="3"/>
    <cfRule type="duplicateValues" dxfId="114" priority="4"/>
  </conditionalFormatting>
  <conditionalFormatting sqref="E1:E1048576">
    <cfRule type="duplicateValues" dxfId="0" priority="1"/>
  </conditionalFormatting>
  <hyperlinks>
    <hyperlink ref="B83" r:id="rId7" display="http://s460-helpdesk/CAisd/pdmweb.exe?OP=SEARCH+FACTORY=in+SKIPLIST=1+QBE.EQ.id=3604340"/>
    <hyperlink ref="B82" r:id="rId8" display="http://s460-helpdesk/CAisd/pdmweb.exe?OP=SEARCH+FACTORY=in+SKIPLIST=1+QBE.EQ.id=3604339"/>
    <hyperlink ref="B81" r:id="rId9" display="http://s460-helpdesk/CAisd/pdmweb.exe?OP=SEARCH+FACTORY=in+SKIPLIST=1+QBE.EQ.id=3604338"/>
    <hyperlink ref="B80" r:id="rId10" display="http://s460-helpdesk/CAisd/pdmweb.exe?OP=SEARCH+FACTORY=in+SKIPLIST=1+QBE.EQ.id=3604337"/>
    <hyperlink ref="B79" r:id="rId11" display="http://s460-helpdesk/CAisd/pdmweb.exe?OP=SEARCH+FACTORY=in+SKIPLIST=1+QBE.EQ.id=3604336"/>
    <hyperlink ref="B78" r:id="rId12" display="http://s460-helpdesk/CAisd/pdmweb.exe?OP=SEARCH+FACTORY=in+SKIPLIST=1+QBE.EQ.id=3604335"/>
    <hyperlink ref="B77" r:id="rId13" display="http://s460-helpdesk/CAisd/pdmweb.exe?OP=SEARCH+FACTORY=in+SKIPLIST=1+QBE.EQ.id=3604334"/>
    <hyperlink ref="B76" r:id="rId14" display="http://s460-helpdesk/CAisd/pdmweb.exe?OP=SEARCH+FACTORY=in+SKIPLIST=1+QBE.EQ.id=3604333"/>
    <hyperlink ref="B75" r:id="rId15" display="http://s460-helpdesk/CAisd/pdmweb.exe?OP=SEARCH+FACTORY=in+SKIPLIST=1+QBE.EQ.id=3604332"/>
    <hyperlink ref="B74" r:id="rId16" display="http://s460-helpdesk/CAisd/pdmweb.exe?OP=SEARCH+FACTORY=in+SKIPLIST=1+QBE.EQ.id=3604329"/>
    <hyperlink ref="B73" r:id="rId17" display="http://s460-helpdesk/CAisd/pdmweb.exe?OP=SEARCH+FACTORY=in+SKIPLIST=1+QBE.EQ.id=3604328"/>
    <hyperlink ref="B72" r:id="rId18" display="http://s460-helpdesk/CAisd/pdmweb.exe?OP=SEARCH+FACTORY=in+SKIPLIST=1+QBE.EQ.id=3604327"/>
    <hyperlink ref="B71" r:id="rId19" display="http://s460-helpdesk/CAisd/pdmweb.exe?OP=SEARCH+FACTORY=in+SKIPLIST=1+QBE.EQ.id=3604326"/>
    <hyperlink ref="B70" r:id="rId20" display="http://s460-helpdesk/CAisd/pdmweb.exe?OP=SEARCH+FACTORY=in+SKIPLIST=1+QBE.EQ.id=3604325"/>
    <hyperlink ref="B69" r:id="rId21" display="http://s460-helpdesk/CAisd/pdmweb.exe?OP=SEARCH+FACTORY=in+SKIPLIST=1+QBE.EQ.id=3604324"/>
    <hyperlink ref="B68" r:id="rId22" display="http://s460-helpdesk/CAisd/pdmweb.exe?OP=SEARCH+FACTORY=in+SKIPLIST=1+QBE.EQ.id=3604323"/>
    <hyperlink ref="B67" r:id="rId23" display="http://s460-helpdesk/CAisd/pdmweb.exe?OP=SEARCH+FACTORY=in+SKIPLIST=1+QBE.EQ.id=3604322"/>
    <hyperlink ref="B66" r:id="rId24" display="http://s460-helpdesk/CAisd/pdmweb.exe?OP=SEARCH+FACTORY=in+SKIPLIST=1+QBE.EQ.id=3604321"/>
    <hyperlink ref="B95" r:id="rId25" display="http://s460-helpdesk/CAisd/pdmweb.exe?OP=SEARCH+FACTORY=in+SKIPLIST=1+QBE.EQ.id=3604354"/>
    <hyperlink ref="B94" r:id="rId26" display="http://s460-helpdesk/CAisd/pdmweb.exe?OP=SEARCH+FACTORY=in+SKIPLIST=1+QBE.EQ.id=3604353"/>
    <hyperlink ref="B93" r:id="rId27" display="http://s460-helpdesk/CAisd/pdmweb.exe?OP=SEARCH+FACTORY=in+SKIPLIST=1+QBE.EQ.id=3604352"/>
    <hyperlink ref="B92" r:id="rId28" display="http://s460-helpdesk/CAisd/pdmweb.exe?OP=SEARCH+FACTORY=in+SKIPLIST=1+QBE.EQ.id=3604351"/>
    <hyperlink ref="B91" r:id="rId29" display="http://s460-helpdesk/CAisd/pdmweb.exe?OP=SEARCH+FACTORY=in+SKIPLIST=1+QBE.EQ.id=3604350"/>
    <hyperlink ref="B90" r:id="rId30" display="http://s460-helpdesk/CAisd/pdmweb.exe?OP=SEARCH+FACTORY=in+SKIPLIST=1+QBE.EQ.id=3604348"/>
    <hyperlink ref="B89" r:id="rId31" display="http://s460-helpdesk/CAisd/pdmweb.exe?OP=SEARCH+FACTORY=in+SKIPLIST=1+QBE.EQ.id=3604347"/>
    <hyperlink ref="B88" r:id="rId32" display="http://s460-helpdesk/CAisd/pdmweb.exe?OP=SEARCH+FACTORY=in+SKIPLIST=1+QBE.EQ.id=3604346"/>
    <hyperlink ref="B87" r:id="rId33" display="http://s460-helpdesk/CAisd/pdmweb.exe?OP=SEARCH+FACTORY=in+SKIPLIST=1+QBE.EQ.id=3604345"/>
    <hyperlink ref="B86" r:id="rId34" display="http://s460-helpdesk/CAisd/pdmweb.exe?OP=SEARCH+FACTORY=in+SKIPLIST=1+QBE.EQ.id=3604344"/>
    <hyperlink ref="B85" r:id="rId35" display="http://s460-helpdesk/CAisd/pdmweb.exe?OP=SEARCH+FACTORY=in+SKIPLIST=1+QBE.EQ.id=3604343"/>
    <hyperlink ref="B84" r:id="rId36" display="http://s460-helpdesk/CAisd/pdmweb.exe?OP=SEARCH+FACTORY=in+SKIPLIST=1+QBE.EQ.id=3604341"/>
  </hyperlinks>
  <pageMargins left="0.7" right="0.7" top="0.75" bottom="0.75" header="0.3" footer="0.3"/>
  <pageSetup scale="60" orientation="landscape" r:id="rId3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1" t="s">
        <v>0</v>
      </c>
      <c r="B1" s="19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3" t="s">
        <v>8</v>
      </c>
      <c r="B9" s="194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5" t="s">
        <v>9</v>
      </c>
      <c r="B14" s="19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64" zoomScale="85" zoomScaleNormal="85" workbookViewId="0">
      <selection activeCell="H84" sqref="H84"/>
    </sheetView>
  </sheetViews>
  <sheetFormatPr baseColWidth="10" defaultColWidth="23.42578125" defaultRowHeight="15" x14ac:dyDescent="0.25"/>
  <cols>
    <col min="1" max="1" width="26.42578125" style="96" bestFit="1" customWidth="1"/>
    <col min="2" max="2" width="17.7109375" style="96" bestFit="1" customWidth="1"/>
    <col min="3" max="3" width="50.42578125" style="96" bestFit="1" customWidth="1"/>
    <col min="4" max="4" width="37.42578125" style="96" bestFit="1" customWidth="1"/>
    <col min="5" max="5" width="18.85546875" style="96" bestFit="1" customWidth="1"/>
    <col min="6" max="16384" width="23.42578125" style="96"/>
  </cols>
  <sheetData>
    <row r="1" spans="1:5" ht="22.5" customHeight="1" x14ac:dyDescent="0.25">
      <c r="A1" s="165" t="s">
        <v>2150</v>
      </c>
      <c r="B1" s="166"/>
      <c r="C1" s="166"/>
      <c r="D1" s="166"/>
      <c r="E1" s="167"/>
    </row>
    <row r="2" spans="1:5" ht="25.5" customHeight="1" x14ac:dyDescent="0.25">
      <c r="A2" s="168" t="s">
        <v>2452</v>
      </c>
      <c r="B2" s="169"/>
      <c r="C2" s="169"/>
      <c r="D2" s="169"/>
      <c r="E2" s="170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44369.708333333336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44370.25</v>
      </c>
      <c r="C5" s="142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71" t="s">
        <v>2415</v>
      </c>
      <c r="B7" s="172"/>
      <c r="C7" s="172"/>
      <c r="D7" s="172"/>
      <c r="E7" s="173"/>
    </row>
    <row r="8" spans="1:5" ht="18" x14ac:dyDescent="0.25">
      <c r="A8" s="99" t="s">
        <v>15</v>
      </c>
      <c r="B8" s="99" t="s">
        <v>2416</v>
      </c>
      <c r="C8" s="99" t="s">
        <v>46</v>
      </c>
      <c r="D8" s="143" t="s">
        <v>2419</v>
      </c>
      <c r="E8" s="143" t="s">
        <v>2417</v>
      </c>
    </row>
    <row r="9" spans="1:5" ht="18" x14ac:dyDescent="0.25">
      <c r="A9" s="127" t="e">
        <f>VLOOKUP(B9,'[1]LISTADO ATM'!$A$2:$C$821,3,0)</f>
        <v>#N/A</v>
      </c>
      <c r="B9" s="127"/>
      <c r="C9" s="127" t="e">
        <f>VLOOKUP(B9,'[1]LISTADO ATM'!$A$2:$B$821,2,0)</f>
        <v>#N/A</v>
      </c>
      <c r="D9" s="128" t="s">
        <v>2604</v>
      </c>
      <c r="E9" s="131"/>
    </row>
    <row r="10" spans="1:5" ht="18.75" thickBot="1" x14ac:dyDescent="0.3">
      <c r="A10" s="100" t="s">
        <v>2476</v>
      </c>
      <c r="B10" s="139">
        <f>COUNT(B9:B9)</f>
        <v>0</v>
      </c>
      <c r="C10" s="177"/>
      <c r="D10" s="178"/>
      <c r="E10" s="179"/>
    </row>
    <row r="11" spans="1:5" x14ac:dyDescent="0.25">
      <c r="B11" s="102"/>
      <c r="E11" s="102"/>
    </row>
    <row r="12" spans="1:5" ht="18" customHeight="1" x14ac:dyDescent="0.25">
      <c r="A12" s="171" t="s">
        <v>2477</v>
      </c>
      <c r="B12" s="172"/>
      <c r="C12" s="172"/>
      <c r="D12" s="172"/>
      <c r="E12" s="173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99" t="s">
        <v>2417</v>
      </c>
    </row>
    <row r="14" spans="1:5" ht="18" x14ac:dyDescent="0.25">
      <c r="A14" s="97" t="e">
        <f>VLOOKUP(B14,'[1]LISTADO ATM'!$A$2:$C$821,3,0)</f>
        <v>#N/A</v>
      </c>
      <c r="B14" s="127"/>
      <c r="C14" s="129" t="e">
        <f>VLOOKUP(B14,'[1]LISTADO ATM'!$A$2:$B$821,2,0)</f>
        <v>#N/A</v>
      </c>
      <c r="D14" s="128" t="s">
        <v>2562</v>
      </c>
      <c r="E14" s="129"/>
    </row>
    <row r="15" spans="1:5" ht="18" x14ac:dyDescent="0.25">
      <c r="A15" s="97" t="e">
        <f>VLOOKUP(B15,'[1]LISTADO ATM'!$A$2:$C$821,3,0)</f>
        <v>#N/A</v>
      </c>
      <c r="B15" s="127"/>
      <c r="C15" s="129" t="e">
        <f>VLOOKUP(B15,'[1]LISTADO ATM'!$A$2:$B$821,2,0)</f>
        <v>#N/A</v>
      </c>
      <c r="D15" s="128" t="s">
        <v>2562</v>
      </c>
      <c r="E15" s="129"/>
    </row>
    <row r="16" spans="1:5" ht="18.75" thickBot="1" x14ac:dyDescent="0.3">
      <c r="A16" s="100" t="s">
        <v>2476</v>
      </c>
      <c r="B16" s="139">
        <f>COUNT(B14:B15)</f>
        <v>0</v>
      </c>
      <c r="C16" s="177"/>
      <c r="D16" s="178"/>
      <c r="E16" s="179"/>
    </row>
    <row r="17" spans="1:5" ht="15.75" thickBot="1" x14ac:dyDescent="0.3">
      <c r="B17" s="102"/>
      <c r="E17" s="102"/>
    </row>
    <row r="18" spans="1:5" ht="18.75" customHeight="1" thickBot="1" x14ac:dyDescent="0.3">
      <c r="A18" s="174" t="s">
        <v>2478</v>
      </c>
      <c r="B18" s="175"/>
      <c r="C18" s="175"/>
      <c r="D18" s="175"/>
      <c r="E18" s="176"/>
    </row>
    <row r="19" spans="1:5" ht="18" x14ac:dyDescent="0.25">
      <c r="A19" s="99" t="s">
        <v>15</v>
      </c>
      <c r="B19" s="99" t="s">
        <v>2416</v>
      </c>
      <c r="C19" s="99" t="s">
        <v>46</v>
      </c>
      <c r="D19" s="99" t="s">
        <v>2419</v>
      </c>
      <c r="E19" s="99" t="s">
        <v>2417</v>
      </c>
    </row>
    <row r="20" spans="1:5" ht="18" x14ac:dyDescent="0.25">
      <c r="A20" s="127" t="str">
        <f>VLOOKUP(B20,'[1]LISTADO ATM'!$A$2:$C$821,3,0)</f>
        <v>DISTRITO NACIONAL</v>
      </c>
      <c r="B20" s="127">
        <v>569</v>
      </c>
      <c r="C20" s="127" t="str">
        <f>VLOOKUP(B20,'[1]LISTADO ATM'!$A$2:$B$821,2,0)</f>
        <v xml:space="preserve">ATM Superintendencia de Seguros </v>
      </c>
      <c r="D20" s="130" t="s">
        <v>2438</v>
      </c>
      <c r="E20" s="131">
        <v>3335895087</v>
      </c>
    </row>
    <row r="21" spans="1:5" ht="18" x14ac:dyDescent="0.25">
      <c r="A21" s="127" t="str">
        <f>VLOOKUP(B21,'[1]LISTADO ATM'!$A$2:$C$821,3,0)</f>
        <v>SUR</v>
      </c>
      <c r="B21" s="127">
        <v>781</v>
      </c>
      <c r="C21" s="127" t="str">
        <f>VLOOKUP(B21,'[1]LISTADO ATM'!$A$2:$B$821,2,0)</f>
        <v xml:space="preserve">ATM Estación Isla Barahona </v>
      </c>
      <c r="D21" s="130" t="s">
        <v>2438</v>
      </c>
      <c r="E21" s="131">
        <v>3335895633</v>
      </c>
    </row>
    <row r="22" spans="1:5" ht="18" x14ac:dyDescent="0.25">
      <c r="A22" s="127" t="str">
        <f>VLOOKUP(B22,'[1]LISTADO ATM'!$A$2:$C$821,3,0)</f>
        <v>SUR</v>
      </c>
      <c r="B22" s="127">
        <v>249</v>
      </c>
      <c r="C22" s="127" t="str">
        <f>VLOOKUP(B22,'[1]LISTADO ATM'!$A$2:$B$821,2,0)</f>
        <v xml:space="preserve">ATM Banco Agrícola Neiba </v>
      </c>
      <c r="D22" s="130" t="s">
        <v>2438</v>
      </c>
      <c r="E22" s="131">
        <v>3335895653</v>
      </c>
    </row>
    <row r="23" spans="1:5" ht="18" x14ac:dyDescent="0.25">
      <c r="A23" s="127" t="str">
        <f>VLOOKUP(B23,'[1]LISTADO ATM'!$A$2:$C$821,3,0)</f>
        <v>ESTE</v>
      </c>
      <c r="B23" s="127">
        <v>386</v>
      </c>
      <c r="C23" s="127" t="str">
        <f>VLOOKUP(B23,'[1]LISTADO ATM'!$A$2:$B$821,2,0)</f>
        <v xml:space="preserve">ATM Plaza Verón II </v>
      </c>
      <c r="D23" s="130" t="s">
        <v>2438</v>
      </c>
      <c r="E23" s="131" t="s">
        <v>2595</v>
      </c>
    </row>
    <row r="24" spans="1:5" ht="18" x14ac:dyDescent="0.25">
      <c r="A24" s="127" t="str">
        <f>VLOOKUP(B24,'[1]LISTADO ATM'!$A$2:$C$821,3,0)</f>
        <v>DISTRITO NACIONAL</v>
      </c>
      <c r="B24" s="127">
        <v>235</v>
      </c>
      <c r="C24" s="127" t="str">
        <f>VLOOKUP(B24,'[1]LISTADO ATM'!$A$2:$B$821,2,0)</f>
        <v xml:space="preserve">ATM Oficina Multicentro La Sirena San Isidro </v>
      </c>
      <c r="D24" s="130" t="s">
        <v>2438</v>
      </c>
      <c r="E24" s="131" t="s">
        <v>2592</v>
      </c>
    </row>
    <row r="25" spans="1:5" ht="18" x14ac:dyDescent="0.25">
      <c r="A25" s="127" t="str">
        <f>VLOOKUP(B25,'[1]LISTADO ATM'!$A$2:$C$821,3,0)</f>
        <v>SUR</v>
      </c>
      <c r="B25" s="127">
        <v>252</v>
      </c>
      <c r="C25" s="127" t="str">
        <f>VLOOKUP(B25,'[1]LISTADO ATM'!$A$2:$B$821,2,0)</f>
        <v xml:space="preserve">ATM Banco Agrícola (Barahona) </v>
      </c>
      <c r="D25" s="130" t="s">
        <v>2438</v>
      </c>
      <c r="E25" s="131" t="s">
        <v>2591</v>
      </c>
    </row>
    <row r="26" spans="1:5" ht="18" x14ac:dyDescent="0.25">
      <c r="A26" s="127" t="str">
        <f>VLOOKUP(B26,'[1]LISTADO ATM'!$A$2:$C$821,3,0)</f>
        <v>DISTRITO NACIONAL</v>
      </c>
      <c r="B26" s="127">
        <v>525</v>
      </c>
      <c r="C26" s="127" t="str">
        <f>VLOOKUP(B26,'[1]LISTADO ATM'!$A$2:$B$821,2,0)</f>
        <v>ATM S/M Bravo Las Americas</v>
      </c>
      <c r="D26" s="130" t="s">
        <v>2438</v>
      </c>
      <c r="E26" s="131" t="s">
        <v>2589</v>
      </c>
    </row>
    <row r="27" spans="1:5" ht="18" x14ac:dyDescent="0.25">
      <c r="A27" s="127" t="str">
        <f>VLOOKUP(B27,'[1]LISTADO ATM'!$A$2:$C$821,3,0)</f>
        <v>DISTRITO NACIONAL</v>
      </c>
      <c r="B27" s="127">
        <v>527</v>
      </c>
      <c r="C27" s="127" t="str">
        <f>VLOOKUP(B27,'[1]LISTADO ATM'!$A$2:$B$821,2,0)</f>
        <v>ATM Oficina Zona Oriental II</v>
      </c>
      <c r="D27" s="130" t="s">
        <v>2438</v>
      </c>
      <c r="E27" s="131" t="s">
        <v>2588</v>
      </c>
    </row>
    <row r="28" spans="1:5" ht="18" x14ac:dyDescent="0.25">
      <c r="A28" s="127" t="str">
        <f>VLOOKUP(B28,'[1]LISTADO ATM'!$A$2:$C$821,3,0)</f>
        <v>DISTRITO NACIONAL</v>
      </c>
      <c r="B28" s="127">
        <v>744</v>
      </c>
      <c r="C28" s="127" t="str">
        <f>VLOOKUP(B28,'[1]LISTADO ATM'!$A$2:$B$821,2,0)</f>
        <v xml:space="preserve">ATM Multicentro La Sirena Venezuela </v>
      </c>
      <c r="D28" s="130" t="s">
        <v>2438</v>
      </c>
      <c r="E28" s="131" t="s">
        <v>2586</v>
      </c>
    </row>
    <row r="29" spans="1:5" ht="18" x14ac:dyDescent="0.25">
      <c r="A29" s="127" t="str">
        <f>VLOOKUP(B29,'[1]LISTADO ATM'!$A$2:$C$821,3,0)</f>
        <v>DISTRITO NACIONAL</v>
      </c>
      <c r="B29" s="127">
        <v>884</v>
      </c>
      <c r="C29" s="127" t="str">
        <f>VLOOKUP(B29,'[1]LISTADO ATM'!$A$2:$B$821,2,0)</f>
        <v xml:space="preserve">ATM UNP Olé Sabana Perdida </v>
      </c>
      <c r="D29" s="130" t="s">
        <v>2438</v>
      </c>
      <c r="E29" s="131" t="s">
        <v>2585</v>
      </c>
    </row>
    <row r="30" spans="1:5" ht="18" x14ac:dyDescent="0.25">
      <c r="A30" s="127" t="str">
        <f>VLOOKUP(B30,'[1]LISTADO ATM'!$A$2:$C$821,3,0)</f>
        <v>DISTRITO NACIONAL</v>
      </c>
      <c r="B30" s="127">
        <v>26</v>
      </c>
      <c r="C30" s="127" t="str">
        <f>VLOOKUP(B30,'[1]LISTADO ATM'!$A$2:$B$821,2,0)</f>
        <v>ATM S/M Jumbo San Isidro</v>
      </c>
      <c r="D30" s="130" t="s">
        <v>2438</v>
      </c>
      <c r="E30" s="131" t="s">
        <v>2603</v>
      </c>
    </row>
    <row r="31" spans="1:5" ht="18" x14ac:dyDescent="0.25">
      <c r="A31" s="127" t="str">
        <f>VLOOKUP(B31,'[1]LISTADO ATM'!$A$2:$C$821,3,0)</f>
        <v>ESTE</v>
      </c>
      <c r="B31" s="127">
        <v>651</v>
      </c>
      <c r="C31" s="127" t="str">
        <f>VLOOKUP(B31,'[1]LISTADO ATM'!$A$2:$B$821,2,0)</f>
        <v>ATM Eco Petroleo Romana</v>
      </c>
      <c r="D31" s="130" t="s">
        <v>2438</v>
      </c>
      <c r="E31" s="131" t="s">
        <v>2602</v>
      </c>
    </row>
    <row r="32" spans="1:5" ht="18" x14ac:dyDescent="0.25">
      <c r="A32" s="97" t="str">
        <f>VLOOKUP(B32,'[1]LISTADO ATM'!$A$2:$C$821,3,0)</f>
        <v>NORTE</v>
      </c>
      <c r="B32" s="146">
        <v>361</v>
      </c>
      <c r="C32" s="129" t="str">
        <f>VLOOKUP(B32,'[1]LISTADO ATM'!$A$2:$B$821,2,0)</f>
        <v>ATM Estación Next La Cumbre</v>
      </c>
      <c r="D32" s="130" t="s">
        <v>2438</v>
      </c>
      <c r="E32" s="150" t="s">
        <v>2607</v>
      </c>
    </row>
    <row r="33" spans="1:5" ht="18" x14ac:dyDescent="0.25">
      <c r="A33" s="127" t="e">
        <f>VLOOKUP(B33,'[1]LISTADO ATM'!$A$2:$C$821,3,0)</f>
        <v>#N/A</v>
      </c>
      <c r="B33" s="127"/>
      <c r="C33" s="127" t="e">
        <f>VLOOKUP(B33,'[1]LISTADO ATM'!$A$2:$B$821,2,0)</f>
        <v>#N/A</v>
      </c>
      <c r="D33" s="130" t="s">
        <v>2438</v>
      </c>
      <c r="E33" s="131"/>
    </row>
    <row r="34" spans="1:5" ht="18.75" thickBot="1" x14ac:dyDescent="0.3">
      <c r="A34" s="119"/>
      <c r="B34" s="139">
        <f>COUNT(B20:B33)</f>
        <v>13</v>
      </c>
      <c r="C34" s="108"/>
      <c r="D34" s="108"/>
      <c r="E34" s="108"/>
    </row>
    <row r="35" spans="1:5" ht="15.75" thickBot="1" x14ac:dyDescent="0.3">
      <c r="B35" s="102"/>
      <c r="E35" s="102"/>
    </row>
    <row r="36" spans="1:5" ht="18.75" thickBot="1" x14ac:dyDescent="0.3">
      <c r="A36" s="174" t="s">
        <v>2553</v>
      </c>
      <c r="B36" s="175"/>
      <c r="C36" s="175"/>
      <c r="D36" s="175"/>
      <c r="E36" s="176"/>
    </row>
    <row r="37" spans="1:5" ht="18" x14ac:dyDescent="0.25">
      <c r="A37" s="99" t="s">
        <v>15</v>
      </c>
      <c r="B37" s="99" t="s">
        <v>2416</v>
      </c>
      <c r="C37" s="99" t="s">
        <v>46</v>
      </c>
      <c r="D37" s="99" t="s">
        <v>2419</v>
      </c>
      <c r="E37" s="99" t="s">
        <v>2417</v>
      </c>
    </row>
    <row r="38" spans="1:5" ht="18" x14ac:dyDescent="0.25">
      <c r="A38" s="97" t="str">
        <f>VLOOKUP(B38,'[1]LISTADO ATM'!$A$2:$C$821,3,0)</f>
        <v>DISTRITO NACIONAL</v>
      </c>
      <c r="B38" s="127">
        <v>561</v>
      </c>
      <c r="C38" s="129" t="str">
        <f>VLOOKUP(B38,'[1]LISTADO ATM'!$A$2:$B$821,2,0)</f>
        <v xml:space="preserve">ATM Comando Regional P.N. S.D. Este </v>
      </c>
      <c r="D38" s="127" t="s">
        <v>2500</v>
      </c>
      <c r="E38" s="129">
        <v>3335894153</v>
      </c>
    </row>
    <row r="39" spans="1:5" ht="18" x14ac:dyDescent="0.25">
      <c r="A39" s="97" t="str">
        <f>VLOOKUP(B39,'[1]LISTADO ATM'!$A$2:$C$821,3,0)</f>
        <v>DISTRITO NACIONAL</v>
      </c>
      <c r="B39" s="146">
        <v>147</v>
      </c>
      <c r="C39" s="129" t="str">
        <f>VLOOKUP(B39,'[1]LISTADO ATM'!$A$2:$B$821,2,0)</f>
        <v xml:space="preserve">ATM Kiosco Megacentro I </v>
      </c>
      <c r="D39" s="127" t="s">
        <v>2500</v>
      </c>
      <c r="E39" s="129">
        <v>3335894910</v>
      </c>
    </row>
    <row r="40" spans="1:5" ht="18" x14ac:dyDescent="0.25">
      <c r="A40" s="97" t="str">
        <f>VLOOKUP(B40,'[1]LISTADO ATM'!$A$2:$C$821,3,0)</f>
        <v>SUR</v>
      </c>
      <c r="B40" s="146">
        <v>537</v>
      </c>
      <c r="C40" s="129" t="str">
        <f>VLOOKUP(B40,'[1]LISTADO ATM'!$A$2:$B$821,2,0)</f>
        <v xml:space="preserve">ATM Estación Texaco Enriquillo (Barahona) </v>
      </c>
      <c r="D40" s="127" t="s">
        <v>2500</v>
      </c>
      <c r="E40" s="150">
        <v>3335895718</v>
      </c>
    </row>
    <row r="41" spans="1:5" ht="18.75" customHeight="1" x14ac:dyDescent="0.25">
      <c r="A41" s="97" t="str">
        <f>VLOOKUP(B41,'[1]LISTADO ATM'!$A$2:$C$821,3,0)</f>
        <v>DISTRITO NACIONAL</v>
      </c>
      <c r="B41" s="146">
        <v>406</v>
      </c>
      <c r="C41" s="129" t="str">
        <f>VLOOKUP(B41,'[1]LISTADO ATM'!$A$2:$B$821,2,0)</f>
        <v xml:space="preserve">ATM UNP Plaza Lama Máximo Gómez </v>
      </c>
      <c r="D41" s="127" t="s">
        <v>2500</v>
      </c>
      <c r="E41" s="150">
        <v>3335895719</v>
      </c>
    </row>
    <row r="42" spans="1:5" ht="18" x14ac:dyDescent="0.25">
      <c r="A42" s="97" t="str">
        <f>VLOOKUP(B42,'[1]LISTADO ATM'!$A$2:$C$821,3,0)</f>
        <v>DISTRITO NACIONAL</v>
      </c>
      <c r="B42" s="146">
        <v>152</v>
      </c>
      <c r="C42" s="129" t="str">
        <f>VLOOKUP(B42,'[1]LISTADO ATM'!$A$2:$B$821,2,0)</f>
        <v xml:space="preserve">ATM Kiosco Megacentro II </v>
      </c>
      <c r="D42" s="127" t="s">
        <v>2500</v>
      </c>
      <c r="E42" s="150">
        <v>3335895722</v>
      </c>
    </row>
    <row r="43" spans="1:5" ht="18" x14ac:dyDescent="0.25">
      <c r="A43" s="97" t="str">
        <f>VLOOKUP(B43,'[1]LISTADO ATM'!$A$2:$C$821,3,0)</f>
        <v>DISTRITO NACIONAL</v>
      </c>
      <c r="B43" s="146">
        <v>790</v>
      </c>
      <c r="C43" s="129" t="str">
        <f>VLOOKUP(B43,'[1]LISTADO ATM'!$A$2:$B$821,2,0)</f>
        <v xml:space="preserve">ATM Oficina Bella Vista Mall I </v>
      </c>
      <c r="D43" s="127" t="s">
        <v>2500</v>
      </c>
      <c r="E43" s="150" t="s">
        <v>2596</v>
      </c>
    </row>
    <row r="44" spans="1:5" ht="18" x14ac:dyDescent="0.25">
      <c r="A44" s="97" t="str">
        <f>VLOOKUP(B44,'[1]LISTADO ATM'!$A$2:$C$821,3,0)</f>
        <v>DISTRITO NACIONAL</v>
      </c>
      <c r="B44" s="146">
        <v>446</v>
      </c>
      <c r="C44" s="129" t="str">
        <f>VLOOKUP(B44,'[1]LISTADO ATM'!$A$2:$B$821,2,0)</f>
        <v>ATM Hipodromo V Centenario</v>
      </c>
      <c r="D44" s="127" t="s">
        <v>2500</v>
      </c>
      <c r="E44" s="150" t="s">
        <v>2590</v>
      </c>
    </row>
    <row r="45" spans="1:5" ht="18" x14ac:dyDescent="0.25">
      <c r="A45" s="97" t="str">
        <f>VLOOKUP(B45,'[1]LISTADO ATM'!$A$2:$C$821,3,0)</f>
        <v>SUR</v>
      </c>
      <c r="B45" s="146">
        <v>699</v>
      </c>
      <c r="C45" s="129" t="str">
        <f>VLOOKUP(B45,'[1]LISTADO ATM'!$A$2:$B$821,2,0)</f>
        <v>ATM S/M Bravo Bani</v>
      </c>
      <c r="D45" s="127" t="s">
        <v>2500</v>
      </c>
      <c r="E45" s="150" t="s">
        <v>2587</v>
      </c>
    </row>
    <row r="46" spans="1:5" ht="18" x14ac:dyDescent="0.25">
      <c r="A46" s="97" t="str">
        <f>VLOOKUP(B46,'[1]LISTADO ATM'!$A$2:$C$821,3,0)</f>
        <v>NORTE</v>
      </c>
      <c r="B46" s="146">
        <v>290</v>
      </c>
      <c r="C46" s="129" t="str">
        <f>VLOOKUP(B46,'[1]LISTADO ATM'!$A$2:$B$821,2,0)</f>
        <v xml:space="preserve">ATM Oficina San Francisco de Macorís </v>
      </c>
      <c r="D46" s="127" t="s">
        <v>2500</v>
      </c>
      <c r="E46" s="150" t="s">
        <v>2601</v>
      </c>
    </row>
    <row r="47" spans="1:5" ht="18" x14ac:dyDescent="0.25">
      <c r="A47" s="97" t="str">
        <f>VLOOKUP(B47,'[1]LISTADO ATM'!$A$2:$C$821,3,0)</f>
        <v>DISTRITO NACIONAL</v>
      </c>
      <c r="B47" s="146">
        <v>717</v>
      </c>
      <c r="C47" s="129" t="str">
        <f>VLOOKUP(B47,'[1]LISTADO ATM'!$A$2:$B$821,2,0)</f>
        <v xml:space="preserve">ATM Oficina Los Alcarrizos </v>
      </c>
      <c r="D47" s="127" t="s">
        <v>2500</v>
      </c>
      <c r="E47" s="150">
        <v>3335895757</v>
      </c>
    </row>
    <row r="48" spans="1:5" ht="18" x14ac:dyDescent="0.25">
      <c r="A48" s="97" t="str">
        <f>VLOOKUP(B48,'[1]LISTADO ATM'!$A$2:$C$821,3,0)</f>
        <v>DISTRITO NACIONAL</v>
      </c>
      <c r="B48" s="146">
        <v>507</v>
      </c>
      <c r="C48" s="129" t="str">
        <f>VLOOKUP(B48,'[1]LISTADO ATM'!$A$2:$B$821,2,0)</f>
        <v>ATM Estación Sigma Boca Chica</v>
      </c>
      <c r="D48" s="127" t="s">
        <v>2500</v>
      </c>
      <c r="E48" s="129">
        <v>3335895753</v>
      </c>
    </row>
    <row r="49" spans="1:5" ht="18" x14ac:dyDescent="0.25">
      <c r="A49" s="97" t="e">
        <f>VLOOKUP(B49,'[1]LISTADO ATM'!$A$2:$C$821,3,0)</f>
        <v>#N/A</v>
      </c>
      <c r="B49" s="146"/>
      <c r="C49" s="129" t="e">
        <f>VLOOKUP(B49,'[1]LISTADO ATM'!$A$2:$B$821,2,0)</f>
        <v>#N/A</v>
      </c>
      <c r="D49" s="127" t="s">
        <v>2500</v>
      </c>
      <c r="E49" s="150"/>
    </row>
    <row r="50" spans="1:5" ht="18" x14ac:dyDescent="0.25">
      <c r="A50" s="97" t="e">
        <f>VLOOKUP(B50,'[1]LISTADO ATM'!$A$2:$C$821,3,0)</f>
        <v>#N/A</v>
      </c>
      <c r="B50" s="146"/>
      <c r="C50" s="129" t="e">
        <f>VLOOKUP(B50,'[1]LISTADO ATM'!$A$2:$B$821,2,0)</f>
        <v>#N/A</v>
      </c>
      <c r="D50" s="127" t="s">
        <v>2500</v>
      </c>
      <c r="E50" s="150"/>
    </row>
    <row r="51" spans="1:5" ht="18" x14ac:dyDescent="0.25">
      <c r="A51" s="97" t="e">
        <f>VLOOKUP(B51,'[1]LISTADO ATM'!$A$2:$C$821,3,0)</f>
        <v>#N/A</v>
      </c>
      <c r="B51" s="146"/>
      <c r="C51" s="129" t="e">
        <f>VLOOKUP(B51,'[1]LISTADO ATM'!$A$2:$B$821,2,0)</f>
        <v>#N/A</v>
      </c>
      <c r="D51" s="127" t="s">
        <v>2500</v>
      </c>
      <c r="E51" s="150"/>
    </row>
    <row r="52" spans="1:5" ht="18" x14ac:dyDescent="0.25">
      <c r="A52" s="97" t="e">
        <f>VLOOKUP(B52,'[1]LISTADO ATM'!$A$2:$C$821,3,0)</f>
        <v>#N/A</v>
      </c>
      <c r="B52" s="146"/>
      <c r="C52" s="129" t="e">
        <f>VLOOKUP(B52,'[1]LISTADO ATM'!$A$2:$B$821,2,0)</f>
        <v>#N/A</v>
      </c>
      <c r="D52" s="127" t="s">
        <v>2500</v>
      </c>
      <c r="E52" s="150"/>
    </row>
    <row r="53" spans="1:5" ht="18.75" thickBot="1" x14ac:dyDescent="0.3">
      <c r="A53" s="119" t="s">
        <v>2476</v>
      </c>
      <c r="B53" s="139">
        <f>COUNT(B38:B52)</f>
        <v>11</v>
      </c>
      <c r="C53" s="108"/>
      <c r="D53" s="108"/>
      <c r="E53" s="108"/>
    </row>
    <row r="54" spans="1:5" ht="15.75" thickBot="1" x14ac:dyDescent="0.3">
      <c r="B54" s="102"/>
      <c r="E54" s="102"/>
    </row>
    <row r="55" spans="1:5" ht="18" x14ac:dyDescent="0.25">
      <c r="A55" s="180" t="s">
        <v>2479</v>
      </c>
      <c r="B55" s="181"/>
      <c r="C55" s="181"/>
      <c r="D55" s="181"/>
      <c r="E55" s="182"/>
    </row>
    <row r="56" spans="1:5" ht="18" x14ac:dyDescent="0.25">
      <c r="A56" s="99" t="s">
        <v>15</v>
      </c>
      <c r="B56" s="99" t="s">
        <v>2416</v>
      </c>
      <c r="C56" s="101" t="s">
        <v>46</v>
      </c>
      <c r="D56" s="132" t="s">
        <v>2419</v>
      </c>
      <c r="E56" s="143" t="s">
        <v>2417</v>
      </c>
    </row>
    <row r="57" spans="1:5" ht="18" x14ac:dyDescent="0.25">
      <c r="A57" s="97" t="str">
        <f>VLOOKUP(B57,'[1]LISTADO ATM'!$A$2:$C$821,3,0)</f>
        <v>DISTRITO NACIONAL</v>
      </c>
      <c r="B57" s="127">
        <v>743</v>
      </c>
      <c r="C57" s="129" t="str">
        <f>VLOOKUP(B57,'[1]LISTADO ATM'!$A$2:$B$821,2,0)</f>
        <v xml:space="preserve">ATM Oficina Los Frailes </v>
      </c>
      <c r="D57" s="125" t="s">
        <v>2567</v>
      </c>
      <c r="E57" s="129">
        <v>3335894160</v>
      </c>
    </row>
    <row r="58" spans="1:5" ht="18" x14ac:dyDescent="0.25">
      <c r="A58" s="97" t="str">
        <f>VLOOKUP(B58,'[1]LISTADO ATM'!$A$2:$C$821,3,0)</f>
        <v>NORTE</v>
      </c>
      <c r="B58" s="127">
        <v>304</v>
      </c>
      <c r="C58" s="129" t="str">
        <f>VLOOKUP(B58,'[1]LISTADO ATM'!$A$2:$B$821,2,0)</f>
        <v xml:space="preserve">ATM Multicentro La Sirena Estrella Sadhala </v>
      </c>
      <c r="D58" s="125" t="s">
        <v>2567</v>
      </c>
      <c r="E58" s="129" t="s">
        <v>2577</v>
      </c>
    </row>
    <row r="59" spans="1:5" ht="18" x14ac:dyDescent="0.25">
      <c r="A59" s="97" t="str">
        <f>VLOOKUP(B59,'[1]LISTADO ATM'!$A$2:$C$821,3,0)</f>
        <v>NORTE</v>
      </c>
      <c r="B59" s="127">
        <v>774</v>
      </c>
      <c r="C59" s="129" t="str">
        <f>VLOOKUP(B59,'[1]LISTADO ATM'!$A$2:$B$821,2,0)</f>
        <v xml:space="preserve">ATM Oficina Montecristi </v>
      </c>
      <c r="D59" s="125" t="s">
        <v>2567</v>
      </c>
      <c r="E59" s="129" t="s">
        <v>2598</v>
      </c>
    </row>
    <row r="60" spans="1:5" ht="18" x14ac:dyDescent="0.25">
      <c r="A60" s="97" t="str">
        <f>VLOOKUP(B60,'[1]LISTADO ATM'!$A$2:$C$821,3,0)</f>
        <v>DISTRITO NACIONAL</v>
      </c>
      <c r="B60" s="127">
        <v>545</v>
      </c>
      <c r="C60" s="129" t="str">
        <f>VLOOKUP(B60,'[1]LISTADO ATM'!$A$2:$B$821,2,0)</f>
        <v xml:space="preserve">ATM Oficina Isabel La Católica II  </v>
      </c>
      <c r="D60" s="125" t="s">
        <v>2567</v>
      </c>
      <c r="E60" s="129" t="s">
        <v>2584</v>
      </c>
    </row>
    <row r="61" spans="1:5" ht="18" customHeight="1" x14ac:dyDescent="0.25">
      <c r="A61" s="97" t="str">
        <f>VLOOKUP(B61,'[1]LISTADO ATM'!$A$2:$C$821,3,0)</f>
        <v>DISTRITO NACIONAL</v>
      </c>
      <c r="B61" s="127">
        <v>113</v>
      </c>
      <c r="C61" s="129" t="str">
        <f>VLOOKUP(B61,'[1]LISTADO ATM'!$A$2:$B$821,2,0)</f>
        <v xml:space="preserve">ATM Autoservicio Atalaya del Mar </v>
      </c>
      <c r="D61" s="125" t="s">
        <v>2567</v>
      </c>
      <c r="E61" s="129" t="s">
        <v>2583</v>
      </c>
    </row>
    <row r="62" spans="1:5" ht="18" x14ac:dyDescent="0.25">
      <c r="A62" s="97" t="str">
        <f>VLOOKUP(B62,'[1]LISTADO ATM'!$A$2:$C$821,3,0)</f>
        <v>ESTE</v>
      </c>
      <c r="B62" s="127">
        <v>330</v>
      </c>
      <c r="C62" s="129" t="str">
        <f>VLOOKUP(B62,'[1]LISTADO ATM'!$A$2:$B$821,2,0)</f>
        <v xml:space="preserve">ATM Oficina Boulevard (Higuey) </v>
      </c>
      <c r="D62" s="125" t="s">
        <v>2567</v>
      </c>
      <c r="E62" s="129" t="s">
        <v>2582</v>
      </c>
    </row>
    <row r="63" spans="1:5" ht="17.25" customHeight="1" x14ac:dyDescent="0.25">
      <c r="A63" s="97" t="str">
        <f>VLOOKUP(B63,'[1]LISTADO ATM'!$A$2:$C$821,3,0)</f>
        <v>NORTE</v>
      </c>
      <c r="B63" s="127">
        <v>8</v>
      </c>
      <c r="C63" s="129" t="str">
        <f>VLOOKUP(B63,'[1]LISTADO ATM'!$A$2:$B$821,2,0)</f>
        <v>ATM Autoservicio Yaque</v>
      </c>
      <c r="D63" s="125" t="s">
        <v>2567</v>
      </c>
      <c r="E63" s="129" t="s">
        <v>2581</v>
      </c>
    </row>
    <row r="64" spans="1:5" ht="17.25" customHeight="1" x14ac:dyDescent="0.25">
      <c r="A64" s="97" t="str">
        <f>VLOOKUP(B64,'[1]LISTADO ATM'!$A$2:$C$821,3,0)</f>
        <v>DISTRITO NACIONAL</v>
      </c>
      <c r="B64" s="127">
        <v>769</v>
      </c>
      <c r="C64" s="129" t="str">
        <f>VLOOKUP(B64,'[1]LISTADO ATM'!$A$2:$B$821,2,0)</f>
        <v>ATM UNP Pablo Mella Morales</v>
      </c>
      <c r="D64" s="125" t="s">
        <v>2567</v>
      </c>
      <c r="E64" s="129" t="s">
        <v>2606</v>
      </c>
    </row>
    <row r="65" spans="1:5" ht="17.25" customHeight="1" x14ac:dyDescent="0.25">
      <c r="A65" s="97" t="str">
        <f>VLOOKUP(B65,'[1]LISTADO ATM'!$A$2:$C$821,3,0)</f>
        <v>ESTE</v>
      </c>
      <c r="B65" s="127">
        <v>219</v>
      </c>
      <c r="C65" s="129" t="str">
        <f>VLOOKUP(B65,'[1]LISTADO ATM'!$A$2:$B$821,2,0)</f>
        <v xml:space="preserve">ATM Oficina La Altagracia (Higuey) </v>
      </c>
      <c r="D65" s="125" t="s">
        <v>2567</v>
      </c>
      <c r="E65" s="129" t="s">
        <v>2597</v>
      </c>
    </row>
    <row r="66" spans="1:5" ht="17.25" customHeight="1" x14ac:dyDescent="0.25">
      <c r="A66" s="97" t="str">
        <f>VLOOKUP(B66,'[1]LISTADO ATM'!$A$2:$C$821,3,0)</f>
        <v>DISTRITO NACIONAL</v>
      </c>
      <c r="B66" s="127">
        <v>160</v>
      </c>
      <c r="C66" s="129" t="str">
        <f>VLOOKUP(B66,'[1]LISTADO ATM'!$A$2:$B$821,2,0)</f>
        <v xml:space="preserve">ATM Oficina Herrera </v>
      </c>
      <c r="D66" s="145" t="s">
        <v>2566</v>
      </c>
      <c r="E66" s="129">
        <v>3335895436</v>
      </c>
    </row>
    <row r="67" spans="1:5" ht="17.25" customHeight="1" x14ac:dyDescent="0.25">
      <c r="A67" s="97" t="str">
        <f>VLOOKUP(B67,'[1]LISTADO ATM'!$A$2:$C$821,3,0)</f>
        <v>DISTRITO NACIONAL</v>
      </c>
      <c r="B67" s="127">
        <v>979</v>
      </c>
      <c r="C67" s="129" t="str">
        <f>VLOOKUP(B67,'[1]LISTADO ATM'!$A$2:$B$821,2,0)</f>
        <v xml:space="preserve">ATM Oficina Luperón I </v>
      </c>
      <c r="D67" s="145" t="s">
        <v>2566</v>
      </c>
      <c r="E67" s="129">
        <v>3335895491</v>
      </c>
    </row>
    <row r="68" spans="1:5" ht="17.25" customHeight="1" x14ac:dyDescent="0.25">
      <c r="A68" s="97" t="str">
        <f>VLOOKUP(B68,'[1]LISTADO ATM'!$A$2:$C$821,3,0)</f>
        <v>NORTE</v>
      </c>
      <c r="B68" s="127">
        <v>198</v>
      </c>
      <c r="C68" s="129" t="str">
        <f>VLOOKUP(B68,'[1]LISTADO ATM'!$A$2:$B$821,2,0)</f>
        <v xml:space="preserve">ATM Almacenes El Encanto  (Santiago) </v>
      </c>
      <c r="D68" s="145" t="s">
        <v>2566</v>
      </c>
      <c r="E68" s="129" t="s">
        <v>2580</v>
      </c>
    </row>
    <row r="69" spans="1:5" ht="17.25" customHeight="1" x14ac:dyDescent="0.25">
      <c r="A69" s="97" t="str">
        <f>VLOOKUP(B69,'[1]LISTADO ATM'!$A$2:$C$821,3,0)</f>
        <v>DISTRITO NACIONAL</v>
      </c>
      <c r="B69" s="127">
        <v>359</v>
      </c>
      <c r="C69" s="129" t="str">
        <f>VLOOKUP(B69,'[1]LISTADO ATM'!$A$2:$B$821,2,0)</f>
        <v>ATM S/M Bravo Ozama</v>
      </c>
      <c r="D69" s="145" t="s">
        <v>2566</v>
      </c>
      <c r="E69" s="129" t="s">
        <v>2600</v>
      </c>
    </row>
    <row r="70" spans="1:5" ht="17.25" customHeight="1" x14ac:dyDescent="0.25">
      <c r="A70" s="97" t="e">
        <f>VLOOKUP(B70,'[1]LISTADO ATM'!$A$2:$C$821,3,0)</f>
        <v>#N/A</v>
      </c>
      <c r="B70" s="127"/>
      <c r="C70" s="129" t="e">
        <f>VLOOKUP(B70,'[1]LISTADO ATM'!$A$2:$B$821,2,0)</f>
        <v>#N/A</v>
      </c>
      <c r="D70" s="145"/>
      <c r="E70" s="129"/>
    </row>
    <row r="71" spans="1:5" ht="17.25" customHeight="1" x14ac:dyDescent="0.25">
      <c r="A71" s="97" t="e">
        <f>VLOOKUP(B71,'[1]LISTADO ATM'!$A$2:$C$821,3,0)</f>
        <v>#N/A</v>
      </c>
      <c r="B71" s="127"/>
      <c r="C71" s="129" t="e">
        <f>VLOOKUP(B71,'[1]LISTADO ATM'!$A$2:$B$821,2,0)</f>
        <v>#N/A</v>
      </c>
      <c r="D71" s="145"/>
      <c r="E71" s="129"/>
    </row>
    <row r="72" spans="1:5" ht="17.25" customHeight="1" thickBot="1" x14ac:dyDescent="0.3">
      <c r="A72" s="100" t="s">
        <v>2476</v>
      </c>
      <c r="B72" s="139">
        <f>COUNT(B57:B71)</f>
        <v>13</v>
      </c>
      <c r="C72" s="108"/>
      <c r="D72" s="133"/>
      <c r="E72" s="133"/>
    </row>
    <row r="73" spans="1:5" ht="17.25" customHeight="1" thickBot="1" x14ac:dyDescent="0.3">
      <c r="B73" s="102"/>
      <c r="E73" s="102"/>
    </row>
    <row r="74" spans="1:5" ht="17.25" customHeight="1" thickBot="1" x14ac:dyDescent="0.3">
      <c r="A74" s="183" t="s">
        <v>2480</v>
      </c>
      <c r="B74" s="184"/>
      <c r="C74" s="96" t="s">
        <v>2412</v>
      </c>
      <c r="D74" s="102"/>
      <c r="E74" s="102"/>
    </row>
    <row r="75" spans="1:5" ht="17.25" customHeight="1" thickBot="1" x14ac:dyDescent="0.3">
      <c r="A75" s="147">
        <f>+B34+B53+B72</f>
        <v>37</v>
      </c>
      <c r="B75" s="141"/>
    </row>
    <row r="76" spans="1:5" ht="17.25" customHeight="1" thickBot="1" x14ac:dyDescent="0.3">
      <c r="B76" s="102"/>
      <c r="E76" s="102"/>
    </row>
    <row r="77" spans="1:5" ht="17.25" customHeight="1" thickBot="1" x14ac:dyDescent="0.3">
      <c r="A77" s="174" t="s">
        <v>2481</v>
      </c>
      <c r="B77" s="175"/>
      <c r="C77" s="175"/>
      <c r="D77" s="175"/>
      <c r="E77" s="176"/>
    </row>
    <row r="78" spans="1:5" ht="18" x14ac:dyDescent="0.25">
      <c r="A78" s="103" t="s">
        <v>15</v>
      </c>
      <c r="B78" s="103" t="s">
        <v>2416</v>
      </c>
      <c r="C78" s="101" t="s">
        <v>46</v>
      </c>
      <c r="D78" s="185"/>
      <c r="E78" s="186"/>
    </row>
    <row r="79" spans="1:5" ht="18" x14ac:dyDescent="0.25">
      <c r="A79" s="127" t="str">
        <f>VLOOKUP(B79,'[1]LISTADO ATM'!$A$2:$C$821,3,0)</f>
        <v>ESTE</v>
      </c>
      <c r="B79" s="127">
        <v>159</v>
      </c>
      <c r="C79" s="127" t="str">
        <f>VLOOKUP(B79,'[1]LISTADO ATM'!$A$2:$B$821,2,0)</f>
        <v xml:space="preserve">ATM Hotel Dreams Bayahibe I </v>
      </c>
      <c r="D79" s="163" t="s">
        <v>2568</v>
      </c>
      <c r="E79" s="164"/>
    </row>
    <row r="80" spans="1:5" ht="18.75" customHeight="1" x14ac:dyDescent="0.25">
      <c r="A80" s="127" t="str">
        <f>VLOOKUP(B80,'[1]LISTADO ATM'!$A$2:$C$821,3,0)</f>
        <v>DISTRITO NACIONAL</v>
      </c>
      <c r="B80" s="127">
        <v>557</v>
      </c>
      <c r="C80" s="127" t="str">
        <f>VLOOKUP(B80,'[1]LISTADO ATM'!$A$2:$B$821,2,0)</f>
        <v xml:space="preserve">ATM Multicentro La Sirena Ave. Mella </v>
      </c>
      <c r="D80" s="163" t="s">
        <v>2570</v>
      </c>
      <c r="E80" s="164"/>
    </row>
    <row r="81" spans="1:5" ht="18" x14ac:dyDescent="0.25">
      <c r="A81" s="127" t="str">
        <f>VLOOKUP(B81,'[1]LISTADO ATM'!$A$2:$C$821,3,0)</f>
        <v>DISTRITO NACIONAL</v>
      </c>
      <c r="B81" s="127">
        <v>227</v>
      </c>
      <c r="C81" s="127" t="str">
        <f>VLOOKUP(B81,'[1]LISTADO ATM'!$A$2:$B$821,2,0)</f>
        <v xml:space="preserve">ATM S/M Bravo Av. Enriquillo </v>
      </c>
      <c r="D81" s="163" t="s">
        <v>2570</v>
      </c>
      <c r="E81" s="164"/>
    </row>
    <row r="82" spans="1:5" ht="18" x14ac:dyDescent="0.25">
      <c r="A82" s="127" t="str">
        <f>VLOOKUP(B82,'[1]LISTADO ATM'!$A$2:$C$821,3,0)</f>
        <v>SUR</v>
      </c>
      <c r="B82" s="127">
        <v>296</v>
      </c>
      <c r="C82" s="127" t="str">
        <f>VLOOKUP(B82,'[1]LISTADO ATM'!$A$2:$B$821,2,0)</f>
        <v>ATM Estación BANICOMB (Baní)  ECO Petroleo</v>
      </c>
      <c r="D82" s="163" t="s">
        <v>2568</v>
      </c>
      <c r="E82" s="164"/>
    </row>
    <row r="83" spans="1:5" ht="18.75" customHeight="1" x14ac:dyDescent="0.25">
      <c r="A83" s="127" t="str">
        <f>VLOOKUP(B83,'[1]LISTADO ATM'!$A$2:$C$821,3,0)</f>
        <v>DISTRITO NACIONAL</v>
      </c>
      <c r="B83" s="127">
        <v>516</v>
      </c>
      <c r="C83" s="127" t="str">
        <f>VLOOKUP(B83,'[1]LISTADO ATM'!$A$2:$B$821,2,0)</f>
        <v xml:space="preserve">ATM Oficina Gascue </v>
      </c>
      <c r="D83" s="163" t="s">
        <v>2568</v>
      </c>
      <c r="E83" s="164"/>
    </row>
    <row r="84" spans="1:5" ht="17.25" customHeight="1" x14ac:dyDescent="0.25">
      <c r="A84" s="127" t="str">
        <f>VLOOKUP(B84,'[1]LISTADO ATM'!$A$2:$C$821,3,0)</f>
        <v>DISTRITO NACIONAL</v>
      </c>
      <c r="B84" s="127">
        <v>641</v>
      </c>
      <c r="C84" s="127" t="str">
        <f>VLOOKUP(B84,'[1]LISTADO ATM'!$A$2:$B$821,2,0)</f>
        <v xml:space="preserve">ATM Farmacia Rimac </v>
      </c>
      <c r="D84" s="163" t="s">
        <v>2568</v>
      </c>
      <c r="E84" s="164"/>
    </row>
    <row r="85" spans="1:5" ht="17.25" customHeight="1" x14ac:dyDescent="0.25">
      <c r="A85" s="127" t="str">
        <f>VLOOKUP(B85,'[1]LISTADO ATM'!$A$2:$C$821,3,0)</f>
        <v>SUR</v>
      </c>
      <c r="B85" s="127">
        <v>765</v>
      </c>
      <c r="C85" s="127" t="str">
        <f>VLOOKUP(B85,'[1]LISTADO ATM'!$A$2:$B$821,2,0)</f>
        <v xml:space="preserve">ATM Oficina Azua I </v>
      </c>
      <c r="D85" s="163" t="s">
        <v>2570</v>
      </c>
      <c r="E85" s="164"/>
    </row>
    <row r="86" spans="1:5" ht="17.25" customHeight="1" x14ac:dyDescent="0.25">
      <c r="A86" s="127" t="str">
        <f>VLOOKUP(B86,'[1]LISTADO ATM'!$A$2:$C$821,3,0)</f>
        <v>NORTE</v>
      </c>
      <c r="B86" s="127">
        <v>779</v>
      </c>
      <c r="C86" s="127" t="str">
        <f>VLOOKUP(B86,'[1]LISTADO ATM'!$A$2:$B$821,2,0)</f>
        <v xml:space="preserve">ATM Zona Franca Esperanza I (Mao) </v>
      </c>
      <c r="D86" s="163" t="s">
        <v>2568</v>
      </c>
      <c r="E86" s="164"/>
    </row>
    <row r="87" spans="1:5" ht="17.25" customHeight="1" x14ac:dyDescent="0.25">
      <c r="A87" s="127" t="str">
        <f>VLOOKUP(B87,'[1]LISTADO ATM'!$A$2:$C$821,3,0)</f>
        <v>DISTRITO NACIONAL</v>
      </c>
      <c r="B87" s="127">
        <v>354</v>
      </c>
      <c r="C87" s="127" t="str">
        <f>VLOOKUP(B87,'[1]LISTADO ATM'!$A$2:$B$821,2,0)</f>
        <v xml:space="preserve">ATM Oficina Núñez de Cáceres II </v>
      </c>
      <c r="D87" s="163" t="s">
        <v>2568</v>
      </c>
      <c r="E87" s="164"/>
    </row>
    <row r="88" spans="1:5" ht="17.25" customHeight="1" x14ac:dyDescent="0.25">
      <c r="A88" s="127" t="str">
        <f>VLOOKUP(B88,'[1]LISTADO ATM'!$A$2:$C$821,3,0)</f>
        <v>DISTRITO NACIONAL</v>
      </c>
      <c r="B88" s="127">
        <v>670</v>
      </c>
      <c r="C88" s="127" t="str">
        <f>VLOOKUP(B88,'[1]LISTADO ATM'!$A$2:$B$821,2,0)</f>
        <v>ATM Estación Texaco Algodón</v>
      </c>
      <c r="D88" s="163" t="s">
        <v>2568</v>
      </c>
      <c r="E88" s="164"/>
    </row>
    <row r="89" spans="1:5" ht="17.25" customHeight="1" x14ac:dyDescent="0.25">
      <c r="A89" s="127" t="str">
        <f>VLOOKUP(B89,'[1]LISTADO ATM'!$A$2:$C$821,3,0)</f>
        <v>SUR</v>
      </c>
      <c r="B89" s="127">
        <v>730</v>
      </c>
      <c r="C89" s="127" t="str">
        <f>VLOOKUP(B89,'[1]LISTADO ATM'!$A$2:$B$821,2,0)</f>
        <v xml:space="preserve">ATM Palacio de Justicia Barahona </v>
      </c>
      <c r="D89" s="163" t="s">
        <v>2570</v>
      </c>
      <c r="E89" s="164"/>
    </row>
    <row r="90" spans="1:5" ht="17.25" customHeight="1" x14ac:dyDescent="0.25">
      <c r="A90" s="127" t="str">
        <f>VLOOKUP(B90,'[1]LISTADO ATM'!$A$2:$C$821,3,0)</f>
        <v>DISTRITO NACIONAL</v>
      </c>
      <c r="B90" s="127">
        <v>577</v>
      </c>
      <c r="C90" s="127" t="str">
        <f>VLOOKUP(B90,'[1]LISTADO ATM'!$A$2:$B$821,2,0)</f>
        <v xml:space="preserve">ATM Olé Ave. Duarte </v>
      </c>
      <c r="D90" s="163" t="s">
        <v>2570</v>
      </c>
      <c r="E90" s="164"/>
    </row>
    <row r="91" spans="1:5" ht="17.25" customHeight="1" x14ac:dyDescent="0.25">
      <c r="A91" s="127" t="str">
        <f>VLOOKUP(B91,'[1]LISTADO ATM'!$A$2:$C$821,3,0)</f>
        <v>DISTRITO NACIONAL</v>
      </c>
      <c r="B91" s="127">
        <v>568</v>
      </c>
      <c r="C91" s="127" t="str">
        <f>VLOOKUP(B91,'[1]LISTADO ATM'!$A$2:$B$821,2,0)</f>
        <v xml:space="preserve">ATM Ministerio de Educación </v>
      </c>
      <c r="D91" s="163" t="s">
        <v>2570</v>
      </c>
      <c r="E91" s="164"/>
    </row>
    <row r="92" spans="1:5" ht="17.25" customHeight="1" x14ac:dyDescent="0.25">
      <c r="A92" s="127" t="str">
        <f>VLOOKUP(B92,'[1]LISTADO ATM'!$A$2:$C$821,3,0)</f>
        <v>SUR</v>
      </c>
      <c r="B92" s="127">
        <v>311</v>
      </c>
      <c r="C92" s="127" t="str">
        <f>VLOOKUP(B92,'[1]LISTADO ATM'!$A$2:$B$821,2,0)</f>
        <v>ATM Plaza Eroski</v>
      </c>
      <c r="D92" s="163" t="s">
        <v>2568</v>
      </c>
      <c r="E92" s="164"/>
    </row>
    <row r="93" spans="1:5" ht="17.25" customHeight="1" x14ac:dyDescent="0.25">
      <c r="A93" s="127" t="str">
        <f>VLOOKUP(B93,'[1]LISTADO ATM'!$A$2:$C$821,3,0)</f>
        <v>NORTE</v>
      </c>
      <c r="B93" s="127">
        <v>632</v>
      </c>
      <c r="C93" s="127" t="str">
        <f>VLOOKUP(B93,'[1]LISTADO ATM'!$A$2:$B$821,2,0)</f>
        <v xml:space="preserve">ATM Autobanco Gurabo </v>
      </c>
      <c r="D93" s="163" t="s">
        <v>2568</v>
      </c>
      <c r="E93" s="164"/>
    </row>
    <row r="94" spans="1:5" ht="17.25" customHeight="1" x14ac:dyDescent="0.25">
      <c r="A94" s="127" t="e">
        <f>VLOOKUP(B94,'[1]LISTADO ATM'!$A$2:$C$821,3,0)</f>
        <v>#N/A</v>
      </c>
      <c r="B94" s="127"/>
      <c r="C94" s="127" t="e">
        <f>VLOOKUP(B94,'[1]LISTADO ATM'!$A$2:$B$821,2,0)</f>
        <v>#N/A</v>
      </c>
      <c r="D94" s="163"/>
      <c r="E94" s="164"/>
    </row>
    <row r="95" spans="1:5" ht="17.25" customHeight="1" x14ac:dyDescent="0.25">
      <c r="A95" s="127" t="e">
        <f>VLOOKUP(B95,'[1]LISTADO ATM'!$A$2:$C$821,3,0)</f>
        <v>#N/A</v>
      </c>
      <c r="B95" s="127"/>
      <c r="C95" s="127" t="e">
        <f>VLOOKUP(B95,'[1]LISTADO ATM'!$A$2:$B$821,2,0)</f>
        <v>#N/A</v>
      </c>
      <c r="D95" s="163"/>
      <c r="E95" s="164"/>
    </row>
    <row r="96" spans="1:5" ht="17.25" customHeight="1" x14ac:dyDescent="0.25">
      <c r="A96" s="127" t="e">
        <f>VLOOKUP(B96,'[1]LISTADO ATM'!$A$2:$C$821,3,0)</f>
        <v>#N/A</v>
      </c>
      <c r="B96" s="127"/>
      <c r="C96" s="127" t="e">
        <f>VLOOKUP(B96,'[1]LISTADO ATM'!$A$2:$B$821,2,0)</f>
        <v>#N/A</v>
      </c>
      <c r="D96" s="163"/>
      <c r="E96" s="164"/>
    </row>
    <row r="97" spans="1:5" ht="17.25" customHeight="1" x14ac:dyDescent="0.25">
      <c r="A97" s="127" t="e">
        <f>VLOOKUP(B97,'[1]LISTADO ATM'!$A$2:$C$821,3,0)</f>
        <v>#N/A</v>
      </c>
      <c r="B97" s="127"/>
      <c r="C97" s="127" t="e">
        <f>VLOOKUP(B97,'[1]LISTADO ATM'!$A$2:$B$821,2,0)</f>
        <v>#N/A</v>
      </c>
      <c r="D97" s="163"/>
      <c r="E97" s="164"/>
    </row>
    <row r="98" spans="1:5" ht="17.25" customHeight="1" x14ac:dyDescent="0.25">
      <c r="A98" s="127" t="e">
        <f>VLOOKUP(B98,'[1]LISTADO ATM'!$A$2:$C$821,3,0)</f>
        <v>#N/A</v>
      </c>
      <c r="B98" s="127"/>
      <c r="C98" s="127" t="e">
        <f>VLOOKUP(B98,'[1]LISTADO ATM'!$A$2:$B$821,2,0)</f>
        <v>#N/A</v>
      </c>
      <c r="D98" s="163"/>
      <c r="E98" s="164"/>
    </row>
    <row r="99" spans="1:5" ht="17.25" customHeight="1" x14ac:dyDescent="0.25">
      <c r="A99" s="127" t="e">
        <f>VLOOKUP(B99,'[1]LISTADO ATM'!$A$2:$C$821,3,0)</f>
        <v>#N/A</v>
      </c>
      <c r="B99" s="127"/>
      <c r="C99" s="127" t="e">
        <f>VLOOKUP(B99,'[1]LISTADO ATM'!$A$2:$B$821,2,0)</f>
        <v>#N/A</v>
      </c>
      <c r="D99" s="163"/>
      <c r="E99" s="164"/>
    </row>
    <row r="100" spans="1:5" ht="17.25" customHeight="1" thickBot="1" x14ac:dyDescent="0.3">
      <c r="A100" s="119" t="s">
        <v>2476</v>
      </c>
      <c r="B100" s="139">
        <f>COUNT(B79:B99)</f>
        <v>15</v>
      </c>
      <c r="C100" s="110"/>
      <c r="D100" s="110"/>
      <c r="E100" s="111"/>
    </row>
    <row r="101" spans="1:5" ht="17.25" customHeight="1" x14ac:dyDescent="0.25">
      <c r="B101" s="144"/>
    </row>
  </sheetData>
  <mergeCells count="33">
    <mergeCell ref="D99:E99"/>
    <mergeCell ref="D94:E94"/>
    <mergeCell ref="D95:E95"/>
    <mergeCell ref="D96:E96"/>
    <mergeCell ref="D91:E91"/>
    <mergeCell ref="D92:E92"/>
    <mergeCell ref="D93:E93"/>
    <mergeCell ref="D97:E97"/>
    <mergeCell ref="D98:E98"/>
    <mergeCell ref="A1:E1"/>
    <mergeCell ref="A2:E2"/>
    <mergeCell ref="A7:E7"/>
    <mergeCell ref="A77:E77"/>
    <mergeCell ref="D81:E81"/>
    <mergeCell ref="C10:E10"/>
    <mergeCell ref="A12:E12"/>
    <mergeCell ref="C16:E16"/>
    <mergeCell ref="A18:E18"/>
    <mergeCell ref="A36:E36"/>
    <mergeCell ref="A55:E55"/>
    <mergeCell ref="A74:B74"/>
    <mergeCell ref="D78:E78"/>
    <mergeCell ref="D79:E79"/>
    <mergeCell ref="D80:E80"/>
    <mergeCell ref="D87:E87"/>
    <mergeCell ref="D88:E88"/>
    <mergeCell ref="D89:E89"/>
    <mergeCell ref="D90:E90"/>
    <mergeCell ref="D82:E82"/>
    <mergeCell ref="D83:E83"/>
    <mergeCell ref="D84:E84"/>
    <mergeCell ref="D85:E85"/>
    <mergeCell ref="D86:E86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287" priority="2"/>
  </conditionalFormatting>
  <conditionalFormatting sqref="A827">
    <cfRule type="duplicateValues" dxfId="286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7" t="s">
        <v>2421</v>
      </c>
      <c r="B1" s="188"/>
      <c r="C1" s="188"/>
      <c r="D1" s="188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7" t="s">
        <v>2431</v>
      </c>
      <c r="B18" s="188"/>
      <c r="C18" s="188"/>
      <c r="D18" s="188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285" priority="119326"/>
  </conditionalFormatting>
  <conditionalFormatting sqref="B33">
    <cfRule type="duplicateValues" dxfId="284" priority="119327"/>
    <cfRule type="duplicateValues" dxfId="283" priority="119328"/>
  </conditionalFormatting>
  <conditionalFormatting sqref="A33">
    <cfRule type="duplicateValues" dxfId="282" priority="119340"/>
  </conditionalFormatting>
  <conditionalFormatting sqref="A33">
    <cfRule type="duplicateValues" dxfId="281" priority="119341"/>
    <cfRule type="duplicateValues" dxfId="280" priority="119342"/>
  </conditionalFormatting>
  <conditionalFormatting sqref="B4:B8">
    <cfRule type="duplicateValues" dxfId="279" priority="6"/>
  </conditionalFormatting>
  <conditionalFormatting sqref="B4:B8">
    <cfRule type="duplicateValues" dxfId="278" priority="5"/>
  </conditionalFormatting>
  <conditionalFormatting sqref="A3:A8">
    <cfRule type="duplicateValues" dxfId="277" priority="3"/>
    <cfRule type="duplicateValues" dxfId="276" priority="4"/>
  </conditionalFormatting>
  <conditionalFormatting sqref="B3">
    <cfRule type="duplicateValues" dxfId="275" priority="2"/>
  </conditionalFormatting>
  <conditionalFormatting sqref="B3">
    <cfRule type="duplicateValues" dxfId="27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9" t="s">
        <v>58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14.8324421296275 días</v>
      </c>
      <c r="B3" s="131" t="s">
        <v>2565</v>
      </c>
      <c r="C3" s="136">
        <v>44325.167557870373</v>
      </c>
      <c r="D3" s="136" t="s">
        <v>2180</v>
      </c>
      <c r="E3" s="124">
        <v>812</v>
      </c>
      <c r="F3" s="140" t="str">
        <f>VLOOKUP(E3,'LISTADO ATM'!$A$2:$B$818,2,0)</f>
        <v xml:space="preserve">ATM Canasta del Pueblo </v>
      </c>
      <c r="G3" s="140" t="str">
        <f>VLOOKUP(E3,VIP!$A$2:$O4512,6,0)</f>
        <v>NO</v>
      </c>
      <c r="H3" s="140" t="str">
        <f>VLOOKUP(E3,VIP!$A$2:$O4544,7,FALSE)</f>
        <v>Si</v>
      </c>
      <c r="I3" s="140" t="str">
        <f>VLOOKUP(E3,VIP!$A$2:$O4421,8,FALSE)</f>
        <v>Si</v>
      </c>
      <c r="J3" s="140" t="str">
        <f>VLOOKUP(E3,VIP!$A$2:$O4350,8,FALSE)</f>
        <v>Si</v>
      </c>
      <c r="K3" s="125" t="s">
        <v>2219</v>
      </c>
    </row>
    <row r="4" spans="1:11" ht="18" x14ac:dyDescent="0.25">
      <c r="A4" s="68" t="str">
        <f t="shared" ref="A4:A9" ca="1" si="0">CONCATENATE(TODAY()-C4," días")</f>
        <v>44340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44340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44340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44340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44340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44340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273" priority="99258"/>
  </conditionalFormatting>
  <conditionalFormatting sqref="B7">
    <cfRule type="duplicateValues" dxfId="272" priority="42"/>
    <cfRule type="duplicateValues" dxfId="271" priority="43"/>
    <cfRule type="duplicateValues" dxfId="270" priority="44"/>
  </conditionalFormatting>
  <conditionalFormatting sqref="B7">
    <cfRule type="duplicateValues" dxfId="269" priority="41"/>
  </conditionalFormatting>
  <conditionalFormatting sqref="B7">
    <cfRule type="duplicateValues" dxfId="268" priority="39"/>
    <cfRule type="duplicateValues" dxfId="267" priority="40"/>
  </conditionalFormatting>
  <conditionalFormatting sqref="B7">
    <cfRule type="duplicateValues" dxfId="266" priority="36"/>
    <cfRule type="duplicateValues" dxfId="265" priority="37"/>
    <cfRule type="duplicateValues" dxfId="264" priority="38"/>
  </conditionalFormatting>
  <conditionalFormatting sqref="B7">
    <cfRule type="duplicateValues" dxfId="263" priority="35"/>
  </conditionalFormatting>
  <conditionalFormatting sqref="B7">
    <cfRule type="duplicateValues" dxfId="262" priority="33"/>
    <cfRule type="duplicateValues" dxfId="261" priority="34"/>
  </conditionalFormatting>
  <conditionalFormatting sqref="B7">
    <cfRule type="duplicateValues" dxfId="260" priority="32"/>
  </conditionalFormatting>
  <conditionalFormatting sqref="B7">
    <cfRule type="duplicateValues" dxfId="259" priority="29"/>
    <cfRule type="duplicateValues" dxfId="258" priority="30"/>
    <cfRule type="duplicateValues" dxfId="257" priority="31"/>
  </conditionalFormatting>
  <conditionalFormatting sqref="B7">
    <cfRule type="duplicateValues" dxfId="256" priority="28"/>
  </conditionalFormatting>
  <conditionalFormatting sqref="B7">
    <cfRule type="duplicateValues" dxfId="255" priority="27"/>
  </conditionalFormatting>
  <conditionalFormatting sqref="B9">
    <cfRule type="duplicateValues" dxfId="254" priority="26"/>
  </conditionalFormatting>
  <conditionalFormatting sqref="B9">
    <cfRule type="duplicateValues" dxfId="253" priority="23"/>
    <cfRule type="duplicateValues" dxfId="252" priority="24"/>
    <cfRule type="duplicateValues" dxfId="251" priority="25"/>
  </conditionalFormatting>
  <conditionalFormatting sqref="B9">
    <cfRule type="duplicateValues" dxfId="250" priority="21"/>
    <cfRule type="duplicateValues" dxfId="249" priority="22"/>
  </conditionalFormatting>
  <conditionalFormatting sqref="B9">
    <cfRule type="duplicateValues" dxfId="248" priority="18"/>
    <cfRule type="duplicateValues" dxfId="247" priority="19"/>
    <cfRule type="duplicateValues" dxfId="246" priority="20"/>
  </conditionalFormatting>
  <conditionalFormatting sqref="B9">
    <cfRule type="duplicateValues" dxfId="245" priority="17"/>
  </conditionalFormatting>
  <conditionalFormatting sqref="B9">
    <cfRule type="duplicateValues" dxfId="244" priority="16"/>
  </conditionalFormatting>
  <conditionalFormatting sqref="B9">
    <cfRule type="duplicateValues" dxfId="243" priority="15"/>
  </conditionalFormatting>
  <conditionalFormatting sqref="B9">
    <cfRule type="duplicateValues" dxfId="242" priority="12"/>
    <cfRule type="duplicateValues" dxfId="241" priority="13"/>
    <cfRule type="duplicateValues" dxfId="240" priority="14"/>
  </conditionalFormatting>
  <conditionalFormatting sqref="B9">
    <cfRule type="duplicateValues" dxfId="239" priority="10"/>
    <cfRule type="duplicateValues" dxfId="238" priority="11"/>
  </conditionalFormatting>
  <conditionalFormatting sqref="C9">
    <cfRule type="duplicateValues" dxfId="237" priority="9"/>
  </conditionalFormatting>
  <conditionalFormatting sqref="E3">
    <cfRule type="duplicateValues" dxfId="236" priority="121621"/>
  </conditionalFormatting>
  <conditionalFormatting sqref="E3">
    <cfRule type="duplicateValues" dxfId="235" priority="121622"/>
    <cfRule type="duplicateValues" dxfId="234" priority="121623"/>
  </conditionalFormatting>
  <conditionalFormatting sqref="E3">
    <cfRule type="duplicateValues" dxfId="233" priority="121624"/>
    <cfRule type="duplicateValues" dxfId="232" priority="121625"/>
    <cfRule type="duplicateValues" dxfId="231" priority="121626"/>
    <cfRule type="duplicateValues" dxfId="230" priority="121627"/>
  </conditionalFormatting>
  <conditionalFormatting sqref="B3">
    <cfRule type="duplicateValues" dxfId="229" priority="121628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88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28" priority="2"/>
  </conditionalFormatting>
  <conditionalFormatting sqref="B1:B1048576">
    <cfRule type="duplicateValues" dxfId="227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2021-05-24T02:44:39Z</cp:lastPrinted>
  <dcterms:created xsi:type="dcterms:W3CDTF">2014-10-01T23:18:29Z</dcterms:created>
  <dcterms:modified xsi:type="dcterms:W3CDTF">2021-05-24T09:46:34Z</dcterms:modified>
</cp:coreProperties>
</file>