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15360" windowHeight="765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REPORTE!$A$4:$Q$99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4" i="1" l="1"/>
  <c r="F164" i="1"/>
  <c r="G164" i="1"/>
  <c r="H164" i="1"/>
  <c r="I164" i="1"/>
  <c r="J164" i="1"/>
  <c r="K164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 l="1"/>
  <c r="A157" i="1"/>
  <c r="A15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A152" i="1"/>
  <c r="A15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0" i="1"/>
  <c r="A149" i="1"/>
  <c r="A148" i="1"/>
  <c r="A14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25" i="1"/>
  <c r="G125" i="1"/>
  <c r="H125" i="1"/>
  <c r="I125" i="1"/>
  <c r="J125" i="1"/>
  <c r="K125" i="1"/>
  <c r="A125" i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24" i="1" l="1"/>
  <c r="A123" i="1"/>
  <c r="A122" i="1"/>
  <c r="A121" i="1"/>
  <c r="A12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/>
  <c r="A118" i="1"/>
  <c r="A112" i="1"/>
  <c r="A110" i="1"/>
  <c r="A106" i="1"/>
  <c r="A105" i="1"/>
  <c r="A10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17" i="1"/>
  <c r="A116" i="1"/>
  <c r="A115" i="1"/>
  <c r="A114" i="1"/>
  <c r="A113" i="1"/>
  <c r="A111" i="1"/>
  <c r="A109" i="1"/>
  <c r="A108" i="1"/>
  <c r="A107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9" i="1"/>
  <c r="A98" i="1"/>
  <c r="A97" i="1"/>
  <c r="A96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A94" i="1"/>
  <c r="A93" i="1"/>
  <c r="B90" i="16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2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<sst xmlns="http://schemas.openxmlformats.org/spreadsheetml/2006/main" count="13968" uniqueCount="2606">
  <si>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</si>
  <si>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</si>
  <si>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</si>
  <si>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</si>
  <si>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</si>
  <si>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</si>
  <si>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</si>
  <si>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</si>
  <si>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</si>
  <si>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</si>
  <si>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</si>
  <si>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</si>
  <si>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</si>
  <si>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</si>
  <si>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</si>
  <si>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</si>
  <si>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</si>
  <si>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</si>
  <si>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</si>
  <si>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</si>
  <si>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</si>
  <si>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</si>
  <si>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</si>
  <si>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</si>
  <si>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</si>
  <si>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</si>
  <si>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</si>
  <si>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</si>
  <si>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</si>
  <si>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</si>
  <si>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</si>
  <si>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</si>
  <si>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</si>
  <si>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</si>
  <si>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</si>
  <si>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</si>
  <si>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</si>
  <si>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</si>
  <si>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</si>
  <si>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</si>
  <si>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</si>
  <si>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</si>
  <si>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</si>
  <si>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</si>
  <si>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</si>
  <si>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</si>
  <si>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</si>
  <si>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</si>
  <si>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</si>
  <si>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</si>
  <si>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</si>
  <si>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</si>
  <si>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</si>
  <si>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</si>
  <si>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</si>
  <si>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</si>
  <si>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</si>
  <si>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</si>
  <si>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</si>
  <si>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</si>
  <si>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</si>
  <si>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</si>
  <si>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</si>
  <si>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</si>
  <si>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</si>
  <si>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</si>
  <si>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</si>
  <si>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</si>
  <si>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</si>
  <si>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</si>
  <si>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</si>
  <si>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</si>
  <si>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</si>
  <si>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</si>
  <si>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</si>
  <si>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</si>
  <si>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</si>
  <si>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</si>
  <si>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</si>
  <si>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</si>
  <si>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</si>
  <si>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</si>
  <si>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</si>
  <si>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</si>
  <si>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</si>
  <si>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</si>
  <si>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</si>
  <si>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</si>
  <si>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</si>
  <si>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</si>
  <si>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</si>
  <si>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</si>
  <si>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</si>
  <si>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</si>
  <si>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</si>
  <si>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</si>
  <si>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</si>
  <si>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</si>
  <si>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</si>
  <si>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</si>
  <si>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</si>
  <si>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</si>
  <si>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</si>
  <si>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</si>
  <si>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</si>
  <si>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</si>
  <si>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</si>
  <si>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</si>
  <si>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</si>
  <si>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</si>
  <si>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</si>
  <si>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</si>
  <si>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</si>
  <si>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</si>
  <si>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</si>
  <si>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</si>
  <si>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</si>
  <si>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</si>
  <si>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</si>
  <si>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</si>
  <si>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</si>
  <si>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</si>
  <si>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</si>
  <si>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</si>
  <si>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</si>
  <si>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</si>
  <si>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</si>
  <si>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</si>
  <si>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</si>
  <si>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</si>
  <si>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</si>
  <si>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</si>
  <si>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</si>
  <si>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</si>
  <si>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</si>
  <si>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</si>
  <si>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</si>
  <si>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</si>
  <si>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</si>
  <si>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</si>
  <si>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</si>
  <si>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</si>
  <si>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</si>
  <si>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</si>
  <si>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</si>
  <si>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</si>
  <si>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</si>
  <si>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</si>
  <si>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</si>
  <si>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</si>
  <si>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</si>
  <si>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</si>
  <si>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</si>
  <si>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</si>
  <si>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</si>
  <si>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</si>
  <si>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</si>
  <si>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</si>
  <si>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</si>
  <si>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</si>
  <si>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</si>
  <si>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</si>
  <si>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</si>
  <si>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</si>
  <si>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</si>
  <si>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</si>
  <si>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</si>
  <si>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</si>
  <si>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</si>
  <si>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</si>
  <si>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</si>
  <si>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</si>
  <si>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</si>
  <si>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</si>
  <si>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</si>
  <si>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</si>
  <si>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</si>
  <si>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</si>
  <si>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</si>
  <si>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</si>
  <si>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</si>
  <si>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</si>
  <si>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</si>
  <si>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</si>
  <si>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</si>
  <si>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</si>
  <si>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</si>
  <si>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</si>
  <si>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</si>
  <si>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</si>
  <si>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</si>
  <si>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</si>
  <si>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</si>
  <si>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</si>
  <si>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</si>
  <si>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</si>
  <si>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</si>
  <si>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</si>
  <si>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</si>
  <si>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</si>
  <si>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</si>
  <si>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</si>
  <si>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</si>
  <si>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</si>
  <si>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</si>
  <si>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</si>
  <si>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</si>
  <si>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</si>
  <si>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</si>
  <si>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</si>
  <si>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</si>
  <si>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</si>
  <si>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</si>
  <si>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</si>
  <si>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</si>
  <si>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</si>
  <si>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</si>
  <si>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</si>
  <si>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</si>
  <si>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</si>
  <si>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</si>
  <si>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</si>
  <si>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</si>
  <si>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</si>
  <si>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</si>
  <si>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</si>
  <si>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</si>
  <si>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</si>
  <si>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</si>
  <si>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</si>
  <si>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</si>
  <si>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</si>
  <si>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</si>
  <si>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</si>
  <si>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</si>
  <si>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</si>
  <si>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</si>
  <si>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</si>
  <si>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</si>
  <si>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</si>
  <si>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</si>
  <si>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</si>
  <si>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</si>
  <si>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</si>
  <si>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</si>
  <si>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</si>
  <si>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</si>
  <si>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</si>
  <si>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</si>
  <si>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</si>
  <si>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</si>
  <si>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</si>
  <si>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</si>
  <si>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</si>
  <si>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</si>
  <si>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</si>
  <si>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</si>
  <si>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</si>
  <si>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</si>
  <si>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</si>
  <si>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</si>
  <si>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</si>
  <si>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</si>
  <si>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</si>
  <si>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</si>
  <si>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</si>
  <si>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</si>
  <si>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</si>
  <si>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</si>
  <si>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</si>
  <si>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</si>
  <si>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</si>
  <si>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</si>
  <si>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</si>
  <si>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</si>
  <si>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</si>
  <si>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</si>
  <si>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</si>
  <si>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</si>
  <si>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</si>
  <si>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</si>
  <si>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</si>
  <si>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</si>
  <si>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</si>
  <si>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</si>
  <si>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</si>
  <si>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</si>
  <si>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</si>
  <si>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</si>
  <si>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</si>
  <si>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</si>
  <si>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</si>
  <si>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</si>
  <si>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</si>
  <si>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</si>
  <si>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</si>
  <si>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</si>
  <si>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</si>
  <si>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</si>
  <si>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</si>
  <si>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</si>
  <si>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</si>
  <si>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</si>
  <si>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</si>
  <si>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</si>
  <si>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</si>
  <si>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</si>
  <si>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</si>
  <si>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</si>
  <si>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</si>
  <si>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</si>
  <si>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</si>
  <si>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</si>
  <si>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</si>
  <si>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</si>
  <si>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</si>
  <si>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</si>
  <si>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</si>
  <si>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</si>
  <si>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</si>
  <si>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</si>
  <si>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</si>
  <si>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</si>
  <si>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</si>
  <si>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</si>
  <si>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</si>
  <si>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</si>
  <si>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</si>
  <si>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</si>
  <si>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</si>
  <si>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</si>
  <si>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</si>
  <si>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</si>
  <si>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</si>
  <si>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</si>
  <si>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</si>
  <si>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</si>
  <si>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</si>
  <si>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</si>
  <si>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</si>
  <si>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</si>
  <si>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</si>
  <si>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</si>
  <si>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</si>
  <si>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</si>
  <si>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</si>
  <si>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</si>
  <si>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</si>
  <si>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</si>
  <si>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</si>
  <si>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</si>
  <si>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</si>
  <si>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</si>
  <si>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</si>
  <si>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</si>
  <si>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</si>
  <si>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</si>
  <si>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</si>
  <si>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</si>
  <si>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</si>
  <si>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</si>
  <si>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</si>
  <si>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</si>
  <si>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</si>
  <si>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</si>
  <si>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</si>
  <si>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</si>
  <si>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</si>
  <si>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</si>
  <si>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</si>
  <si>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</si>
  <si>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</si>
  <si>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</si>
  <si>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</si>
  <si>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</si>
  <si>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</si>
  <si>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</si>
  <si>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</si>
  <si>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</si>
  <si>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</si>
  <si>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</si>
  <si>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</si>
  <si>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</si>
  <si>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</si>
  <si>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</si>
  <si>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</si>
  <si>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</si>
  <si>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</si>
  <si>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</si>
  <si>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</si>
  <si>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</si>
  <si>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</si>
  <si>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</si>
  <si>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</si>
  <si>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</si>
  <si>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</si>
  <si>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</si>
  <si>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</si>
  <si>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</si>
  <si>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</si>
  <si>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</si>
  <si>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</si>
  <si>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</si>
  <si>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</si>
  <si>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</si>
  <si>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</si>
  <si>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</si>
  <si>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</si>
  <si>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</si>
  <si>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</si>
  <si>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</si>
  <si>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</si>
  <si>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</si>
  <si>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</si>
  <si>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</si>
  <si>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</si>
  <si>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</si>
  <si>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</si>
  <si>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</si>
  <si>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</si>
  <si>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</si>
  <si>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</si>
  <si>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</si>
  <si>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</si>
  <si>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</si>
  <si>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</si>
  <si>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</si>
  <si>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</si>
  <si>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</si>
  <si>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</si>
  <si>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</si>
  <si>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</si>
  <si>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</si>
  <si>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</si>
  <si>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</si>
  <si>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</si>
  <si>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</si>
  <si>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</si>
  <si>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</si>
  <si>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</si>
  <si>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</si>
  <si>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</si>
  <si>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</si>
  <si>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</si>
  <si>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</si>
  <si>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</si>
  <si>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</si>
  <si>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</si>
  <si>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</si>
  <si>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</si>
  <si>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</si>
  <si>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</si>
  <si>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</si>
  <si>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</si>
  <si>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</si>
  <si>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</si>
  <si>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</si>
  <si>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</si>
  <si>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</si>
  <si>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</si>
  <si>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</si>
  <si>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</si>
  <si>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</si>
  <si>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</si>
  <si>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</si>
  <si>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</si>
  <si>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</si>
  <si>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</si>
  <si>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</si>
  <si>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</si>
  <si>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</si>
  <si>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</si>
  <si>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</si>
  <si>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</si>
  <si>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</si>
  <si>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</si>
  <si>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</si>
  <si>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</si>
  <si>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</si>
  <si>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</si>
  <si>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</si>
  <si>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</si>
  <si>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</si>
  <si>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</si>
  <si>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</si>
  <si>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</si>
  <si>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</si>
  <si>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</si>
  <si>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</si>
  <si>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</si>
  <si>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</si>
  <si>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</si>
  <si>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</si>
  <si>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</si>
  <si>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</si>
  <si>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</si>
  <si>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</si>
  <si>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</si>
  <si>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</si>
  <si>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</si>
  <si>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</si>
  <si>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</si>
  <si>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</si>
  <si>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</si>
  <si>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</si>
  <si>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</si>
  <si>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</si>
  <si>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</si>
  <si>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</si>
  <si>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</si>
  <si>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</si>
  <si>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</si>
  <si>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</si>
  <si>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</si>
  <si>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</si>
  <si>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</si>
  <si>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</si>
  <si>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</si>
  <si>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</si>
  <si>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</si>
  <si>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</si>
  <si>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</si>
  <si>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</si>
  <si>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</si>
  <si>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</si>
  <si>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</si>
  <si>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</si>
  <si>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</si>
  <si>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</si>
  <si>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</si>
  <si>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</si>
  <si>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</si>
  <si>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</si>
  <si>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</si>
  <si>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</si>
  <si>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</si>
  <si>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</si>
  <si>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</si>
  <si>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</si>
  <si>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</si>
  <si>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</si>
  <si>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</si>
  <si>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</si>
  <si>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</si>
  <si>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</si>
  <si>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</si>
  <si>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</si>
  <si>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</si>
  <si>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</si>
  <si>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</si>
  <si>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</si>
  <si>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</si>
  <si>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</si>
  <si>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</si>
  <si>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</si>
  <si>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</si>
  <si>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</si>
  <si>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</si>
  <si>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</si>
  <si>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</si>
  <si>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</si>
  <si>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</si>
  <si>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</si>
  <si>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</si>
  <si>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</si>
  <si>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</si>
  <si>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</si>
  <si>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</si>
  <si>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</si>
  <si>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</si>
  <si>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</si>
  <si>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</si>
  <si>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</si>
  <si>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</si>
  <si>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</si>
  <si>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</si>
  <si>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</si>
  <si>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</si>
  <si>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</si>
  <si>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</si>
  <si>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</si>
  <si>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</si>
  <si>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</si>
  <si>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</si>
  <si>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</si>
  <si>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</si>
  <si>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</si>
  <si>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</si>
  <si>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</si>
  <si>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</si>
  <si>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</si>
  <si>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</si>
  <si>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</si>
  <si>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</si>
  <si>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</si>
  <si>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</si>
  <si>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</si>
  <si>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</si>
  <si>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</si>
  <si>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</si>
  <si>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</si>
  <si>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</si>
  <si>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</si>
  <si>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</si>
  <si>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</si>
  <si>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</si>
  <si>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</si>
  <si>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</si>
  <si>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</si>
  <si>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</si>
  <si>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</si>
  <si>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</si>
  <si>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</si>
  <si>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</si>
  <si>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</si>
  <si>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</si>
  <si>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</si>
  <si>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</si>
  <si>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</si>
  <si>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</si>
  <si>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</si>
  <si>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</si>
  <si>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</si>
  <si>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</si>
  <si>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</si>
  <si>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</si>
  <si>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</si>
  <si>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</si>
  <si>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</si>
  <si>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</si>
  <si>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</si>
  <si>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</si>
  <si>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</si>
  <si>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</si>
  <si>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</si>
  <si>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</si>
  <si>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</si>
  <si>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</si>
  <si>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</si>
  <si>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</si>
  <si>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</si>
  <si>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</si>
  <si>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</si>
  <si>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</si>
  <si>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</si>
  <si>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</si>
  <si>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</si>
  <si>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</si>
  <si>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</si>
  <si>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</si>
  <si>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</si>
  <si>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</si>
  <si>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</si>
  <si>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</si>
  <si>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</si>
  <si>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</si>
  <si>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</si>
  <si>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</si>
  <si>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</si>
  <si>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</si>
  <si>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</si>
  <si>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</si>
  <si>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</si>
  <si>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</si>
  <si>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</si>
  <si>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</si>
  <si>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</si>
  <si>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</si>
  <si>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</si>
  <si>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</si>
  <si>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</si>
  <si>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</si>
  <si>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</si>
  <si>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</si>
  <si>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</si>
  <si>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</si>
  <si>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</si>
  <si>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</si>
  <si>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</si>
  <si>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</si>
  <si>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</si>
  <si>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</si>
  <si>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</si>
  <si>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</si>
  <si>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</si>
  <si>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</si>
  <si>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</si>
  <si>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</si>
  <si>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</si>
  <si>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</si>
  <si>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</si>
  <si>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</si>
  <si>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</si>
  <si>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</si>
  <si>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</si>
  <si>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</si>
  <si>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</si>
  <si>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</si>
  <si>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</si>
  <si>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</si>
  <si>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</si>
  <si>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</si>
  <si>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</si>
  <si>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</si>
  <si>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</si>
  <si>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</si>
  <si>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</si>
  <si>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</si>
  <si>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</si>
  <si>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</si>
  <si>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</si>
  <si>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</si>
  <si>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</si>
  <si>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</si>
  <si>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</si>
  <si>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</si>
  <si>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</si>
  <si>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</si>
  <si>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</si>
  <si>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</si>
  <si>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</si>
  <si>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</si>
  <si>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</si>
  <si>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</si>
  <si>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</si>
  <si>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</si>
  <si>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</si>
  <si>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</si>
  <si>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</si>
  <si>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</si>
  <si>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</si>
  <si>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</si>
  <si>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</si>
  <si>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</si>
  <si>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</si>
  <si>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</si>
  <si>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</si>
  <si>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</si>
  <si>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</si>
  <si>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</si>
  <si>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</si>
  <si>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</si>
  <si>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</si>
  <si>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</si>
  <si>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</si>
  <si>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</si>
  <si>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</si>
  <si>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</si>
  <si>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</si>
  <si>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</si>
  <si>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</si>
  <si>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</si>
  <si>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</si>
  <si>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</si>
  <si>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</si>
  <si>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</si>
  <si>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</si>
  <si>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</si>
  <si>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</si>
  <si>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</si>
  <si>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</si>
  <si>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</si>
  <si>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</si>
  <si>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</si>
  <si>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</si>
  <si>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</si>
  <si>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</si>
  <si>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</si>
  <si>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</si>
  <si>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</si>
  <si>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</si>
  <si>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</si>
  <si>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</si>
  <si>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</si>
  <si>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</si>
  <si>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</si>
  <si>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</si>
  <si>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</si>
  <si>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</si>
  <si>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</si>
  <si>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</si>
  <si>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</si>
  <si>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</si>
  <si>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</si>
  <si>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</si>
  <si>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</si>
  <si>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</si>
  <si>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</si>
  <si>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</si>
  <si>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</si>
  <si>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</si>
  <si>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</si>
  <si>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</si>
  <si>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</si>
  <si>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</si>
  <si>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</si>
  <si>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</si>
  <si>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</si>
  <si>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</si>
  <si>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</si>
  <si>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</si>
  <si>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</si>
  <si>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</si>
  <si>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</si>
  <si>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</si>
  <si>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</si>
  <si>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</si>
  <si>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</si>
  <si>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</si>
  <si>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</si>
  <si>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</si>
  <si>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</si>
  <si>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</si>
  <si>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</si>
  <si>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</si>
  <si>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</si>
  <si>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</si>
  <si>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</si>
  <si>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</si>
  <si>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</si>
  <si>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</si>
  <si>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</si>
  <si>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</si>
  <si>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</si>
  <si>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</si>
  <si>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</si>
  <si>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</si>
  <si>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</si>
  <si>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</si>
  <si>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</si>
  <si>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</si>
  <si>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</si>
  <si>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</si>
  <si>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</si>
  <si>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</si>
  <si>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</si>
  <si>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</si>
  <si>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</si>
  <si>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</si>
  <si>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</si>
  <si>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</si>
  <si>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</si>
  <si>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</si>
  <si>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</si>
  <si>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</si>
  <si>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</si>
  <si>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</si>
  <si>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</si>
  <si>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</si>
  <si>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</si>
  <si>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</si>
  <si>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</si>
  <si>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</si>
  <si>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</si>
  <si>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</si>
  <si>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</si>
  <si>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</si>
  <si>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</si>
  <si>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</si>
  <si>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</si>
  <si>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</si>
  <si>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</si>
  <si>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</si>
  <si>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</si>
  <si>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</si>
  <si>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</si>
  <si>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</si>
  <si>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</si>
  <si>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</si>
  <si>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</si>
  <si>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</si>
  <si>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</si>
  <si>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</si>
  <si>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</si>
  <si>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</si>
  <si>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</si>
  <si>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</si>
  <si>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</si>
  <si>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</si>
  <si>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</si>
  <si>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</si>
  <si>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</si>
  <si>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</si>
  <si>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</si>
  <si>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</si>
  <si>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</si>
  <si>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</si>
  <si>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</si>
  <si>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</si>
  <si>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</si>
  <si>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</si>
  <si>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</si>
  <si>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</si>
  <si>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</si>
  <si>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</si>
  <si>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</si>
  <si>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</si>
  <si>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</si>
  <si>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</si>
  <si>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</si>
  <si>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</si>
  <si>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</si>
  <si>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</si>
  <si>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</si>
  <si>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</si>
  <si>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</si>
  <si>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</si>
  <si>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</si>
  <si>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</si>
  <si>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</si>
  <si>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</si>
  <si>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</si>
  <si>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</si>
  <si>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</si>
  <si>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</si>
  <si>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</si>
  <si>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</si>
  <si>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</si>
  <si>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</si>
  <si>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</si>
  <si>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</si>
  <si>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</si>
  <si>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</si>
  <si>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</si>
  <si>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</si>
  <si>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</si>
  <si>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</si>
  <si>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</si>
  <si>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</si>
  <si>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</si>
  <si>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</si>
  <si>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</si>
  <si>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</si>
  <si>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</si>
  <si>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</si>
  <si>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</si>
  <si>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</si>
  <si>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</si>
  <si>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</si>
  <si>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</si>
  <si>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</si>
  <si>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</si>
  <si>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</si>
  <si>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</si>
  <si>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</si>
  <si>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</si>
  <si>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</si>
  <si>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</si>
  <si>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</si>
  <si>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</si>
  <si>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</si>
  <si>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</si>
  <si>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</si>
  <si>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</si>
  <si>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</si>
  <si>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</si>
  <si>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</si>
  <si>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</si>
  <si>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</si>
  <si>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</si>
  <si>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</si>
  <si>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</si>
  <si>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</si>
  <si>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</si>
  <si>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</si>
  <si>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</si>
  <si>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</si>
  <si>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</si>
  <si>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</si>
  <si>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</si>
  <si>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</si>
  <si>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</si>
  <si>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</si>
  <si>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</si>
  <si>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</si>
  <si>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</si>
  <si>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</si>
  <si>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</si>
  <si>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</si>
  <si>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</si>
  <si>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</si>
  <si>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</si>
  <si>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</si>
  <si>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</si>
  <si>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</si>
  <si>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</si>
  <si>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</si>
  <si>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</si>
  <si>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</si>
  <si>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</si>
  <si>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</si>
  <si>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</si>
  <si>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</si>
  <si>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</si>
  <si>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</si>
  <si>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</si>
  <si>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</si>
  <si>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</si>
  <si>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</si>
  <si>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</si>
  <si>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</si>
  <si>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</si>
  <si>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</si>
  <si>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</si>
  <si>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</si>
  <si>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</si>
  <si>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</si>
  <si>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</si>
  <si>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</si>
  <si>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</si>
  <si>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</si>
  <si>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</si>
  <si>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</si>
  <si>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</si>
  <si>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</si>
  <si>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</si>
  <si>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</si>
  <si>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</si>
  <si>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</si>
  <si>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</si>
  <si>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</si>
  <si>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</si>
  <si>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</si>
  <si>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</si>
  <si>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</si>
  <si>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</si>
  <si>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</si>
  <si>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</si>
  <si>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</si>
  <si>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</si>
  <si>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</si>
  <si>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</si>
  <si>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</si>
  <si>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</si>
  <si>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</si>
  <si>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</si>
  <si>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</si>
  <si>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</si>
  <si>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</si>
  <si>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</si>
  <si>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</si>
  <si>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</si>
  <si>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</si>
  <si>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</si>
  <si>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</si>
  <si>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</si>
  <si>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</si>
  <si>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</si>
  <si>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</si>
  <si>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</si>
  <si>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</si>
  <si>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</si>
  <si>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</si>
  <si>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</si>
  <si>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</si>
  <si>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</si>
  <si>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</si>
  <si>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</si>
  <si>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</si>
  <si>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</si>
  <si>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</si>
  <si>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</si>
  <si>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</si>
  <si>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</si>
  <si>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</si>
  <si>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</si>
  <si>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</si>
  <si>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</si>
  <si>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</si>
  <si>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</si>
  <si>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</si>
  <si>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</si>
  <si>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</si>
  <si>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</si>
  <si>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</si>
  <si>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</si>
  <si>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</si>
  <si>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</si>
  <si>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</si>
  <si>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</si>
  <si>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</si>
  <si>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</si>
  <si>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</si>
  <si>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</si>
  <si>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</si>
  <si>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</si>
  <si>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</si>
  <si>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</si>
  <si>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</si>
  <si>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</si>
  <si>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</si>
  <si>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</si>
  <si>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</si>
  <si>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</si>
  <si>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</si>
  <si>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</si>
  <si>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</si>
  <si>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</si>
  <si>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</si>
  <si>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</si>
  <si>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</si>
  <si>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</si>
  <si>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</si>
  <si>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</si>
  <si>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</si>
  <si>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</si>
  <si>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</si>
  <si>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</si>
  <si>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</si>
  <si>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</si>
  <si>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</si>
  <si>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</si>
  <si>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</si>
  <si>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</si>
  <si>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</si>
  <si>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</si>
  <si>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</si>
  <si>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</si>
  <si>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</si>
  <si>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</si>
  <si>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</si>
  <si>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</si>
  <si>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</si>
  <si>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</si>
  <si>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</si>
  <si>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</si>
  <si>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</si>
  <si>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</si>
  <si>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</si>
  <si>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</si>
  <si>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</si>
  <si>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</si>
  <si>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</si>
  <si>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</si>
  <si>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</si>
  <si>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</si>
  <si>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</si>
  <si>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</si>
  <si>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</si>
  <si>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</si>
  <si>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</si>
  <si>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</si>
  <si>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</si>
  <si>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</si>
  <si>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</si>
  <si>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</si>
  <si>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</si>
  <si>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</si>
  <si>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</si>
  <si>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</si>
  <si>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</si>
  <si>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</si>
  <si>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</si>
  <si>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</si>
  <si>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</si>
  <si>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</si>
  <si>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</si>
  <si>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</si>
  <si>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</si>
  <si>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</si>
  <si>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</si>
  <si>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</si>
  <si>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</si>
  <si>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</si>
  <si>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</si>
  <si>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</si>
  <si>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</si>
  <si>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</si>
  <si>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</si>
  <si>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</si>
  <si>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</si>
  <si>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</si>
  <si>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</si>
  <si>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</si>
  <si>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</si>
  <si>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</si>
  <si>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</si>
  <si>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</si>
  <si>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</si>
  <si>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</si>
  <si>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</si>
  <si>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</si>
  <si>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</si>
  <si>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</si>
  <si>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</si>
  <si>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</si>
  <si>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</si>
  <si>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</si>
  <si>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</si>
  <si>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</si>
  <si>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</si>
  <si>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</si>
  <si>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</si>
  <si>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</si>
  <si>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</si>
  <si>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</si>
  <si>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</si>
  <si>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</si>
  <si>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</si>
  <si>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</si>
  <si>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</si>
  <si>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</si>
  <si>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</si>
  <si>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</si>
  <si>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</si>
  <si>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</si>
  <si>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</si>
  <si>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</si>
  <si>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</si>
  <si>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</si>
  <si>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</si>
  <si>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</si>
  <si>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</si>
  <si>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</si>
  <si>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</si>
  <si>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</si>
  <si>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</si>
  <si>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</si>
  <si>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</si>
  <si>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</si>
  <si>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</si>
  <si>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</si>
  <si>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</si>
  <si>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</si>
  <si>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</si>
  <si>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</si>
  <si>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</si>
  <si>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</si>
  <si>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</si>
  <si>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</si>
  <si>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</si>
  <si>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</si>
  <si>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</si>
  <si>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</si>
  <si>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</si>
  <si>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</si>
  <si>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</si>
  <si>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</si>
  <si>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</si>
  <si>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</si>
  <si>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</si>
  <si>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</si>
  <si>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</si>
  <si>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</si>
  <si>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</si>
  <si>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</si>
  <si>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</si>
  <si>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</si>
  <si>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</si>
  <si>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</si>
  <si>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</si>
  <si>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</si>
  <si>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</si>
  <si>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</si>
  <si>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</si>
  <si>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</si>
  <si>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</si>
  <si>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</si>
  <si>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</si>
  <si>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</si>
  <si>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</si>
  <si>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</si>
  <si>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</si>
  <si>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</si>
  <si>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</si>
  <si>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</si>
  <si>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</si>
  <si>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</si>
  <si>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</si>
  <si>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</si>
  <si>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</si>
  <si>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</si>
  <si>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</si>
  <si>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</si>
  <si>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</si>
  <si>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</si>
  <si>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</si>
  <si>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</si>
  <si>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</si>
  <si>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</si>
  <si>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</si>
  <si>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</si>
  <si>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</si>
  <si>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</si>
  <si>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</si>
  <si>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</si>
  <si>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</si>
  <si>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</si>
  <si>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</si>
  <si>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</si>
  <si>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</si>
  <si>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</si>
  <si>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</si>
  <si>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</si>
  <si>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</si>
  <si>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</si>
  <si>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</si>
  <si>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</si>
  <si>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</si>
  <si>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</si>
  <si>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</si>
  <si>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</si>
  <si>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</si>
  <si>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</si>
  <si>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</si>
  <si>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</si>
  <si>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</si>
  <si>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</si>
  <si>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</si>
  <si>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</si>
  <si>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</si>
  <si>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</si>
  <si>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</si>
  <si>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</si>
  <si>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</si>
  <si>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</si>
  <si>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</si>
  <si>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</si>
  <si>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</si>
  <si>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</si>
  <si>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</si>
  <si>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</si>
  <si>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</si>
  <si>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</si>
  <si>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</si>
  <si>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</si>
  <si>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</si>
  <si>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</si>
  <si>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</si>
  <si>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</si>
  <si>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</si>
  <si>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</si>
  <si>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</si>
  <si>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</si>
  <si>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</si>
  <si>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</si>
  <si>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</si>
  <si>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</si>
  <si>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</si>
  <si>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</si>
  <si>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</si>
  <si>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</si>
  <si>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</si>
  <si>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</si>
  <si>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</si>
  <si>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</si>
  <si>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</si>
  <si>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</si>
  <si>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</si>
  <si>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</si>
  <si>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</si>
  <si>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</si>
  <si>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</si>
  <si>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</si>
  <si>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</si>
  <si>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</si>
  <si>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</si>
  <si>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</si>
  <si>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</si>
  <si>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</si>
  <si>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</si>
  <si>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</si>
  <si>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</si>
  <si>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</si>
  <si>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</si>
  <si>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</si>
  <si>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</si>
  <si>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</si>
  <si>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</si>
  <si>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</si>
  <si>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</si>
  <si>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</si>
  <si>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</si>
  <si>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</si>
  <si>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</si>
  <si>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</si>
  <si>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</si>
  <si>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</si>
  <si>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</si>
  <si>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</si>
  <si>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</si>
  <si>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</si>
  <si>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</si>
  <si>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</si>
  <si>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</si>
  <si>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</si>
  <si>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</si>
  <si>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</si>
  <si>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</si>
  <si>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</si>
  <si>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</si>
  <si>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</si>
  <si>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</si>
  <si>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</si>
  <si>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</si>
  <si>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</si>
  <si>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</si>
  <si>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</si>
  <si>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</si>
  <si>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</si>
  <si>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</si>
  <si>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</si>
  <si>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</si>
  <si>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</si>
  <si>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</si>
  <si>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</si>
  <si>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</si>
  <si>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</si>
  <si>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</si>
  <si>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</si>
  <si>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</si>
  <si>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</si>
  <si>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</si>
  <si>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</si>
  <si>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</si>
  <si>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</si>
  <si>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</si>
  <si>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</si>
  <si>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</si>
  <si>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</si>
  <si>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</si>
  <si>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</si>
  <si>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</si>
  <si>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</si>
  <si>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</si>
  <si>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</si>
  <si>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</si>
  <si>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</si>
  <si>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</si>
  <si>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</si>
  <si>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</si>
  <si>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</si>
  <si>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</si>
  <si>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</si>
  <si>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</si>
  <si>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</si>
  <si>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</si>
  <si>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</si>
  <si>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</si>
  <si>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</si>
  <si>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</si>
  <si>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</si>
  <si>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</si>
  <si>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</si>
  <si>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</si>
  <si>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</si>
  <si>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</si>
  <si>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</si>
  <si>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</si>
  <si>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</si>
  <si>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</si>
  <si>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</si>
  <si>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</si>
  <si>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</si>
  <si>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</si>
  <si>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</si>
  <si>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</si>
  <si>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</si>
  <si>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</si>
  <si>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</si>
  <si>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</si>
  <si>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</si>
  <si>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</si>
  <si>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</si>
  <si>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</si>
  <si>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</si>
  <si>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</si>
  <si>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</si>
  <si>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</si>
  <si>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</si>
  <si>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</si>
  <si>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</si>
  <si>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</si>
  <si>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</si>
  <si>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</si>
  <si>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</si>
  <si>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</si>
  <si>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</si>
  <si>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</si>
  <si>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</si>
  <si>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</si>
  <si>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</si>
  <si>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</si>
  <si>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</si>
  <si>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</si>
  <si>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</si>
  <si>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</si>
  <si>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</si>
  <si>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</si>
  <si>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</si>
  <si>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</si>
  <si>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</si>
  <si>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</si>
  <si>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</si>
  <si>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</si>
  <si>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</si>
  <si>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</si>
  <si>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</si>
  <si>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</si>
  <si>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</si>
  <si>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</si>
  <si>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</si>
  <si>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</si>
  <si>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</si>
  <si>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</si>
  <si>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</si>
  <si>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</si>
  <si>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</si>
  <si>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</si>
  <si>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</si>
  <si>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</si>
  <si>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</si>
  <si>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</si>
  <si>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</si>
  <si>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</si>
  <si>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</si>
  <si>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</si>
  <si>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</si>
  <si>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</si>
  <si>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</si>
  <si>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</si>
  <si>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</si>
  <si>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</si>
  <si>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</si>
  <si>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</si>
  <si>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</si>
  <si>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</si>
  <si>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</si>
  <si>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</si>
  <si>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</si>
  <si>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</si>
  <si>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</si>
  <si>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</si>
  <si>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</si>
  <si>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</si>
  <si>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</si>
  <si>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</si>
  <si>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</si>
  <si>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</si>
  <si>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</si>
  <si>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</si>
  <si>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</si>
  <si>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</si>
  <si>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</si>
  <si>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</si>
  <si>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</si>
  <si>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</si>
  <si>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</si>
  <si>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</si>
  <si>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</si>
  <si>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</si>
  <si>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</si>
  <si>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</si>
  <si>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</si>
  <si>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</si>
  <si>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</si>
  <si>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</si>
  <si>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</si>
  <si>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</si>
  <si>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</si>
  <si>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</si>
  <si>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</si>
  <si>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</si>
  <si>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</si>
  <si>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</si>
  <si>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</si>
  <si>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</si>
  <si>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</si>
  <si>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</si>
  <si>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</si>
  <si>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</si>
  <si>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</si>
  <si>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</si>
  <si>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</si>
  <si>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</si>
  <si>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</si>
  <si>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</si>
  <si>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</si>
  <si>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</si>
  <si>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</si>
  <si>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</si>
  <si>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</si>
  <si>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</si>
  <si>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</si>
  <si>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</si>
  <si>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</si>
  <si>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</si>
  <si>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</si>
  <si>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</si>
  <si>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</si>
  <si>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</si>
  <si>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</si>
  <si>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</si>
  <si>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</si>
  <si>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</si>
  <si>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</si>
  <si>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</si>
  <si>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</si>
  <si>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</si>
  <si>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</si>
  <si>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</si>
  <si>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</si>
  <si>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</si>
  <si>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</si>
  <si>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</si>
  <si>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</si>
  <si>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</si>
  <si>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</si>
  <si>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</si>
  <si>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</si>
  <si>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</si>
  <si>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</si>
  <si>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</si>
  <si>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</si>
  <si>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</si>
  <si>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</si>
  <si>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</si>
  <si>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</si>
  <si>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</si>
  <si>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</si>
  <si>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</si>
  <si>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</si>
  <si>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</si>
  <si>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</si>
  <si>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</si>
  <si>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</si>
  <si>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</si>
  <si>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</si>
  <si>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</si>
  <si>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</si>
  <si>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</si>
  <si>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</si>
  <si>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</si>
  <si>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</si>
  <si>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</si>
  <si>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</si>
  <si>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</si>
  <si>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</si>
  <si>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</si>
  <si>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</si>
  <si>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</si>
  <si>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</si>
  <si>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</si>
  <si>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</si>
  <si>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</si>
  <si>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</si>
  <si>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</si>
  <si>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</si>
  <si>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</si>
  <si>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</si>
  <si>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</si>
  <si>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</si>
  <si>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</si>
  <si>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</si>
  <si>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</si>
  <si>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</si>
  <si>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</si>
  <si>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</si>
  <si>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</si>
  <si>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</si>
  <si>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</si>
  <si>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</si>
  <si>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</si>
  <si>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</si>
  <si>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</si>
  <si>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</si>
  <si>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</si>
  <si>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</si>
  <si>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</si>
  <si>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</si>
  <si>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</si>
  <si>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</si>
  <si>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</si>
  <si>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</si>
  <si>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</si>
  <si>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</si>
  <si>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</si>
  <si>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</si>
  <si>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</si>
  <si>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</si>
  <si>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</si>
  <si>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</si>
  <si>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</si>
  <si>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</si>
  <si>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</si>
  <si>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</si>
  <si>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</si>
  <si>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</si>
  <si>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</si>
  <si>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</si>
  <si>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</si>
  <si>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</si>
  <si>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</si>
  <si>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</si>
  <si>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</si>
  <si>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</si>
  <si>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</si>
  <si>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</si>
  <si>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</si>
  <si>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</si>
  <si>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</si>
  <si>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</si>
  <si>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</si>
  <si>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</si>
  <si>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</si>
  <si>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</si>
  <si>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</si>
  <si>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</si>
  <si>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</si>
  <si>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</si>
  <si>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</si>
  <si>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</si>
  <si>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</si>
  <si>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</si>
  <si>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</si>
  <si>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</si>
  <si>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</si>
  <si>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</si>
  <si>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</si>
  <si>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</si>
  <si>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</si>
  <si>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</si>
  <si>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</si>
  <si>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</si>
  <si>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</si>
  <si>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</si>
  <si>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</si>
  <si>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</si>
  <si>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</si>
  <si>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</si>
  <si>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</si>
  <si>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</si>
  <si>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</si>
  <si>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</si>
  <si>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</si>
  <si>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</si>
  <si>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</si>
  <si>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</si>
  <si>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</si>
  <si>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</si>
  <si>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</si>
  <si>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</si>
  <si>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</si>
  <si>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</si>
  <si>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</si>
  <si>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</si>
  <si>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</si>
  <si>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</si>
  <si>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</si>
  <si>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</si>
  <si>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</si>
  <si>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</si>
  <si>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</si>
  <si>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</si>
  <si>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</si>
  <si>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</si>
  <si>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</si>
  <si>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</si>
  <si>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</si>
  <si>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</si>
  <si>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</si>
  <si>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</si>
  <si>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</si>
  <si>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</si>
  <si>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</si>
  <si>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</si>
  <si>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</si>
  <si>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</si>
  <si>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</si>
  <si>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</si>
  <si>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</si>
  <si>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</si>
  <si>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</si>
  <si>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</si>
  <si>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</si>
  <si>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</si>
  <si>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</si>
  <si>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</si>
  <si>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</si>
  <si>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</si>
  <si>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</si>
  <si>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</si>
  <si>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</si>
  <si>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</si>
  <si>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</si>
  <si>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</si>
  <si>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</si>
  <si>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</si>
  <si>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</si>
  <si>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</si>
  <si>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</si>
  <si>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</si>
  <si>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</si>
  <si>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</si>
  <si>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</si>
  <si>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</si>
  <si>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</si>
  <si>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</si>
  <si>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</si>
  <si>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</si>
  <si>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</si>
  <si>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</si>
  <si>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</si>
  <si>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</si>
  <si>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</si>
  <si>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</si>
  <si>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</si>
  <si>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</si>
  <si>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</si>
  <si>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</si>
  <si>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</si>
  <si>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</si>
  <si>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</si>
  <si>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</si>
  <si>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</si>
  <si>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</si>
  <si>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</si>
  <si>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</si>
  <si>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</si>
  <si>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</si>
  <si>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</si>
  <si>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</si>
  <si>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</si>
  <si>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</si>
  <si>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</si>
  <si>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</si>
  <si>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</si>
  <si>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</si>
  <si>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</si>
  <si>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</si>
  <si>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</si>
  <si>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</si>
  <si>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</si>
  <si>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</si>
  <si>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</si>
  <si>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</si>
  <si>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</si>
  <si>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</si>
  <si>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</si>
  <si>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</si>
  <si>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</si>
  <si>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</si>
  <si>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</si>
  <si>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</si>
  <si>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</si>
  <si>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</si>
  <si>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</si>
  <si>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</si>
  <si>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</si>
  <si>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</si>
  <si>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</si>
  <si>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</si>
  <si>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</si>
  <si>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</si>
  <si>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</si>
  <si>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</si>
  <si>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</si>
  <si>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</si>
  <si>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</si>
  <si>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</si>
  <si>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</si>
  <si>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</si>
  <si>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</si>
  <si>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</si>
  <si>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</si>
  <si>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</si>
  <si>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</si>
  <si>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</si>
  <si>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</si>
  <si>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</si>
  <si>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</si>
  <si>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</si>
  <si>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</si>
  <si>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</si>
  <si>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</si>
  <si>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</si>
  <si>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</si>
  <si>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</si>
  <si>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</si>
  <si>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</si>
  <si>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</si>
  <si>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</si>
  <si>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</si>
  <si>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</si>
  <si>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</si>
  <si>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</si>
  <si>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</si>
  <si>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</si>
  <si>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</si>
  <si>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</si>
  <si>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</si>
  <si>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</si>
  <si>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</si>
  <si>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</si>
  <si>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</si>
  <si>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</si>
  <si>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</si>
  <si>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</si>
  <si>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</si>
  <si>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</si>
  <si>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</si>
  <si>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</si>
  <si>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</si>
  <si>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</si>
  <si>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</si>
  <si>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</si>
  <si>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</si>
  <si>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</si>
  <si>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</si>
  <si>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</si>
  <si>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</si>
  <si>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</si>
  <si>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</si>
  <si>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</si>
  <si>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</si>
  <si>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</si>
  <si>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</si>
  <si>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</si>
  <si>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</si>
  <si>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</si>
  <si>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</si>
  <si>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</si>
  <si>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</si>
  <si>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</si>
  <si>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</si>
  <si>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</si>
  <si>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</si>
  <si>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</si>
  <si>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</si>
  <si>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</si>
  <si>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</si>
  <si>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</si>
  <si>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</si>
  <si>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</si>
  <si>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</si>
  <si>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</si>
  <si>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</si>
  <si>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</si>
  <si>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</si>
  <si>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</si>
  <si>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</si>
  <si>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</si>
  <si>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</si>
  <si>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</si>
  <si>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</si>
  <si>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</si>
  <si>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</si>
  <si>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</si>
  <si>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</si>
  <si>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</si>
  <si>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</si>
  <si>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</si>
  <si>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</si>
  <si>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</si>
  <si>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</si>
  <si>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</si>
  <si>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</si>
  <si>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</si>
  <si>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</si>
  <si>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</si>
  <si>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</si>
  <si>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</si>
  <si>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</si>
  <si>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</si>
  <si>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</si>
  <si>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</si>
  <si>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</si>
  <si>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</si>
  <si>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</si>
  <si>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</si>
  <si>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</si>
  <si>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</si>
  <si>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</si>
  <si>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</si>
  <si>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</si>
  <si>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</si>
  <si>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</si>
  <si>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</si>
  <si>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</si>
  <si>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</si>
  <si>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</si>
  <si>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</si>
  <si>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</si>
  <si>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</si>
  <si>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</si>
  <si>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</si>
  <si>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</si>
  <si>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</si>
  <si>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</si>
  <si>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</si>
  <si>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</si>
  <si>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</si>
  <si>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</si>
  <si>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</si>
  <si>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</si>
  <si>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</si>
  <si>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</si>
  <si>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</si>
  <si>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</si>
  <si>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</si>
  <si>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</si>
  <si>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</si>
  <si>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</si>
  <si>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</si>
  <si>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</si>
  <si>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</si>
  <si>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</si>
  <si>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</si>
  <si>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</si>
  <si>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</si>
  <si>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</si>
  <si>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</si>
  <si>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</si>
  <si>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</si>
  <si>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</si>
  <si>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</si>
  <si>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</si>
  <si>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</si>
  <si>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</si>
  <si>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</si>
  <si>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</si>
  <si>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</si>
  <si>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</si>
  <si>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</si>
  <si>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</si>
  <si>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</si>
  <si>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</si>
  <si>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</si>
  <si>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</si>
  <si>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</si>
  <si>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</si>
  <si>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</si>
  <si>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</si>
  <si>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</si>
  <si>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</si>
  <si>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</si>
  <si>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</si>
  <si>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</si>
  <si>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</si>
  <si>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</si>
  <si>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</si>
  <si>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</si>
  <si>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</si>
  <si>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</si>
  <si>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</si>
  <si>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</si>
  <si>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</si>
  <si>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</si>
  <si>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</si>
  <si>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</si>
  <si>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</si>
  <si>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</si>
  <si>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</si>
  <si>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</si>
  <si>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</si>
  <si>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</si>
  <si>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</si>
  <si>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</si>
  <si>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</si>
  <si>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</si>
  <si>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</si>
  <si>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</si>
  <si>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</si>
  <si>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</si>
  <si>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</si>
  <si>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</si>
  <si>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</si>
  <si>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</si>
  <si>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</si>
  <si>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</si>
  <si>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</si>
  <si>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</si>
  <si>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</si>
  <si>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</si>
  <si>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</si>
  <si>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</si>
  <si>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</si>
  <si>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</si>
  <si>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</si>
  <si>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</si>
  <si>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</si>
  <si>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</si>
  <si>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</si>
  <si>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</si>
  <si>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</si>
  <si>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</si>
  <si>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</si>
  <si>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</si>
  <si>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</si>
  <si>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</si>
  <si>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</si>
  <si>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</si>
  <si>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</si>
  <si>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</si>
  <si>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</si>
  <si>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</si>
  <si>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</si>
  <si>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</si>
  <si>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</si>
  <si>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</si>
  <si>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</si>
  <si>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</si>
  <si>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</si>
  <si>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</si>
  <si>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</si>
  <si>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</si>
  <si>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</si>
  <si>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</si>
  <si>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</si>
  <si>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</si>
  <si>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</si>
  <si>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</si>
  <si>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</si>
  <si>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</si>
  <si>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</si>
  <si>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</si>
  <si>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</si>
  <si>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</si>
  <si>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</si>
  <si>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</si>
  <si>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</si>
  <si>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</si>
  <si>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</si>
  <si>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</si>
  <si>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</si>
  <si>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</si>
  <si>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</si>
  <si>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</si>
  <si>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</si>
  <si>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</si>
  <si>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</si>
  <si>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</si>
  <si>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</si>
  <si>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</si>
  <si>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</si>
  <si>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</si>
  <si>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</si>
  <si>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</si>
  <si>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</si>
  <si>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</si>
  <si>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</si>
  <si>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</si>
  <si>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</si>
  <si>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</si>
  <si>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</si>
  <si>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</si>
  <si>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</si>
  <si>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</si>
  <si>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</si>
  <si>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</si>
  <si>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</si>
  <si>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</si>
  <si>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</si>
  <si>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</si>
  <si>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</si>
  <si>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</si>
  <si>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</si>
  <si>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</si>
  <si>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</si>
  <si>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</si>
  <si>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</si>
  <si>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</si>
  <si>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</si>
  <si>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</si>
  <si>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</si>
  <si>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</si>
  <si>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</si>
  <si>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</si>
  <si>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</si>
  <si>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</si>
  <si>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</si>
  <si>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</si>
  <si>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</si>
  <si>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</si>
  <si>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</si>
  <si>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</si>
  <si>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</si>
  <si>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</si>
  <si>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</si>
  <si>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</si>
  <si>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</si>
  <si>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</si>
  <si>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</si>
  <si>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</si>
  <si>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</si>
  <si>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</si>
  <si>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</si>
  <si>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</si>
  <si>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</si>
  <si>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</si>
  <si>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</si>
  <si>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</si>
  <si>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</si>
  <si>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</si>
  <si>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</si>
  <si>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</si>
  <si>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</si>
  <si>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</si>
  <si>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</si>
  <si>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</si>
  <si>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</si>
  <si>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</si>
  <si>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</si>
  <si>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</si>
  <si>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</si>
  <si>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</si>
  <si>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</si>
  <si>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</si>
  <si>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</si>
  <si>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</si>
  <si>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</si>
  <si>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</si>
  <si>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</si>
  <si>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</si>
  <si>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</si>
  <si>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</si>
  <si>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</si>
  <si>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</si>
  <si>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</si>
  <si>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</si>
  <si>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</si>
  <si>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</si>
  <si>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</si>
  <si>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</si>
  <si>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</si>
  <si>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</si>
  <si>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</si>
  <si>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</si>
  <si>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</si>
  <si>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</si>
  <si>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</si>
  <si>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</si>
  <si>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</si>
  <si>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</si>
  <si>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</si>
  <si>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</si>
  <si>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</si>
  <si>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</si>
  <si>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</si>
  <si>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</si>
  <si>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</si>
  <si>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</si>
  <si>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</si>
  <si>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</si>
  <si>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</si>
  <si>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</si>
  <si>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</si>
  <si>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</si>
  <si>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</si>
  <si>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</si>
  <si>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</si>
  <si>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</si>
  <si>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</si>
  <si>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</si>
  <si>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</si>
  <si>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</si>
  <si>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</si>
  <si>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</si>
  <si>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</si>
  <si>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</si>
  <si>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</si>
  <si>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</si>
  <si>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</si>
  <si>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</si>
  <si>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</si>
  <si>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</si>
  <si>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</si>
  <si>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</si>
  <si>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</si>
  <si>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</si>
  <si>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</si>
  <si>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</si>
  <si>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</si>
  <si>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</si>
  <si>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</si>
  <si>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</si>
  <si>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</si>
  <si>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</si>
  <si>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</si>
  <si>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</si>
  <si>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</si>
  <si>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</si>
  <si>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</si>
  <si>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</si>
  <si>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</si>
  <si>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</si>
  <si>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</si>
  <si>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</si>
  <si>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</si>
  <si>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</si>
  <si>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</si>
  <si>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</si>
  <si>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</si>
  <si>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</si>
  <si>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</si>
  <si>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</si>
  <si>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</si>
  <si>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</si>
  <si>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</si>
  <si>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</si>
  <si>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</si>
  <si>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</si>
  <si>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</si>
  <si>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</si>
  <si>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</si>
  <si>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</si>
  <si>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</si>
  <si>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</si>
  <si>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</si>
  <si>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</si>
  <si>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</si>
  <si>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</si>
  <si>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</si>
  <si>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</si>
  <si>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</si>
  <si>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</si>
  <si>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</si>
  <si>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</si>
  <si>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</si>
  <si>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</si>
  <si>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</si>
  <si>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</si>
  <si>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</si>
  <si>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</si>
  <si>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</si>
  <si>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</si>
  <si>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</si>
  <si>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</si>
  <si>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</si>
  <si>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</si>
  <si>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</si>
  <si>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</si>
  <si>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</si>
  <si>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</si>
  <si>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</si>
  <si>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</si>
  <si>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</si>
  <si>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</si>
  <si>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</si>
  <si>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</si>
  <si>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</si>
  <si>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</si>
  <si>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</si>
  <si>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</si>
  <si>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</si>
  <si>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</si>
  <si>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</si>
  <si>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</si>
  <si>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</si>
  <si>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</si>
  <si>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</si>
  <si>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</si>
  <si>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</si>
  <si>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</si>
  <si>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</si>
  <si>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</si>
  <si>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</si>
  <si>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</si>
  <si>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</si>
  <si>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</si>
  <si>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</si>
  <si>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</si>
  <si>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</si>
  <si>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</si>
  <si>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</si>
  <si>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</si>
  <si>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</si>
  <si>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</si>
  <si>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</si>
  <si>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</si>
  <si>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</si>
  <si>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</si>
  <si>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</si>
  <si>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</si>
  <si>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</si>
  <si>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</si>
  <si>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</si>
  <si>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</si>
  <si>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</si>
  <si>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</si>
  <si>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</si>
  <si>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</si>
  <si>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</si>
  <si>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</si>
  <si>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</si>
  <si>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</si>
  <si>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</si>
  <si>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</si>
  <si>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</si>
  <si>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</si>
  <si>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</si>
  <si>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</si>
  <si>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</si>
  <si>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</si>
  <si>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</si>
  <si>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</si>
  <si>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</si>
  <si>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</si>
  <si>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</si>
  <si>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</si>
  <si>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</si>
  <si>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</si>
  <si>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</si>
  <si>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</si>
  <si>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</si>
  <si>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</si>
  <si>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</si>
  <si>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</si>
  <si>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</si>
  <si>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</si>
  <si>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</si>
  <si>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</si>
  <si>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</si>
  <si>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</si>
  <si>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</si>
  <si>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</si>
  <si>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</si>
  <si>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</si>
  <si>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</si>
  <si>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</si>
  <si>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</si>
  <si>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</si>
  <si>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</si>
  <si>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</si>
  <si>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</si>
  <si>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</si>
  <si>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</si>
  <si>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</si>
  <si>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</si>
  <si>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</si>
  <si>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</si>
  <si>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</si>
  <si>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</si>
  <si>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</si>
  <si>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</si>
  <si>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</si>
  <si>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</si>
  <si>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</si>
  <si>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</si>
  <si>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</si>
  <si>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</si>
  <si>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</si>
  <si>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</si>
  <si>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</si>
  <si>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</si>
  <si>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</si>
  <si>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</si>
  <si>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</si>
  <si>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</si>
  <si>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</si>
  <si>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</si>
  <si>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</si>
  <si>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</si>
  <si>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</si>
  <si>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</si>
  <si>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</si>
  <si>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</si>
  <si>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</si>
  <si>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</si>
  <si>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</si>
  <si>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</si>
  <si>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</si>
  <si>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</si>
  <si>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</si>
  <si>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</si>
  <si>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</si>
  <si>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</si>
  <si>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</si>
  <si>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</si>
  <si>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</si>
  <si>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</si>
  <si>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</si>
  <si>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</si>
  <si>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</si>
  <si>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</si>
  <si>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</si>
  <si>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</si>
  <si>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</si>
  <si>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</si>
  <si>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</si>
  <si>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</si>
  <si>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</si>
  <si>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</si>
  <si>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</si>
  <si>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</si>
  <si>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</si>
  <si>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</si>
  <si>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</si>
  <si>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</si>
  <si>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</si>
  <si>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</si>
  <si>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</si>
  <si>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</si>
  <si>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</si>
  <si>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</si>
  <si>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</si>
  <si>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</si>
  <si>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</si>
  <si>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</si>
  <si>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</si>
  <si>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</si>
  <si>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</si>
  <si>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</si>
  <si>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</si>
  <si>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</si>
  <si>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</si>
  <si>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</si>
  <si>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</si>
  <si>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</si>
  <si>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</si>
  <si>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</si>
  <si>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</si>
  <si>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</si>
  <si>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</si>
  <si>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</si>
  <si>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</si>
  <si>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</si>
  <si>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</si>
  <si>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</si>
  <si>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</si>
  <si>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</si>
  <si>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</si>
  <si>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</si>
  <si>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</si>
  <si>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</si>
  <si>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</si>
  <si>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</si>
  <si>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</si>
  <si>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</si>
  <si>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</si>
  <si>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</si>
  <si>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</si>
  <si>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</si>
  <si>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</si>
  <si>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</si>
  <si>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</si>
  <si>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</si>
  <si>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</si>
  <si>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</si>
  <si>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</si>
  <si>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</si>
  <si>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</si>
  <si>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</si>
  <si>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</si>
  <si>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</si>
  <si>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</si>
  <si>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</si>
  <si>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</si>
  <si>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</si>
  <si>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</si>
  <si>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</si>
  <si>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</si>
  <si>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</si>
  <si>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</si>
  <si>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</si>
  <si>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</si>
  <si>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</si>
  <si>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</si>
  <si>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</si>
  <si>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</si>
  <si>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</si>
  <si>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</si>
  <si>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</si>
  <si>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</si>
  <si>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</si>
  <si>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</si>
  <si>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</si>
  <si>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</si>
  <si>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</si>
  <si>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</si>
  <si>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</si>
  <si>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 xml:space="preserve">Brioso Luciano, Cristino </t>
  </si>
  <si>
    <t>ReservaC Norte</t>
  </si>
  <si>
    <t>SIN ACTIVIDAD DE RETIRO</t>
  </si>
  <si>
    <t>Abastecido</t>
  </si>
  <si>
    <t>ERROR DE PRINTER</t>
  </si>
  <si>
    <t>GAVETA DE DEPOSITOS LLENA</t>
  </si>
  <si>
    <t xml:space="preserve">Gil Carrera, Santiago </t>
  </si>
  <si>
    <t>24 Mayo de 2021</t>
  </si>
  <si>
    <t>Closed</t>
  </si>
  <si>
    <t>En Servicio</t>
  </si>
  <si>
    <t xml:space="preserve">Gonzalez Ceballos, Dionisio </t>
  </si>
  <si>
    <t xml:space="preserve">DISPENSADOR </t>
  </si>
  <si>
    <t>LECTOR</t>
  </si>
  <si>
    <t>Ballast, Carlos Alexis</t>
  </si>
  <si>
    <t>CARGA EXITOSA</t>
  </si>
  <si>
    <t>REINICIO EXITOSO</t>
  </si>
  <si>
    <t>Osoria Torres, Jose Bolivar</t>
  </si>
  <si>
    <t>3335897530</t>
  </si>
  <si>
    <t>3335897527</t>
  </si>
  <si>
    <t>3335897518</t>
  </si>
  <si>
    <t>3335897516</t>
  </si>
  <si>
    <t>3335897509</t>
  </si>
  <si>
    <t>3335897507</t>
  </si>
  <si>
    <t>3335897502</t>
  </si>
  <si>
    <t>3335897453</t>
  </si>
  <si>
    <t>3335897437</t>
  </si>
  <si>
    <t>3335897435</t>
  </si>
  <si>
    <t>3335897426</t>
  </si>
  <si>
    <t>3335897408</t>
  </si>
  <si>
    <t>3335897393</t>
  </si>
  <si>
    <t>3335897380</t>
  </si>
  <si>
    <t>3335897379</t>
  </si>
  <si>
    <t>3335897373</t>
  </si>
  <si>
    <t xml:space="preserve">CARGA 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</si>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</sst>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6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8"/>
      <tableStyleElement type="headerRow" dxfId="297"/>
      <tableStyleElement type="totalRow" dxfId="296"/>
      <tableStyleElement type="firstColumn" dxfId="295"/>
      <tableStyleElement type="lastColumn" dxfId="294"/>
      <tableStyleElement type="firstRowStripe" dxfId="293"/>
      <tableStyleElement type="firstColumnStripe" dxfId="2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5"/>
  <sheetViews>
    <sheetView tabSelected="1" zoomScale="75" zoomScaleNormal="75" workbookViewId="0">
      <pane ySplit="4" topLeftCell="A5" activePane="bottomLeft" state="frozen"/>
      <selection pane="bottomLeft" activeCell="P13" sqref="P13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customWidth="1"/>
    <col min="7" max="7" width="50.42578125" style="45" customWidth="1"/>
    <col min="8" max="11" width="6.28515625" style="45" customWidth="1"/>
    <col min="12" max="12" width="47.28515625" style="45" customWidth="1"/>
    <col min="13" max="13" width="20.5703125" style="87" customWidth="1"/>
    <col min="14" max="14" width="16.42578125" style="87" customWidth="1"/>
    <col min="15" max="15" width="45.140625" style="87" customWidth="1"/>
    <col min="16" max="16" width="22" style="89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54" t="s">
        <v>2580</v>
      </c>
      <c r="N5" s="135" t="s">
        <v>2454</v>
      </c>
      <c r="O5" s="134" t="s">
        <v>2455</v>
      </c>
      <c r="P5" s="137"/>
      <c r="Q5" s="136">
        <v>44340.524305555555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54" t="s">
        <v>2580</v>
      </c>
      <c r="N6" s="154" t="s">
        <v>2579</v>
      </c>
      <c r="O6" s="134" t="s">
        <v>2456</v>
      </c>
      <c r="P6" s="137"/>
      <c r="Q6" s="136">
        <v>44340.492361111108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54" t="s">
        <v>2580</v>
      </c>
      <c r="N7" s="154" t="s">
        <v>2579</v>
      </c>
      <c r="O7" s="134" t="s">
        <v>2455</v>
      </c>
      <c r="P7" s="137"/>
      <c r="Q7" s="136">
        <v>44340.448611111111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54" t="s">
        <v>2580</v>
      </c>
      <c r="N8" s="154" t="s">
        <v>2579</v>
      </c>
      <c r="O8" s="134" t="s">
        <v>2474</v>
      </c>
      <c r="P8" s="137"/>
      <c r="Q8" s="136">
        <v>44340.449305555558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54" t="s">
        <v>2580</v>
      </c>
      <c r="N9" s="154" t="s">
        <v>2579</v>
      </c>
      <c r="O9" s="134" t="s">
        <v>2456</v>
      </c>
      <c r="P9" s="137"/>
      <c r="Q9" s="136">
        <v>44340.560416666667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54" t="s">
        <v>2580</v>
      </c>
      <c r="N10" s="154" t="s">
        <v>2579</v>
      </c>
      <c r="O10" s="134" t="s">
        <v>2455</v>
      </c>
      <c r="P10" s="137"/>
      <c r="Q10" s="136">
        <v>44340.527777777781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54" t="s">
        <v>2580</v>
      </c>
      <c r="N11" s="154" t="s">
        <v>2579</v>
      </c>
      <c r="O11" s="134" t="s">
        <v>2456</v>
      </c>
      <c r="P11" s="137"/>
      <c r="Q11" s="136">
        <v>44340.406944444447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54" t="s">
        <v>2580</v>
      </c>
      <c r="N12" s="154" t="s">
        <v>2579</v>
      </c>
      <c r="O12" s="134" t="s">
        <v>2456</v>
      </c>
      <c r="P12" s="137"/>
      <c r="Q12" s="136">
        <v>44340.567361111112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2573</v>
      </c>
      <c r="M14" s="154" t="s">
        <v>2580</v>
      </c>
      <c r="N14" s="154" t="s">
        <v>2579</v>
      </c>
      <c r="O14" s="134" t="s">
        <v>2456</v>
      </c>
      <c r="P14" s="137"/>
      <c r="Q14" s="136">
        <v>44340.612500000003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54" t="s">
        <v>2580</v>
      </c>
      <c r="N17" s="135" t="s">
        <v>2454</v>
      </c>
      <c r="O17" s="134" t="s">
        <v>2455</v>
      </c>
      <c r="P17" s="137"/>
      <c r="Q17" s="136">
        <v>44340.525000000001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54" t="s">
        <v>2580</v>
      </c>
      <c r="N18" s="154" t="s">
        <v>2579</v>
      </c>
      <c r="O18" s="134" t="s">
        <v>2455</v>
      </c>
      <c r="P18" s="137"/>
      <c r="Q18" s="136">
        <v>44340.602777777778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2576</v>
      </c>
      <c r="M19" s="154" t="s">
        <v>2580</v>
      </c>
      <c r="N19" s="154" t="s">
        <v>2579</v>
      </c>
      <c r="O19" s="134" t="s">
        <v>2474</v>
      </c>
      <c r="P19" s="137"/>
      <c r="Q19" s="136">
        <v>44340.510416666664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2576</v>
      </c>
      <c r="M20" s="154" t="s">
        <v>2580</v>
      </c>
      <c r="N20" s="154" t="s">
        <v>2579</v>
      </c>
      <c r="O20" s="134" t="s">
        <v>2474</v>
      </c>
      <c r="P20" s="137"/>
      <c r="Q20" s="136">
        <v>44340.450694444444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54" t="s">
        <v>2580</v>
      </c>
      <c r="N21" s="154" t="s">
        <v>2579</v>
      </c>
      <c r="O21" s="134" t="s">
        <v>2474</v>
      </c>
      <c r="P21" s="137"/>
      <c r="Q21" s="136">
        <v>44340.448611111111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54" t="s">
        <v>2580</v>
      </c>
      <c r="N22" s="135" t="s">
        <v>2454</v>
      </c>
      <c r="O22" s="134" t="s">
        <v>2455</v>
      </c>
      <c r="P22" s="137"/>
      <c r="Q22" s="136">
        <v>44340.457638888889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54" t="s">
        <v>2580</v>
      </c>
      <c r="N23" s="154" t="s">
        <v>2579</v>
      </c>
      <c r="O23" s="134" t="s">
        <v>2474</v>
      </c>
      <c r="P23" s="137"/>
      <c r="Q23" s="136">
        <v>44340.518055555556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54" t="s">
        <v>2580</v>
      </c>
      <c r="N24" s="154" t="s">
        <v>2579</v>
      </c>
      <c r="O24" s="134" t="s">
        <v>2456</v>
      </c>
      <c r="P24" s="137"/>
      <c r="Q24" s="136">
        <v>44340.561805555553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54" t="s">
        <v>2580</v>
      </c>
      <c r="N25" s="154" t="s">
        <v>2579</v>
      </c>
      <c r="O25" s="134" t="s">
        <v>2456</v>
      </c>
      <c r="P25" s="137"/>
      <c r="Q25" s="136">
        <v>44340.619444444441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54" t="s">
        <v>2580</v>
      </c>
      <c r="N26" s="154" t="s">
        <v>2579</v>
      </c>
      <c r="O26" s="134" t="s">
        <v>2455</v>
      </c>
      <c r="P26" s="137"/>
      <c r="Q26" s="136">
        <v>44340.381944444445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54" t="s">
        <v>2580</v>
      </c>
      <c r="N28" s="135" t="s">
        <v>2454</v>
      </c>
      <c r="O28" s="134" t="s">
        <v>2455</v>
      </c>
      <c r="P28" s="137"/>
      <c r="Q28" s="136">
        <v>44340.518055555556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54" t="s">
        <v>2580</v>
      </c>
      <c r="N29" s="154" t="s">
        <v>2579</v>
      </c>
      <c r="O29" s="134" t="s">
        <v>2474</v>
      </c>
      <c r="P29" s="137"/>
      <c r="Q29" s="136">
        <v>44340.515277777777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54" t="s">
        <v>2580</v>
      </c>
      <c r="N30" s="154" t="s">
        <v>2579</v>
      </c>
      <c r="O30" s="134" t="s">
        <v>2474</v>
      </c>
      <c r="P30" s="137"/>
      <c r="Q30" s="136">
        <v>44340.525694444441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2576</v>
      </c>
      <c r="M31" s="154" t="s">
        <v>2580</v>
      </c>
      <c r="N31" s="154" t="s">
        <v>2579</v>
      </c>
      <c r="O31" s="134" t="s">
        <v>2455</v>
      </c>
      <c r="P31" s="137"/>
      <c r="Q31" s="136">
        <v>44340.525694444441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2576</v>
      </c>
      <c r="M32" s="154" t="s">
        <v>2580</v>
      </c>
      <c r="N32" s="154" t="s">
        <v>2579</v>
      </c>
      <c r="O32" s="134" t="s">
        <v>2474</v>
      </c>
      <c r="P32" s="137"/>
      <c r="Q32" s="136">
        <v>44340.519444444442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54" t="s">
        <v>2580</v>
      </c>
      <c r="N34" s="154" t="s">
        <v>2579</v>
      </c>
      <c r="O34" s="134" t="s">
        <v>2455</v>
      </c>
      <c r="P34" s="137"/>
      <c r="Q34" s="136">
        <v>44340.510416666664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54" t="s">
        <v>2580</v>
      </c>
      <c r="N35" s="154" t="s">
        <v>2579</v>
      </c>
      <c r="O35" s="134" t="s">
        <v>2455</v>
      </c>
      <c r="P35" s="137"/>
      <c r="Q35" s="136">
        <v>44340.530555555553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54" t="s">
        <v>2580</v>
      </c>
      <c r="N36" s="154" t="s">
        <v>2579</v>
      </c>
      <c r="O36" s="134" t="s">
        <v>2456</v>
      </c>
      <c r="P36" s="137"/>
      <c r="Q36" s="136">
        <v>44340.356249999997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2572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54" t="s">
        <v>2580</v>
      </c>
      <c r="N38" s="135" t="s">
        <v>2454</v>
      </c>
      <c r="O38" s="134" t="s">
        <v>2571</v>
      </c>
      <c r="P38" s="137"/>
      <c r="Q38" s="136">
        <v>44340.447222222225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54" t="s">
        <v>2580</v>
      </c>
      <c r="N40" s="135" t="s">
        <v>2454</v>
      </c>
      <c r="O40" s="134" t="s">
        <v>2569</v>
      </c>
      <c r="P40" s="137"/>
      <c r="Q40" s="136">
        <v>44340.434027777781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54" t="s">
        <v>2580</v>
      </c>
      <c r="N42" s="135" t="s">
        <v>2454</v>
      </c>
      <c r="O42" s="134" t="s">
        <v>2474</v>
      </c>
      <c r="P42" s="137"/>
      <c r="Q42" s="136">
        <v>44340.727083333331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54" t="s">
        <v>2580</v>
      </c>
      <c r="N43" s="135" t="s">
        <v>2454</v>
      </c>
      <c r="O43" s="134" t="s">
        <v>2456</v>
      </c>
      <c r="P43" s="137"/>
      <c r="Q43" s="136">
        <v>44340.695833333331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54" t="s">
        <v>2580</v>
      </c>
      <c r="N44" s="154" t="s">
        <v>2579</v>
      </c>
      <c r="O44" s="134" t="s">
        <v>2455</v>
      </c>
      <c r="P44" s="137"/>
      <c r="Q44" s="136">
        <v>44340.455555555556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54" t="s">
        <v>2580</v>
      </c>
      <c r="N45" s="154" t="s">
        <v>2579</v>
      </c>
      <c r="O45" s="134" t="s">
        <v>2474</v>
      </c>
      <c r="P45" s="137"/>
      <c r="Q45" s="136">
        <v>44340.563888888886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54" t="s">
        <v>2580</v>
      </c>
      <c r="N46" s="154" t="s">
        <v>2579</v>
      </c>
      <c r="O46" s="134" t="s">
        <v>2456</v>
      </c>
      <c r="P46" s="137"/>
      <c r="Q46" s="136">
        <v>44340.523611111108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54" t="s">
        <v>2580</v>
      </c>
      <c r="N47" s="135" t="s">
        <v>2454</v>
      </c>
      <c r="O47" s="134" t="s">
        <v>2456</v>
      </c>
      <c r="P47" s="137"/>
      <c r="Q47" s="136">
        <v>44340.642361111109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54" t="s">
        <v>2580</v>
      </c>
      <c r="N48" s="154" t="s">
        <v>2579</v>
      </c>
      <c r="O48" s="134" t="s">
        <v>2455</v>
      </c>
      <c r="P48" s="137"/>
      <c r="Q48" s="136">
        <v>44340.515972222223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54" t="s">
        <v>2580</v>
      </c>
      <c r="N49" s="154" t="s">
        <v>2579</v>
      </c>
      <c r="O49" s="134" t="s">
        <v>2474</v>
      </c>
      <c r="P49" s="137"/>
      <c r="Q49" s="136">
        <v>44340.595138888886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54" t="s">
        <v>2580</v>
      </c>
      <c r="N51" s="135" t="s">
        <v>2454</v>
      </c>
      <c r="O51" s="134" t="s">
        <v>2569</v>
      </c>
      <c r="P51" s="137"/>
      <c r="Q51" s="136">
        <v>44340.644444444442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54" t="s">
        <v>2580</v>
      </c>
      <c r="N53" s="154" t="s">
        <v>2579</v>
      </c>
      <c r="O53" s="134" t="s">
        <v>2456</v>
      </c>
      <c r="P53" s="137"/>
      <c r="Q53" s="136">
        <v>44340.606944444444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54" t="s">
        <v>2580</v>
      </c>
      <c r="N54" s="154" t="s">
        <v>2579</v>
      </c>
      <c r="O54" s="134" t="s">
        <v>2474</v>
      </c>
      <c r="P54" s="137"/>
      <c r="Q54" s="136">
        <v>44340.527083333334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54" t="s">
        <v>2580</v>
      </c>
      <c r="N55" s="154" t="s">
        <v>2579</v>
      </c>
      <c r="O55" s="134" t="s">
        <v>2455</v>
      </c>
      <c r="P55" s="137"/>
      <c r="Q55" s="136">
        <v>44340.59652777778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54" t="s">
        <v>2580</v>
      </c>
      <c r="N58" s="154" t="s">
        <v>2579</v>
      </c>
      <c r="O58" s="134" t="s">
        <v>2474</v>
      </c>
      <c r="P58" s="137"/>
      <c r="Q58" s="136">
        <v>44340.525694444441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54" t="s">
        <v>2580</v>
      </c>
      <c r="N59" s="154" t="s">
        <v>2579</v>
      </c>
      <c r="O59" s="134" t="s">
        <v>2456</v>
      </c>
      <c r="P59" s="137"/>
      <c r="Q59" s="136">
        <v>44340.563194444447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2576</v>
      </c>
      <c r="M60" s="154" t="s">
        <v>2580</v>
      </c>
      <c r="N60" s="154" t="s">
        <v>2579</v>
      </c>
      <c r="O60" s="134" t="s">
        <v>2474</v>
      </c>
      <c r="P60" s="137"/>
      <c r="Q60" s="136">
        <v>44340.498611111114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54" t="s">
        <v>2580</v>
      </c>
      <c r="N61" s="154" t="s">
        <v>2579</v>
      </c>
      <c r="O61" s="134" t="s">
        <v>2474</v>
      </c>
      <c r="P61" s="137"/>
      <c r="Q61" s="136">
        <v>44340.397222222222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54" t="s">
        <v>2580</v>
      </c>
      <c r="N62" s="135" t="s">
        <v>2454</v>
      </c>
      <c r="O62" s="134" t="s">
        <v>2569</v>
      </c>
      <c r="P62" s="137"/>
      <c r="Q62" s="136">
        <v>44340.638194444444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54" t="s">
        <v>2580</v>
      </c>
      <c r="N63" s="135" t="s">
        <v>2454</v>
      </c>
      <c r="O63" s="134" t="s">
        <v>2456</v>
      </c>
      <c r="P63" s="137"/>
      <c r="Q63" s="136">
        <v>44340.723611111112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54" t="s">
        <v>2580</v>
      </c>
      <c r="N64" s="154" t="s">
        <v>2579</v>
      </c>
      <c r="O64" s="134" t="s">
        <v>2474</v>
      </c>
      <c r="P64" s="137"/>
      <c r="Q64" s="136">
        <v>44340.525000000001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54" t="s">
        <v>2580</v>
      </c>
      <c r="N65" s="154" t="s">
        <v>2579</v>
      </c>
      <c r="O65" s="134" t="s">
        <v>2455</v>
      </c>
      <c r="P65" s="137"/>
      <c r="Q65" s="136">
        <v>44340.615972222222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54" t="s">
        <v>2580</v>
      </c>
      <c r="N66" s="154" t="s">
        <v>2579</v>
      </c>
      <c r="O66" s="134" t="s">
        <v>2474</v>
      </c>
      <c r="P66" s="137"/>
      <c r="Q66" s="136">
        <v>44340.603472222225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54" t="s">
        <v>2580</v>
      </c>
      <c r="N67" s="154" t="s">
        <v>2579</v>
      </c>
      <c r="O67" s="134" t="s">
        <v>2474</v>
      </c>
      <c r="P67" s="137"/>
      <c r="Q67" s="136">
        <v>44340.456944444442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54" t="s">
        <v>2580</v>
      </c>
      <c r="N68" s="135" t="s">
        <v>2454</v>
      </c>
      <c r="O68" s="134" t="s">
        <v>2455</v>
      </c>
      <c r="P68" s="137"/>
      <c r="Q68" s="136">
        <v>44340.563194444447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54" t="s">
        <v>2580</v>
      </c>
      <c r="N69" s="154" t="s">
        <v>2579</v>
      </c>
      <c r="O69" s="134" t="s">
        <v>2474</v>
      </c>
      <c r="P69" s="137"/>
      <c r="Q69" s="136">
        <v>44340.634722222225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54" t="s">
        <v>2580</v>
      </c>
      <c r="N70" s="135" t="s">
        <v>2454</v>
      </c>
      <c r="O70" s="134" t="s">
        <v>2577</v>
      </c>
      <c r="P70" s="137"/>
      <c r="Q70" s="136">
        <v>44340.439583333333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54" t="s">
        <v>2580</v>
      </c>
      <c r="N71" s="135" t="s">
        <v>2454</v>
      </c>
      <c r="O71" s="134" t="s">
        <v>2577</v>
      </c>
      <c r="P71" s="137"/>
      <c r="Q71" s="136">
        <v>44340.533333333333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54" t="s">
        <v>2580</v>
      </c>
      <c r="N72" s="135" t="s">
        <v>2454</v>
      </c>
      <c r="O72" s="134" t="s">
        <v>2577</v>
      </c>
      <c r="P72" s="137"/>
      <c r="Q72" s="136">
        <v>44340.561111111114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54" t="s">
        <v>2580</v>
      </c>
      <c r="N73" s="135" t="s">
        <v>2454</v>
      </c>
      <c r="O73" s="134" t="s">
        <v>2456</v>
      </c>
      <c r="P73" s="137"/>
      <c r="Q73" s="136">
        <v>44340.557638888888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54" t="s">
        <v>2580</v>
      </c>
      <c r="N74" s="135" t="s">
        <v>2454</v>
      </c>
      <c r="O74" s="134" t="s">
        <v>2577</v>
      </c>
      <c r="P74" s="137"/>
      <c r="Q74" s="136">
        <v>44340.411111111112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54" t="s">
        <v>2580</v>
      </c>
      <c r="N75" s="154" t="s">
        <v>2579</v>
      </c>
      <c r="O75" s="134" t="s">
        <v>2456</v>
      </c>
      <c r="P75" s="137"/>
      <c r="Q75" s="136">
        <v>44340.522222222222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54" t="s">
        <v>2580</v>
      </c>
      <c r="N76" s="154" t="s">
        <v>2579</v>
      </c>
      <c r="O76" s="134" t="s">
        <v>2456</v>
      </c>
      <c r="P76" s="137"/>
      <c r="Q76" s="136">
        <v>44340.567361111112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54" t="s">
        <v>2580</v>
      </c>
      <c r="N77" s="154" t="s">
        <v>2579</v>
      </c>
      <c r="O77" s="134" t="s">
        <v>2456</v>
      </c>
      <c r="P77" s="137"/>
      <c r="Q77" s="136">
        <v>44340.374305555553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54" t="s">
        <v>2580</v>
      </c>
      <c r="N78" s="154" t="s">
        <v>2579</v>
      </c>
      <c r="O78" s="134" t="s">
        <v>2456</v>
      </c>
      <c r="P78" s="137"/>
      <c r="Q78" s="136">
        <v>44340.370138888888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54" t="s">
        <v>2580</v>
      </c>
      <c r="N79" s="135" t="s">
        <v>2454</v>
      </c>
      <c r="O79" s="134" t="s">
        <v>2456</v>
      </c>
      <c r="P79" s="137"/>
      <c r="Q79" s="136">
        <v>44340.518055555556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2576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2579</v>
      </c>
      <c r="O81" s="134" t="s">
        <v>2455</v>
      </c>
      <c r="P81" s="137"/>
      <c r="Q81" s="135" t="s">
        <v>2443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54" t="s">
        <v>2580</v>
      </c>
      <c r="N82" s="154" t="s">
        <v>2579</v>
      </c>
      <c r="O82" s="134" t="s">
        <v>2474</v>
      </c>
      <c r="P82" s="137"/>
      <c r="Q82" s="136">
        <v>44340.530555555553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2572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54" t="s">
        <v>2580</v>
      </c>
      <c r="N83" s="135" t="s">
        <v>2454</v>
      </c>
      <c r="O83" s="134" t="s">
        <v>2571</v>
      </c>
      <c r="P83" s="137"/>
      <c r="Q83" s="136">
        <v>44340.518750000003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54" t="s">
        <v>2580</v>
      </c>
      <c r="N84" s="135" t="s">
        <v>2454</v>
      </c>
      <c r="O84" s="134" t="s">
        <v>2577</v>
      </c>
      <c r="P84" s="137"/>
      <c r="Q84" s="136">
        <v>44340.557638888888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54" t="s">
        <v>2580</v>
      </c>
      <c r="N85" s="154" t="s">
        <v>2579</v>
      </c>
      <c r="O85" s="134" t="s">
        <v>2577</v>
      </c>
      <c r="P85" s="137"/>
      <c r="Q85" s="136">
        <v>44340.404861111114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54" t="s">
        <v>2580</v>
      </c>
      <c r="N86" s="154" t="s">
        <v>2579</v>
      </c>
      <c r="O86" s="134" t="s">
        <v>2456</v>
      </c>
      <c r="P86" s="137"/>
      <c r="Q86" s="136">
        <v>44340.411805555559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54" t="s">
        <v>2580</v>
      </c>
      <c r="N87" s="135" t="s">
        <v>2454</v>
      </c>
      <c r="O87" s="134" t="s">
        <v>2577</v>
      </c>
      <c r="P87" s="137"/>
      <c r="Q87" s="136">
        <v>44340.379166666666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54" t="s">
        <v>2580</v>
      </c>
      <c r="N88" s="154" t="s">
        <v>2579</v>
      </c>
      <c r="O88" s="134" t="s">
        <v>2456</v>
      </c>
      <c r="P88" s="137"/>
      <c r="Q88" s="136">
        <v>44340.36041666667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54" t="s">
        <v>2580</v>
      </c>
      <c r="N89" s="154" t="s">
        <v>2579</v>
      </c>
      <c r="O89" s="134" t="s">
        <v>2456</v>
      </c>
      <c r="P89" s="137"/>
      <c r="Q89" s="136">
        <v>44340.409722222219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54" t="s">
        <v>2580</v>
      </c>
      <c r="N90" s="135" t="s">
        <v>2454</v>
      </c>
      <c r="O90" s="134" t="s">
        <v>2577</v>
      </c>
      <c r="P90" s="137"/>
      <c r="Q90" s="136">
        <v>44340.542361111111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54" t="s">
        <v>2580</v>
      </c>
      <c r="N91" s="154" t="s">
        <v>2579</v>
      </c>
      <c r="O91" s="134" t="s">
        <v>2456</v>
      </c>
      <c r="P91" s="137"/>
      <c r="Q91" s="136">
        <v>44340.361111111109</v>
      </c>
    </row>
    <row r="92" spans="1:17" ht="18" x14ac:dyDescent="0.25">
      <c r="A92" s="134" t="str">
        <f>VLOOKUP(E92,'LISTADO ATM'!$A$2:$C$898,3,0)</f>
        <v>DISTRITO NACIONAL</v>
      </c>
      <c r="B92" s="129">
        <v>3335895960</v>
      </c>
      <c r="C92" s="136">
        <v>44340.296851851854</v>
      </c>
      <c r="D92" s="136" t="s">
        <v>2180</v>
      </c>
      <c r="E92" s="124">
        <v>43</v>
      </c>
      <c r="F92" s="151" t="str">
        <f>VLOOKUP(E92,VIP!$A$2:$O13290,2,0)</f>
        <v>DRBR043</v>
      </c>
      <c r="G92" s="134" t="str">
        <f>VLOOKUP(E92,'LISTADO ATM'!$A$2:$B$897,2,0)</f>
        <v xml:space="preserve">ATM Zona Franca San Isidro </v>
      </c>
      <c r="H92" s="134" t="str">
        <f>VLOOKUP(E92,VIP!$A$2:$O18153,7,FALSE)</f>
        <v>Si</v>
      </c>
      <c r="I92" s="134" t="str">
        <f>VLOOKUP(E92,VIP!$A$2:$O10118,8,FALSE)</f>
        <v>No</v>
      </c>
      <c r="J92" s="134" t="str">
        <f>VLOOKUP(E92,VIP!$A$2:$O10068,8,FALSE)</f>
        <v>No</v>
      </c>
      <c r="K92" s="134" t="str">
        <f>VLOOKUP(E92,VIP!$A$2:$O13642,6,0)</f>
        <v>NO</v>
      </c>
      <c r="L92" s="125" t="s">
        <v>2469</v>
      </c>
      <c r="M92" s="154" t="s">
        <v>2580</v>
      </c>
      <c r="N92" s="154" t="s">
        <v>2579</v>
      </c>
      <c r="O92" s="134" t="s">
        <v>2456</v>
      </c>
      <c r="P92" s="137"/>
      <c r="Q92" s="136">
        <v>44340.402777777781</v>
      </c>
    </row>
    <row r="93" spans="1:17" ht="18" x14ac:dyDescent="0.25">
      <c r="A93" s="134" t="str">
        <f>VLOOKUP(E93,'LISTADO ATM'!$A$2:$C$898,3,0)</f>
        <v>NORTE</v>
      </c>
      <c r="B93" s="129">
        <v>3335895976</v>
      </c>
      <c r="C93" s="136">
        <v>44340.326805555553</v>
      </c>
      <c r="D93" s="136" t="s">
        <v>2181</v>
      </c>
      <c r="E93" s="124">
        <v>431</v>
      </c>
      <c r="F93" s="151" t="str">
        <f>VLOOKUP(E93,VIP!$A$2:$O13292,2,0)</f>
        <v>DRBR583</v>
      </c>
      <c r="G93" s="134" t="str">
        <f>VLOOKUP(E93,'LISTADO ATM'!$A$2:$B$897,2,0)</f>
        <v xml:space="preserve">ATM Autoservicio Sol (Santiago) </v>
      </c>
      <c r="H93" s="134" t="str">
        <f>VLOOKUP(E93,VIP!$A$2:$O18155,7,FALSE)</f>
        <v>Si</v>
      </c>
      <c r="I93" s="134" t="str">
        <f>VLOOKUP(E93,VIP!$A$2:$O10120,8,FALSE)</f>
        <v>Si</v>
      </c>
      <c r="J93" s="134" t="str">
        <f>VLOOKUP(E93,VIP!$A$2:$O10070,8,FALSE)</f>
        <v>Si</v>
      </c>
      <c r="K93" s="134" t="str">
        <f>VLOOKUP(E93,VIP!$A$2:$O13644,6,0)</f>
        <v>SI</v>
      </c>
      <c r="L93" s="125" t="s">
        <v>2575</v>
      </c>
      <c r="M93" s="154" t="s">
        <v>2580</v>
      </c>
      <c r="N93" s="135" t="s">
        <v>2454</v>
      </c>
      <c r="O93" s="134" t="s">
        <v>2569</v>
      </c>
      <c r="P93" s="137"/>
      <c r="Q93" s="136">
        <v>44340.441666666666</v>
      </c>
    </row>
    <row r="94" spans="1:17" ht="18" x14ac:dyDescent="0.25">
      <c r="A94" s="134" t="str">
        <f>VLOOKUP(E94,'LISTADO ATM'!$A$2:$C$898,3,0)</f>
        <v>DISTRITO NACIONAL</v>
      </c>
      <c r="B94" s="129">
        <v>3335895982</v>
      </c>
      <c r="C94" s="136">
        <v>44340.32880787037</v>
      </c>
      <c r="D94" s="136" t="s">
        <v>2180</v>
      </c>
      <c r="E94" s="124">
        <v>623</v>
      </c>
      <c r="F94" s="151" t="str">
        <f>VLOOKUP(E94,VIP!$A$2:$O13291,2,0)</f>
        <v>DRBR623</v>
      </c>
      <c r="G94" s="134" t="str">
        <f>VLOOKUP(E94,'LISTADO ATM'!$A$2:$B$897,2,0)</f>
        <v xml:space="preserve">ATM Operaciones Especiales (Manoguayabo) </v>
      </c>
      <c r="H94" s="134" t="str">
        <f>VLOOKUP(E94,VIP!$A$2:$O18154,7,FALSE)</f>
        <v>Si</v>
      </c>
      <c r="I94" s="134" t="str">
        <f>VLOOKUP(E94,VIP!$A$2:$O10119,8,FALSE)</f>
        <v>Si</v>
      </c>
      <c r="J94" s="134" t="str">
        <f>VLOOKUP(E94,VIP!$A$2:$O10069,8,FALSE)</f>
        <v>Si</v>
      </c>
      <c r="K94" s="134" t="str">
        <f>VLOOKUP(E94,VIP!$A$2:$O13643,6,0)</f>
        <v>No</v>
      </c>
      <c r="L94" s="125" t="s">
        <v>2219</v>
      </c>
      <c r="M94" s="154" t="s">
        <v>2580</v>
      </c>
      <c r="N94" s="154" t="s">
        <v>2579</v>
      </c>
      <c r="O94" s="134" t="s">
        <v>2456</v>
      </c>
      <c r="P94" s="137"/>
      <c r="Q94" s="136">
        <v>44340.558333333334</v>
      </c>
    </row>
    <row r="95" spans="1:17" ht="18" x14ac:dyDescent="0.25">
      <c r="A95" s="134" t="str">
        <f>VLOOKUP(E95,'LISTADO ATM'!$A$2:$C$898,3,0)</f>
        <v>DISTRITO NACIONAL</v>
      </c>
      <c r="B95" s="129">
        <v>3335896110</v>
      </c>
      <c r="C95" s="136">
        <v>44340.347650462965</v>
      </c>
      <c r="D95" s="136" t="s">
        <v>2473</v>
      </c>
      <c r="E95" s="124">
        <v>85</v>
      </c>
      <c r="F95" s="151" t="str">
        <f>VLOOKUP(E95,VIP!$A$2:$O13296,2,0)</f>
        <v>DRBR085</v>
      </c>
      <c r="G95" s="134" t="str">
        <f>VLOOKUP(E95,'LISTADO ATM'!$A$2:$B$897,2,0)</f>
        <v xml:space="preserve">ATM Oficina San Isidro (Fuerza Aérea) </v>
      </c>
      <c r="H95" s="134" t="str">
        <f>VLOOKUP(E95,VIP!$A$2:$O18159,7,FALSE)</f>
        <v>Si</v>
      </c>
      <c r="I95" s="134" t="str">
        <f>VLOOKUP(E95,VIP!$A$2:$O10124,8,FALSE)</f>
        <v>Si</v>
      </c>
      <c r="J95" s="134" t="str">
        <f>VLOOKUP(E95,VIP!$A$2:$O10074,8,FALSE)</f>
        <v>Si</v>
      </c>
      <c r="K95" s="134" t="str">
        <f>VLOOKUP(E95,VIP!$A$2:$O13648,6,0)</f>
        <v>NO</v>
      </c>
      <c r="L95" s="125" t="s">
        <v>2443</v>
      </c>
      <c r="M95" s="154" t="s">
        <v>2580</v>
      </c>
      <c r="N95" s="154" t="s">
        <v>2579</v>
      </c>
      <c r="O95" s="134" t="s">
        <v>2474</v>
      </c>
      <c r="P95" s="137"/>
      <c r="Q95" s="136">
        <v>44340.526388888888</v>
      </c>
    </row>
    <row r="96" spans="1:17" ht="18" x14ac:dyDescent="0.25">
      <c r="A96" s="134" t="str">
        <f>VLOOKUP(E96,'LISTADO ATM'!$A$2:$C$898,3,0)</f>
        <v>DISTRITO NACIONAL</v>
      </c>
      <c r="B96" s="129">
        <v>3335896184</v>
      </c>
      <c r="C96" s="136">
        <v>44340.358842592592</v>
      </c>
      <c r="D96" s="136" t="s">
        <v>2180</v>
      </c>
      <c r="E96" s="124">
        <v>493</v>
      </c>
      <c r="F96" s="151" t="str">
        <f>VLOOKUP(E96,VIP!$A$2:$O13295,2,0)</f>
        <v>DRBR493</v>
      </c>
      <c r="G96" s="134" t="str">
        <f>VLOOKUP(E96,'LISTADO ATM'!$A$2:$B$897,2,0)</f>
        <v xml:space="preserve">ATM Oficina Haina Occidental II </v>
      </c>
      <c r="H96" s="134" t="str">
        <f>VLOOKUP(E96,VIP!$A$2:$O18158,7,FALSE)</f>
        <v>Si</v>
      </c>
      <c r="I96" s="134" t="str">
        <f>VLOOKUP(E96,VIP!$A$2:$O10123,8,FALSE)</f>
        <v>Si</v>
      </c>
      <c r="J96" s="134" t="str">
        <f>VLOOKUP(E96,VIP!$A$2:$O10073,8,FALSE)</f>
        <v>Si</v>
      </c>
      <c r="K96" s="134" t="str">
        <f>VLOOKUP(E96,VIP!$A$2:$O13647,6,0)</f>
        <v>NO</v>
      </c>
      <c r="L96" s="125" t="s">
        <v>2469</v>
      </c>
      <c r="M96" s="154" t="s">
        <v>2580</v>
      </c>
      <c r="N96" s="154" t="s">
        <v>2579</v>
      </c>
      <c r="O96" s="134" t="s">
        <v>2456</v>
      </c>
      <c r="P96" s="137"/>
      <c r="Q96" s="136">
        <v>44340.552777777775</v>
      </c>
    </row>
    <row r="97" spans="1:17" ht="18" x14ac:dyDescent="0.25">
      <c r="A97" s="134" t="str">
        <f>VLOOKUP(E97,'LISTADO ATM'!$A$2:$C$898,3,0)</f>
        <v>NORTE</v>
      </c>
      <c r="B97" s="129">
        <v>3335896191</v>
      </c>
      <c r="C97" s="136">
        <v>44340.359872685185</v>
      </c>
      <c r="D97" s="136" t="s">
        <v>2572</v>
      </c>
      <c r="E97" s="124">
        <v>654</v>
      </c>
      <c r="F97" s="151" t="str">
        <f>VLOOKUP(E97,VIP!$A$2:$O13294,2,0)</f>
        <v>DRBR654</v>
      </c>
      <c r="G97" s="134" t="str">
        <f>VLOOKUP(E97,'LISTADO ATM'!$A$2:$B$897,2,0)</f>
        <v>ATM Autoservicio S/M Jumbo Puerto Plata</v>
      </c>
      <c r="H97" s="134" t="str">
        <f>VLOOKUP(E97,VIP!$A$2:$O18157,7,FALSE)</f>
        <v>Si</v>
      </c>
      <c r="I97" s="134" t="str">
        <f>VLOOKUP(E97,VIP!$A$2:$O10122,8,FALSE)</f>
        <v>Si</v>
      </c>
      <c r="J97" s="134" t="str">
        <f>VLOOKUP(E97,VIP!$A$2:$O10072,8,FALSE)</f>
        <v>Si</v>
      </c>
      <c r="K97" s="134" t="str">
        <f>VLOOKUP(E97,VIP!$A$2:$O13646,6,0)</f>
        <v>NO</v>
      </c>
      <c r="L97" s="125" t="s">
        <v>2566</v>
      </c>
      <c r="M97" s="154" t="s">
        <v>2580</v>
      </c>
      <c r="N97" s="135" t="s">
        <v>2454</v>
      </c>
      <c r="O97" s="134" t="s">
        <v>2571</v>
      </c>
      <c r="P97" s="137"/>
      <c r="Q97" s="136">
        <v>44340.449305555558</v>
      </c>
    </row>
    <row r="98" spans="1:17" ht="18" x14ac:dyDescent="0.25">
      <c r="A98" s="134" t="str">
        <f>VLOOKUP(E98,'LISTADO ATM'!$A$2:$C$898,3,0)</f>
        <v>ESTE</v>
      </c>
      <c r="B98" s="129">
        <v>3335896199</v>
      </c>
      <c r="C98" s="136">
        <v>44340.361388888887</v>
      </c>
      <c r="D98" s="136" t="s">
        <v>2180</v>
      </c>
      <c r="E98" s="124">
        <v>121</v>
      </c>
      <c r="F98" s="151" t="str">
        <f>VLOOKUP(E98,VIP!$A$2:$O13293,2,0)</f>
        <v>DRBR121</v>
      </c>
      <c r="G98" s="134" t="str">
        <f>VLOOKUP(E98,'LISTADO ATM'!$A$2:$B$897,2,0)</f>
        <v xml:space="preserve">ATM Oficina Bayaguana </v>
      </c>
      <c r="H98" s="134" t="str">
        <f>VLOOKUP(E98,VIP!$A$2:$O18156,7,FALSE)</f>
        <v>Si</v>
      </c>
      <c r="I98" s="134" t="str">
        <f>VLOOKUP(E98,VIP!$A$2:$O10121,8,FALSE)</f>
        <v>Si</v>
      </c>
      <c r="J98" s="134" t="str">
        <f>VLOOKUP(E98,VIP!$A$2:$O10071,8,FALSE)</f>
        <v>Si</v>
      </c>
      <c r="K98" s="134" t="str">
        <f>VLOOKUP(E98,VIP!$A$2:$O13645,6,0)</f>
        <v>SI</v>
      </c>
      <c r="L98" s="125" t="s">
        <v>2469</v>
      </c>
      <c r="M98" s="154" t="s">
        <v>2580</v>
      </c>
      <c r="N98" s="154" t="s">
        <v>2579</v>
      </c>
      <c r="O98" s="134" t="s">
        <v>2456</v>
      </c>
      <c r="P98" s="137"/>
      <c r="Q98" s="201">
        <v>44340.563194444447</v>
      </c>
    </row>
    <row r="99" spans="1:17" ht="18" x14ac:dyDescent="0.25">
      <c r="A99" s="134" t="str">
        <f>VLOOKUP(E99,'LISTADO ATM'!$A$2:$C$898,3,0)</f>
        <v>ESTE</v>
      </c>
      <c r="B99" s="129">
        <v>3335896252</v>
      </c>
      <c r="C99" s="136">
        <v>44340.368784722225</v>
      </c>
      <c r="D99" s="136" t="s">
        <v>2473</v>
      </c>
      <c r="E99" s="124">
        <v>16</v>
      </c>
      <c r="F99" s="151" t="str">
        <f>VLOOKUP(E99,VIP!$A$2:$O13292,2,0)</f>
        <v>DRBR046</v>
      </c>
      <c r="G99" s="134" t="str">
        <f>VLOOKUP(E99,'LISTADO ATM'!$A$2:$B$897,2,0)</f>
        <v>ATM Estación Texaco Sabana de la Mar</v>
      </c>
      <c r="H99" s="134" t="str">
        <f>VLOOKUP(E99,VIP!$A$2:$O18155,7,FALSE)</f>
        <v>Si</v>
      </c>
      <c r="I99" s="134" t="str">
        <f>VLOOKUP(E99,VIP!$A$2:$O10120,8,FALSE)</f>
        <v>Si</v>
      </c>
      <c r="J99" s="134" t="str">
        <f>VLOOKUP(E99,VIP!$A$2:$O10070,8,FALSE)</f>
        <v>Si</v>
      </c>
      <c r="K99" s="134" t="str">
        <f>VLOOKUP(E99,VIP!$A$2:$O13644,6,0)</f>
        <v>NO</v>
      </c>
      <c r="L99" s="125" t="s">
        <v>2418</v>
      </c>
      <c r="M99" s="154" t="s">
        <v>2580</v>
      </c>
      <c r="N99" s="154" t="s">
        <v>2579</v>
      </c>
      <c r="O99" s="134" t="s">
        <v>2581</v>
      </c>
      <c r="P99" s="137"/>
      <c r="Q99" s="136">
        <v>44340.634027777778</v>
      </c>
    </row>
    <row r="100" spans="1:17" ht="18" x14ac:dyDescent="0.25">
      <c r="A100" s="134" t="str">
        <f>VLOOKUP(E100,'LISTADO ATM'!$A$2:$C$898,3,0)</f>
        <v>SUR</v>
      </c>
      <c r="B100" s="129">
        <v>3335896302</v>
      </c>
      <c r="C100" s="136">
        <v>44340.378645833334</v>
      </c>
      <c r="D100" s="136" t="s">
        <v>2473</v>
      </c>
      <c r="E100" s="124">
        <v>50</v>
      </c>
      <c r="F100" s="151" t="str">
        <f>VLOOKUP(E100,VIP!$A$2:$O13307,2,0)</f>
        <v>DRBR050</v>
      </c>
      <c r="G100" s="134" t="str">
        <f>VLOOKUP(E100,'LISTADO ATM'!$A$2:$B$897,2,0)</f>
        <v xml:space="preserve">ATM Oficina Padre Las Casas (Azua) </v>
      </c>
      <c r="H100" s="134" t="str">
        <f>VLOOKUP(E100,VIP!$A$2:$O18170,7,FALSE)</f>
        <v>Si</v>
      </c>
      <c r="I100" s="134" t="str">
        <f>VLOOKUP(E100,VIP!$A$2:$O10135,8,FALSE)</f>
        <v>Si</v>
      </c>
      <c r="J100" s="134" t="str">
        <f>VLOOKUP(E100,VIP!$A$2:$O10085,8,FALSE)</f>
        <v>Si</v>
      </c>
      <c r="K100" s="134" t="str">
        <f>VLOOKUP(E100,VIP!$A$2:$O13659,6,0)</f>
        <v>NO</v>
      </c>
      <c r="L100" s="125" t="s">
        <v>2425</v>
      </c>
      <c r="M100" s="154" t="s">
        <v>2580</v>
      </c>
      <c r="N100" s="154" t="s">
        <v>2579</v>
      </c>
      <c r="O100" s="134" t="s">
        <v>2584</v>
      </c>
      <c r="P100" s="154" t="s">
        <v>2586</v>
      </c>
      <c r="Q100" s="136">
        <v>44340.727777777778</v>
      </c>
    </row>
    <row r="101" spans="1:17" ht="18" x14ac:dyDescent="0.25">
      <c r="A101" s="134" t="str">
        <f>VLOOKUP(E101,'LISTADO ATM'!$A$2:$C$898,3,0)</f>
        <v>SUR</v>
      </c>
      <c r="B101" s="129">
        <v>3335896341</v>
      </c>
      <c r="C101" s="136">
        <v>44340.385196759256</v>
      </c>
      <c r="D101" s="136" t="s">
        <v>2473</v>
      </c>
      <c r="E101" s="124">
        <v>766</v>
      </c>
      <c r="F101" s="151" t="str">
        <f>VLOOKUP(E101,VIP!$A$2:$O13305,2,0)</f>
        <v>DRBR440</v>
      </c>
      <c r="G101" s="134" t="str">
        <f>VLOOKUP(E101,'LISTADO ATM'!$A$2:$B$897,2,0)</f>
        <v xml:space="preserve">ATM Oficina Azua II 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SI</v>
      </c>
      <c r="L101" s="125" t="s">
        <v>2443</v>
      </c>
      <c r="M101" s="154" t="s">
        <v>2580</v>
      </c>
      <c r="N101" s="154" t="s">
        <v>2579</v>
      </c>
      <c r="O101" s="134" t="s">
        <v>2581</v>
      </c>
      <c r="P101" s="137"/>
      <c r="Q101" s="136">
        <v>44340.458333333336</v>
      </c>
    </row>
    <row r="102" spans="1:17" ht="18" x14ac:dyDescent="0.25">
      <c r="A102" s="134" t="str">
        <f>VLOOKUP(E102,'LISTADO ATM'!$A$2:$C$898,3,0)</f>
        <v>NORTE</v>
      </c>
      <c r="B102" s="129">
        <v>3335896382</v>
      </c>
      <c r="C102" s="136">
        <v>44340.396666666667</v>
      </c>
      <c r="D102" s="136" t="s">
        <v>2181</v>
      </c>
      <c r="E102" s="124">
        <v>351</v>
      </c>
      <c r="F102" s="151" t="str">
        <f>VLOOKUP(E102,VIP!$A$2:$O13304,2,0)</f>
        <v>DRBR351</v>
      </c>
      <c r="G102" s="134" t="str">
        <f>VLOOKUP(E102,'LISTADO ATM'!$A$2:$B$897,2,0)</f>
        <v xml:space="preserve">ATM S/M José Luís (Puerto Plata) </v>
      </c>
      <c r="H102" s="134" t="str">
        <f>VLOOKUP(E102,VIP!$A$2:$O18167,7,FALSE)</f>
        <v>Si</v>
      </c>
      <c r="I102" s="134" t="str">
        <f>VLOOKUP(E102,VIP!$A$2:$O10132,8,FALSE)</f>
        <v>Si</v>
      </c>
      <c r="J102" s="134" t="str">
        <f>VLOOKUP(E102,VIP!$A$2:$O10082,8,FALSE)</f>
        <v>Si</v>
      </c>
      <c r="K102" s="134" t="str">
        <f>VLOOKUP(E102,VIP!$A$2:$O13656,6,0)</f>
        <v>NO</v>
      </c>
      <c r="L102" s="125" t="s">
        <v>2219</v>
      </c>
      <c r="M102" s="154" t="s">
        <v>2580</v>
      </c>
      <c r="N102" s="135" t="s">
        <v>2454</v>
      </c>
      <c r="O102" s="134" t="s">
        <v>2569</v>
      </c>
      <c r="P102" s="137"/>
      <c r="Q102" s="136">
        <v>44340.636805555558</v>
      </c>
    </row>
    <row r="103" spans="1:17" ht="18" x14ac:dyDescent="0.25">
      <c r="A103" s="134" t="str">
        <f>VLOOKUP(E103,'LISTADO ATM'!$A$2:$C$898,3,0)</f>
        <v>SUR</v>
      </c>
      <c r="B103" s="129">
        <v>3335896387</v>
      </c>
      <c r="C103" s="136">
        <v>44340.397962962961</v>
      </c>
      <c r="D103" s="136" t="s">
        <v>2180</v>
      </c>
      <c r="E103" s="124">
        <v>252</v>
      </c>
      <c r="F103" s="151" t="str">
        <f>VLOOKUP(E103,VIP!$A$2:$O13303,2,0)</f>
        <v>DRBR252</v>
      </c>
      <c r="G103" s="134" t="str">
        <f>VLOOKUP(E103,'LISTADO ATM'!$A$2:$B$897,2,0)</f>
        <v xml:space="preserve">ATM Banco Agrícola (Barahona) </v>
      </c>
      <c r="H103" s="134" t="str">
        <f>VLOOKUP(E103,VIP!$A$2:$O18166,7,FALSE)</f>
        <v>Si</v>
      </c>
      <c r="I103" s="134" t="str">
        <f>VLOOKUP(E103,VIP!$A$2:$O10131,8,FALSE)</f>
        <v>Si</v>
      </c>
      <c r="J103" s="134" t="str">
        <f>VLOOKUP(E103,VIP!$A$2:$O10081,8,FALSE)</f>
        <v>Si</v>
      </c>
      <c r="K103" s="134" t="str">
        <f>VLOOKUP(E103,VIP!$A$2:$O13655,6,0)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2582</v>
      </c>
    </row>
    <row r="104" spans="1:17" ht="18" x14ac:dyDescent="0.25">
      <c r="A104" s="134" t="str">
        <f>VLOOKUP(E104,'LISTADO ATM'!$A$2:$C$898,3,0)</f>
        <v>SUR</v>
      </c>
      <c r="B104" s="129">
        <v>3335896400</v>
      </c>
      <c r="C104" s="136">
        <v>44340.401770833334</v>
      </c>
      <c r="D104" s="136" t="s">
        <v>2473</v>
      </c>
      <c r="E104" s="124">
        <v>5</v>
      </c>
      <c r="F104" s="151" t="str">
        <f>VLOOKUP(E104,VIP!$A$2:$O13302,2,0)</f>
        <v>DRBR005</v>
      </c>
      <c r="G104" s="134" t="str">
        <f>VLOOKUP(E104,'LISTADO ATM'!$A$2:$B$897,2,0)</f>
        <v>ATM Oficina Autoservicio Villa Ofelia (San Juan)</v>
      </c>
      <c r="H104" s="134" t="str">
        <f>VLOOKUP(E104,VIP!$A$2:$O18165,7,FALSE)</f>
        <v>Si</v>
      </c>
      <c r="I104" s="134" t="str">
        <f>VLOOKUP(E104,VIP!$A$2:$O10130,8,FALSE)</f>
        <v>Si</v>
      </c>
      <c r="J104" s="134" t="str">
        <f>VLOOKUP(E104,VIP!$A$2:$O10080,8,FALSE)</f>
        <v>Si</v>
      </c>
      <c r="K104" s="134" t="str">
        <f>VLOOKUP(E104,VIP!$A$2:$O13654,6,0)</f>
        <v>NO</v>
      </c>
      <c r="L104" s="125" t="s">
        <v>2566</v>
      </c>
      <c r="M104" s="135" t="s">
        <v>2447</v>
      </c>
      <c r="N104" s="135" t="s">
        <v>2454</v>
      </c>
      <c r="O104" s="134" t="s">
        <v>2474</v>
      </c>
      <c r="P104" s="137"/>
      <c r="Q104" s="135" t="s">
        <v>2566</v>
      </c>
    </row>
    <row r="105" spans="1:17" ht="18" x14ac:dyDescent="0.25">
      <c r="A105" s="134" t="str">
        <f>VLOOKUP(E105,'LISTADO ATM'!$A$2:$C$898,3,0)</f>
        <v>NORTE</v>
      </c>
      <c r="B105" s="129">
        <v>3335896410</v>
      </c>
      <c r="C105" s="136">
        <v>44340.404016203705</v>
      </c>
      <c r="D105" s="136" t="s">
        <v>2473</v>
      </c>
      <c r="E105" s="124">
        <v>910</v>
      </c>
      <c r="F105" s="151" t="str">
        <f>VLOOKUP(E105,VIP!$A$2:$O13306,2,0)</f>
        <v>DRBR12A</v>
      </c>
      <c r="G105" s="134" t="str">
        <f>VLOOKUP(E105,'LISTADO ATM'!$A$2:$B$897,2,0)</f>
        <v xml:space="preserve">ATM Oficina El Sol II (Santiago) </v>
      </c>
      <c r="H105" s="134" t="str">
        <f>VLOOKUP(E105,VIP!$A$2:$O18169,7,FALSE)</f>
        <v>Si</v>
      </c>
      <c r="I105" s="134" t="str">
        <f>VLOOKUP(E105,VIP!$A$2:$O10134,8,FALSE)</f>
        <v>Si</v>
      </c>
      <c r="J105" s="134" t="str">
        <f>VLOOKUP(E105,VIP!$A$2:$O10084,8,FALSE)</f>
        <v>Si</v>
      </c>
      <c r="K105" s="134" t="str">
        <f>VLOOKUP(E105,VIP!$A$2:$O13658,6,0)</f>
        <v>SI</v>
      </c>
      <c r="L105" s="125" t="s">
        <v>2459</v>
      </c>
      <c r="M105" s="154" t="s">
        <v>2580</v>
      </c>
      <c r="N105" s="154" t="s">
        <v>2579</v>
      </c>
      <c r="O105" s="134" t="s">
        <v>2584</v>
      </c>
      <c r="P105" s="154" t="s">
        <v>2585</v>
      </c>
      <c r="Q105" s="154" t="s">
        <v>2459</v>
      </c>
    </row>
    <row r="106" spans="1:17" ht="18" x14ac:dyDescent="0.25">
      <c r="A106" s="134" t="str">
        <f>VLOOKUP(E106,'LISTADO ATM'!$A$2:$C$898,3,0)</f>
        <v>SUR</v>
      </c>
      <c r="B106" s="129">
        <v>3335896412</v>
      </c>
      <c r="C106" s="136">
        <v>44340.404409722221</v>
      </c>
      <c r="D106" s="136" t="s">
        <v>2473</v>
      </c>
      <c r="E106" s="124">
        <v>764</v>
      </c>
      <c r="F106" s="151" t="str">
        <f>VLOOKUP(E106,VIP!$A$2:$O13305,2,0)</f>
        <v>DRBR451</v>
      </c>
      <c r="G106" s="134" t="str">
        <f>VLOOKUP(E106,'LISTADO ATM'!$A$2:$B$897,2,0)</f>
        <v xml:space="preserve">ATM Oficina Elías Piña </v>
      </c>
      <c r="H106" s="134" t="str">
        <f>VLOOKUP(E106,VIP!$A$2:$O18168,7,FALSE)</f>
        <v>Si</v>
      </c>
      <c r="I106" s="134" t="str">
        <f>VLOOKUP(E106,VIP!$A$2:$O10133,8,FALSE)</f>
        <v>Si</v>
      </c>
      <c r="J106" s="134" t="str">
        <f>VLOOKUP(E106,VIP!$A$2:$O10083,8,FALSE)</f>
        <v>Si</v>
      </c>
      <c r="K106" s="134" t="str">
        <f>VLOOKUP(E106,VIP!$A$2:$O13657,6,0)</f>
        <v>NO</v>
      </c>
      <c r="L106" s="125" t="s">
        <v>2459</v>
      </c>
      <c r="M106" s="154" t="s">
        <v>2580</v>
      </c>
      <c r="N106" s="154" t="s">
        <v>2579</v>
      </c>
      <c r="O106" s="134" t="s">
        <v>2584</v>
      </c>
      <c r="P106" s="154" t="s">
        <v>2585</v>
      </c>
      <c r="Q106" s="154" t="s">
        <v>2459</v>
      </c>
    </row>
    <row r="107" spans="1:17" ht="18" x14ac:dyDescent="0.25">
      <c r="A107" s="134" t="str">
        <f>VLOOKUP(E107,'LISTADO ATM'!$A$2:$C$898,3,0)</f>
        <v>DISTRITO NACIONAL</v>
      </c>
      <c r="B107" s="129">
        <v>3335896416</v>
      </c>
      <c r="C107" s="136">
        <v>44340.405104166668</v>
      </c>
      <c r="D107" s="136" t="s">
        <v>2180</v>
      </c>
      <c r="E107" s="124">
        <v>696</v>
      </c>
      <c r="F107" s="151" t="str">
        <f>VLOOKUP(E107,VIP!$A$2:$O13301,2,0)</f>
        <v>DRBR696</v>
      </c>
      <c r="G107" s="134" t="str">
        <f>VLOOKUP(E107,'LISTADO ATM'!$A$2:$B$897,2,0)</f>
        <v>ATM Olé Jacobo Majluta</v>
      </c>
      <c r="H107" s="134" t="str">
        <f>VLOOKUP(E107,VIP!$A$2:$O18164,7,FALSE)</f>
        <v>Si</v>
      </c>
      <c r="I107" s="134" t="str">
        <f>VLOOKUP(E107,VIP!$A$2:$O10129,8,FALSE)</f>
        <v>Si</v>
      </c>
      <c r="J107" s="134" t="str">
        <f>VLOOKUP(E107,VIP!$A$2:$O10079,8,FALSE)</f>
        <v>Si</v>
      </c>
      <c r="K107" s="134" t="str">
        <f>VLOOKUP(E107,VIP!$A$2:$O13653,6,0)</f>
        <v>NO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7"/>
      <c r="Q107" s="135" t="s">
        <v>2582</v>
      </c>
    </row>
    <row r="108" spans="1:17" ht="18" x14ac:dyDescent="0.25">
      <c r="A108" s="134" t="str">
        <f>VLOOKUP(E108,'LISTADO ATM'!$A$2:$C$898,3,0)</f>
        <v>NORTE</v>
      </c>
      <c r="B108" s="129">
        <v>3335896420</v>
      </c>
      <c r="C108" s="136">
        <v>44340.406064814815</v>
      </c>
      <c r="D108" s="136" t="s">
        <v>2180</v>
      </c>
      <c r="E108" s="124">
        <v>97</v>
      </c>
      <c r="F108" s="151" t="str">
        <f>VLOOKUP(E108,VIP!$A$2:$O13300,2,0)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VLOOKUP(E108,VIP!$A$2:$O18163,7,FALSE)</f>
        <v>Si</v>
      </c>
      <c r="I108" s="134" t="str">
        <f>VLOOKUP(E108,VIP!$A$2:$O10128,8,FALSE)</f>
        <v>Si</v>
      </c>
      <c r="J108" s="134" t="str">
        <f>VLOOKUP(E108,VIP!$A$2:$O10078,8,FALSE)</f>
        <v>Si</v>
      </c>
      <c r="K108" s="134" t="str">
        <f>VLOOKUP(E108,VIP!$A$2:$O13652,6,0)</f>
        <v>NO</v>
      </c>
      <c r="L108" s="125" t="s">
        <v>2469</v>
      </c>
      <c r="M108" s="154" t="s">
        <v>2580</v>
      </c>
      <c r="N108" s="135" t="s">
        <v>2454</v>
      </c>
      <c r="O108" s="134" t="s">
        <v>2456</v>
      </c>
      <c r="P108" s="137"/>
      <c r="Q108" s="136">
        <v>44340.461111111108</v>
      </c>
    </row>
    <row r="109" spans="1:17" ht="18" x14ac:dyDescent="0.25">
      <c r="A109" s="134" t="str">
        <f>VLOOKUP(E109,'LISTADO ATM'!$A$2:$C$898,3,0)</f>
        <v>SUR</v>
      </c>
      <c r="B109" s="129">
        <v>3335896436</v>
      </c>
      <c r="C109" s="136">
        <v>44340.409583333334</v>
      </c>
      <c r="D109" s="136" t="s">
        <v>2473</v>
      </c>
      <c r="E109" s="124">
        <v>101</v>
      </c>
      <c r="F109" s="151" t="str">
        <f>VLOOKUP(E109,VIP!$A$2:$O13299,2,0)</f>
        <v>DRBR101</v>
      </c>
      <c r="G109" s="134" t="str">
        <f>VLOOKUP(E109,'LISTADO ATM'!$A$2:$B$897,2,0)</f>
        <v xml:space="preserve">ATM Oficina San Juan de la Maguana I </v>
      </c>
      <c r="H109" s="134" t="str">
        <f>VLOOKUP(E109,VIP!$A$2:$O18162,7,FALSE)</f>
        <v>Si</v>
      </c>
      <c r="I109" s="134" t="str">
        <f>VLOOKUP(E109,VIP!$A$2:$O10127,8,FALSE)</f>
        <v>Si</v>
      </c>
      <c r="J109" s="134" t="str">
        <f>VLOOKUP(E109,VIP!$A$2:$O10077,8,FALSE)</f>
        <v>Si</v>
      </c>
      <c r="K109" s="134" t="str">
        <f>VLOOKUP(E109,VIP!$A$2:$O13651,6,0)</f>
        <v>SI</v>
      </c>
      <c r="L109" s="125" t="s">
        <v>2576</v>
      </c>
      <c r="M109" s="154" t="s">
        <v>2580</v>
      </c>
      <c r="N109" s="154" t="s">
        <v>2579</v>
      </c>
      <c r="O109" s="134" t="s">
        <v>2474</v>
      </c>
      <c r="P109" s="137"/>
      <c r="Q109" s="136">
        <v>44340.402083333334</v>
      </c>
    </row>
    <row r="110" spans="1:17" ht="18" x14ac:dyDescent="0.25">
      <c r="A110" s="134" t="str">
        <f>VLOOKUP(E110,'LISTADO ATM'!$A$2:$C$898,3,0)</f>
        <v>NORTE</v>
      </c>
      <c r="B110" s="129">
        <v>3335896494</v>
      </c>
      <c r="C110" s="136">
        <v>44340.420520833337</v>
      </c>
      <c r="D110" s="136" t="s">
        <v>2473</v>
      </c>
      <c r="E110" s="124">
        <v>857</v>
      </c>
      <c r="F110" s="151" t="str">
        <f>VLOOKUP(E110,VIP!$A$2:$O13304,2,0)</f>
        <v>DRBR857</v>
      </c>
      <c r="G110" s="134" t="str">
        <f>VLOOKUP(E110,'LISTADO ATM'!$A$2:$B$897,2,0)</f>
        <v xml:space="preserve">ATM Oficina Los Alamos </v>
      </c>
      <c r="H110" s="134" t="str">
        <f>VLOOKUP(E110,VIP!$A$2:$O18167,7,FALSE)</f>
        <v>Si</v>
      </c>
      <c r="I110" s="134" t="str">
        <f>VLOOKUP(E110,VIP!$A$2:$O10132,8,FALSE)</f>
        <v>Si</v>
      </c>
      <c r="J110" s="134" t="str">
        <f>VLOOKUP(E110,VIP!$A$2:$O10082,8,FALSE)</f>
        <v>Si</v>
      </c>
      <c r="K110" s="134" t="str">
        <f>VLOOKUP(E110,VIP!$A$2:$O13656,6,0)</f>
        <v>NO</v>
      </c>
      <c r="L110" s="125" t="s">
        <v>2459</v>
      </c>
      <c r="M110" s="154" t="s">
        <v>2580</v>
      </c>
      <c r="N110" s="154" t="s">
        <v>2579</v>
      </c>
      <c r="O110" s="134" t="s">
        <v>2584</v>
      </c>
      <c r="P110" s="154" t="s">
        <v>2585</v>
      </c>
      <c r="Q110" s="154" t="s">
        <v>2459</v>
      </c>
    </row>
    <row r="111" spans="1:17" ht="18" x14ac:dyDescent="0.25">
      <c r="A111" s="134" t="str">
        <f>VLOOKUP(E111,'LISTADO ATM'!$A$2:$C$898,3,0)</f>
        <v>DISTRITO NACIONAL</v>
      </c>
      <c r="B111" s="129">
        <v>3335896498</v>
      </c>
      <c r="C111" s="136">
        <v>44340.421620370369</v>
      </c>
      <c r="D111" s="136" t="s">
        <v>2180</v>
      </c>
      <c r="E111" s="124">
        <v>184</v>
      </c>
      <c r="F111" s="151" t="str">
        <f>VLOOKUP(E111,VIP!$A$2:$O13298,2,0)</f>
        <v>DRBR184</v>
      </c>
      <c r="G111" s="134" t="str">
        <f>VLOOKUP(E111,'LISTADO ATM'!$A$2:$B$897,2,0)</f>
        <v xml:space="preserve">ATM Hermanas Mirabal </v>
      </c>
      <c r="H111" s="134" t="str">
        <f>VLOOKUP(E111,VIP!$A$2:$O18161,7,FALSE)</f>
        <v>Si</v>
      </c>
      <c r="I111" s="134" t="str">
        <f>VLOOKUP(E111,VIP!$A$2:$O10126,8,FALSE)</f>
        <v>Si</v>
      </c>
      <c r="J111" s="134" t="str">
        <f>VLOOKUP(E111,VIP!$A$2:$O10076,8,FALSE)</f>
        <v>Si</v>
      </c>
      <c r="K111" s="134" t="str">
        <f>VLOOKUP(E111,VIP!$A$2:$O13650,6,0)</f>
        <v>SI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7"/>
      <c r="Q111" s="135" t="s">
        <v>2582</v>
      </c>
    </row>
    <row r="112" spans="1:17" ht="18" x14ac:dyDescent="0.25">
      <c r="A112" s="134" t="str">
        <f>VLOOKUP(E112,'LISTADO ATM'!$A$2:$C$898,3,0)</f>
        <v>DISTRITO NACIONAL</v>
      </c>
      <c r="B112" s="129">
        <v>3335896499</v>
      </c>
      <c r="C112" s="136">
        <v>44340.421701388892</v>
      </c>
      <c r="D112" s="136" t="s">
        <v>2473</v>
      </c>
      <c r="E112" s="124">
        <v>588</v>
      </c>
      <c r="F112" s="151" t="str">
        <f>VLOOKUP(E112,VIP!$A$2:$O13303,2,0)</f>
        <v>DRBR01O</v>
      </c>
      <c r="G112" s="134" t="str">
        <f>VLOOKUP(E112,'LISTADO ATM'!$A$2:$B$897,2,0)</f>
        <v xml:space="preserve">ATM INAVI </v>
      </c>
      <c r="H112" s="134" t="str">
        <f>VLOOKUP(E112,VIP!$A$2:$O18166,7,FALSE)</f>
        <v>Si</v>
      </c>
      <c r="I112" s="134" t="str">
        <f>VLOOKUP(E112,VIP!$A$2:$O10131,8,FALSE)</f>
        <v>Si</v>
      </c>
      <c r="J112" s="134" t="str">
        <f>VLOOKUP(E112,VIP!$A$2:$O10081,8,FALSE)</f>
        <v>Si</v>
      </c>
      <c r="K112" s="134" t="str">
        <f>VLOOKUP(E112,VIP!$A$2:$O13655,6,0)</f>
        <v>NO</v>
      </c>
      <c r="L112" s="125" t="s">
        <v>2583</v>
      </c>
      <c r="M112" s="154" t="s">
        <v>2580</v>
      </c>
      <c r="N112" s="154" t="s">
        <v>2579</v>
      </c>
      <c r="O112" s="134" t="s">
        <v>2584</v>
      </c>
      <c r="P112" s="154" t="s">
        <v>2586</v>
      </c>
      <c r="Q112" s="154" t="s">
        <v>2583</v>
      </c>
    </row>
    <row r="113" spans="1:17" ht="18" x14ac:dyDescent="0.25">
      <c r="A113" s="134" t="str">
        <f>VLOOKUP(E113,'LISTADO ATM'!$A$2:$C$898,3,0)</f>
        <v>DISTRITO NACIONAL</v>
      </c>
      <c r="B113" s="129">
        <v>3335896503</v>
      </c>
      <c r="C113" s="136">
        <v>44340.421967592592</v>
      </c>
      <c r="D113" s="136" t="s">
        <v>2180</v>
      </c>
      <c r="E113" s="124">
        <v>917</v>
      </c>
      <c r="F113" s="151" t="str">
        <f>VLOOKUP(E113,VIP!$A$2:$O13297,2,0)</f>
        <v>DRBR01B</v>
      </c>
      <c r="G113" s="134" t="str">
        <f>VLOOKUP(E113,'LISTADO ATM'!$A$2:$B$897,2,0)</f>
        <v xml:space="preserve">ATM Oficina Los Mina </v>
      </c>
      <c r="H113" s="134" t="str">
        <f>VLOOKUP(E113,VIP!$A$2:$O18160,7,FALSE)</f>
        <v>Si</v>
      </c>
      <c r="I113" s="134" t="str">
        <f>VLOOKUP(E113,VIP!$A$2:$O10125,8,FALSE)</f>
        <v>Si</v>
      </c>
      <c r="J113" s="134" t="str">
        <f>VLOOKUP(E113,VIP!$A$2:$O10075,8,FALSE)</f>
        <v>Si</v>
      </c>
      <c r="K113" s="134" t="str">
        <f>VLOOKUP(E113,VIP!$A$2:$O13649,6,0)</f>
        <v>NO</v>
      </c>
      <c r="L113" s="125" t="s">
        <v>2219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2582</v>
      </c>
    </row>
    <row r="114" spans="1:17" ht="18" x14ac:dyDescent="0.25">
      <c r="A114" s="134" t="str">
        <f>VLOOKUP(E114,'LISTADO ATM'!$A$2:$C$898,3,0)</f>
        <v>DISTRITO NACIONAL</v>
      </c>
      <c r="B114" s="129">
        <v>3335896504</v>
      </c>
      <c r="C114" s="136">
        <v>44340.422314814816</v>
      </c>
      <c r="D114" s="136" t="s">
        <v>2180</v>
      </c>
      <c r="E114" s="124">
        <v>18</v>
      </c>
      <c r="F114" s="151" t="str">
        <f>VLOOKUP(E114,VIP!$A$2:$O13296,2,0)</f>
        <v>DRBR018</v>
      </c>
      <c r="G114" s="134" t="str">
        <f>VLOOKUP(E114,'LISTADO ATM'!$A$2:$B$897,2,0)</f>
        <v xml:space="preserve">ATM Oficina Haina Occidental I </v>
      </c>
      <c r="H114" s="134" t="str">
        <f>VLOOKUP(E114,VIP!$A$2:$O18159,7,FALSE)</f>
        <v>Si</v>
      </c>
      <c r="I114" s="134" t="str">
        <f>VLOOKUP(E114,VIP!$A$2:$O10124,8,FALSE)</f>
        <v>Si</v>
      </c>
      <c r="J114" s="134" t="str">
        <f>VLOOKUP(E114,VIP!$A$2:$O10074,8,FALSE)</f>
        <v>Si</v>
      </c>
      <c r="K114" s="134" t="str">
        <f>VLOOKUP(E114,VIP!$A$2:$O13648,6,0)</f>
        <v>SI</v>
      </c>
      <c r="L114" s="125" t="s">
        <v>2219</v>
      </c>
      <c r="M114" s="154" t="s">
        <v>2580</v>
      </c>
      <c r="N114" s="135" t="s">
        <v>2454</v>
      </c>
      <c r="O114" s="134" t="s">
        <v>2456</v>
      </c>
      <c r="P114" s="137"/>
      <c r="Q114" s="136">
        <v>44340.555555555555</v>
      </c>
    </row>
    <row r="115" spans="1:17" ht="18" x14ac:dyDescent="0.25">
      <c r="A115" s="134" t="str">
        <f>VLOOKUP(E115,'LISTADO ATM'!$A$2:$C$898,3,0)</f>
        <v>DISTRITO NACIONAL</v>
      </c>
      <c r="B115" s="129">
        <v>3335896506</v>
      </c>
      <c r="C115" s="136">
        <v>44340.422662037039</v>
      </c>
      <c r="D115" s="136" t="s">
        <v>2180</v>
      </c>
      <c r="E115" s="124">
        <v>57</v>
      </c>
      <c r="F115" s="151" t="str">
        <f>VLOOKUP(E115,VIP!$A$2:$O13295,2,0)</f>
        <v>DRBR057</v>
      </c>
      <c r="G115" s="134" t="str">
        <f>VLOOKUP(E115,'LISTADO ATM'!$A$2:$B$897,2,0)</f>
        <v xml:space="preserve">ATM Oficina Malecon Center </v>
      </c>
      <c r="H115" s="134" t="str">
        <f>VLOOKUP(E115,VIP!$A$2:$O18158,7,FALSE)</f>
        <v>Si</v>
      </c>
      <c r="I115" s="134" t="str">
        <f>VLOOKUP(E115,VIP!$A$2:$O10123,8,FALSE)</f>
        <v>Si</v>
      </c>
      <c r="J115" s="134" t="str">
        <f>VLOOKUP(E115,VIP!$A$2:$O10073,8,FALSE)</f>
        <v>Si</v>
      </c>
      <c r="K115" s="134" t="str">
        <f>VLOOKUP(E115,VIP!$A$2:$O13647,6,0)</f>
        <v>NO</v>
      </c>
      <c r="L115" s="125" t="s">
        <v>2219</v>
      </c>
      <c r="M115" s="154" t="s">
        <v>2580</v>
      </c>
      <c r="N115" s="154" t="s">
        <v>2579</v>
      </c>
      <c r="O115" s="134" t="s">
        <v>2456</v>
      </c>
      <c r="P115" s="137"/>
      <c r="Q115" s="136">
        <v>44340.527777777781</v>
      </c>
    </row>
    <row r="116" spans="1:17" ht="18" x14ac:dyDescent="0.25">
      <c r="A116" s="134" t="str">
        <f>VLOOKUP(E116,'LISTADO ATM'!$A$2:$C$898,3,0)</f>
        <v>DISTRITO NACIONAL</v>
      </c>
      <c r="B116" s="129">
        <v>3335896507</v>
      </c>
      <c r="C116" s="136">
        <v>44340.423020833332</v>
      </c>
      <c r="D116" s="136" t="s">
        <v>2180</v>
      </c>
      <c r="E116" s="124">
        <v>224</v>
      </c>
      <c r="F116" s="151" t="str">
        <f>VLOOKUP(E116,VIP!$A$2:$O13294,2,0)</f>
        <v>DRBR224</v>
      </c>
      <c r="G116" s="134" t="str">
        <f>VLOOKUP(E116,'LISTADO ATM'!$A$2:$B$897,2,0)</f>
        <v xml:space="preserve">ATM S/M Nacional El Millón (Núñez de Cáceres) </v>
      </c>
      <c r="H116" s="134" t="str">
        <f>VLOOKUP(E116,VIP!$A$2:$O18157,7,FALSE)</f>
        <v>Si</v>
      </c>
      <c r="I116" s="134" t="str">
        <f>VLOOKUP(E116,VIP!$A$2:$O10122,8,FALSE)</f>
        <v>Si</v>
      </c>
      <c r="J116" s="134" t="str">
        <f>VLOOKUP(E116,VIP!$A$2:$O10072,8,FALSE)</f>
        <v>Si</v>
      </c>
      <c r="K116" s="134" t="str">
        <f>VLOOKUP(E116,VIP!$A$2:$O13646,6,0)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2582</v>
      </c>
    </row>
    <row r="117" spans="1:17" ht="18" x14ac:dyDescent="0.25">
      <c r="A117" s="134" t="str">
        <f>VLOOKUP(E117,'LISTADO ATM'!$A$2:$C$898,3,0)</f>
        <v>SUR</v>
      </c>
      <c r="B117" s="129">
        <v>3335896521</v>
      </c>
      <c r="C117" s="136">
        <v>44340.426574074074</v>
      </c>
      <c r="D117" s="136" t="s">
        <v>2180</v>
      </c>
      <c r="E117" s="124">
        <v>101</v>
      </c>
      <c r="F117" s="151" t="str">
        <f>VLOOKUP(E117,VIP!$A$2:$O13293,2,0)</f>
        <v>DRBR101</v>
      </c>
      <c r="G117" s="134" t="str">
        <f>VLOOKUP(E117,'LISTADO ATM'!$A$2:$B$897,2,0)</f>
        <v xml:space="preserve">ATM Oficina San Juan de la Maguana I </v>
      </c>
      <c r="H117" s="134" t="str">
        <f>VLOOKUP(E117,VIP!$A$2:$O18156,7,FALSE)</f>
        <v>Si</v>
      </c>
      <c r="I117" s="134" t="str">
        <f>VLOOKUP(E117,VIP!$A$2:$O10121,8,FALSE)</f>
        <v>Si</v>
      </c>
      <c r="J117" s="134" t="str">
        <f>VLOOKUP(E117,VIP!$A$2:$O10071,8,FALSE)</f>
        <v>Si</v>
      </c>
      <c r="K117" s="134" t="str">
        <f>VLOOKUP(E117,VIP!$A$2:$O13645,6,0)</f>
        <v>SI</v>
      </c>
      <c r="L117" s="125" t="s">
        <v>2469</v>
      </c>
      <c r="M117" s="154" t="s">
        <v>2580</v>
      </c>
      <c r="N117" s="154" t="s">
        <v>2579</v>
      </c>
      <c r="O117" s="134" t="s">
        <v>2456</v>
      </c>
      <c r="P117" s="137"/>
      <c r="Q117" s="136">
        <v>44340.53125</v>
      </c>
    </row>
    <row r="118" spans="1:17" ht="18" x14ac:dyDescent="0.25">
      <c r="A118" s="134" t="str">
        <f>VLOOKUP(E118,'LISTADO ATM'!$A$2:$C$898,3,0)</f>
        <v>DISTRITO NACIONAL</v>
      </c>
      <c r="B118" s="129">
        <v>3335896550</v>
      </c>
      <c r="C118" s="136">
        <v>44340.433483796296</v>
      </c>
      <c r="D118" s="136" t="s">
        <v>2473</v>
      </c>
      <c r="E118" s="124">
        <v>708</v>
      </c>
      <c r="F118" s="151" t="str">
        <f>VLOOKUP(E118,VIP!$A$2:$O13302,2,0)</f>
        <v>DRBR505</v>
      </c>
      <c r="G118" s="134" t="str">
        <f>VLOOKUP(E118,'LISTADO ATM'!$A$2:$B$897,2,0)</f>
        <v xml:space="preserve">ATM El Vestir De Hoy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2583</v>
      </c>
      <c r="M118" s="154" t="s">
        <v>2580</v>
      </c>
      <c r="N118" s="154" t="s">
        <v>2579</v>
      </c>
      <c r="O118" s="134" t="s">
        <v>2584</v>
      </c>
      <c r="P118" s="154" t="s">
        <v>2586</v>
      </c>
      <c r="Q118" s="154" t="s">
        <v>2583</v>
      </c>
    </row>
    <row r="119" spans="1:17" ht="18" x14ac:dyDescent="0.25">
      <c r="A119" s="134" t="str">
        <f>VLOOKUP(E119,'LISTADO ATM'!$A$2:$C$898,3,0)</f>
        <v>NORTE</v>
      </c>
      <c r="B119" s="129">
        <v>3335896552</v>
      </c>
      <c r="C119" s="136">
        <v>44340.434247685182</v>
      </c>
      <c r="D119" s="136" t="s">
        <v>2473</v>
      </c>
      <c r="E119" s="124">
        <v>397</v>
      </c>
      <c r="F119" s="151" t="str">
        <f>VLOOKUP(E119,VIP!$A$2:$O13301,2,0)</f>
        <v>DRBR397</v>
      </c>
      <c r="G119" s="134" t="str">
        <f>VLOOKUP(E119,'LISTADO ATM'!$A$2:$B$897,2,0)</f>
        <v xml:space="preserve">ATM Autobanco San Francisco de Macoris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2459</v>
      </c>
      <c r="M119" s="154" t="s">
        <v>2580</v>
      </c>
      <c r="N119" s="154" t="s">
        <v>2579</v>
      </c>
      <c r="O119" s="134" t="s">
        <v>2584</v>
      </c>
      <c r="P119" s="154" t="s">
        <v>2585</v>
      </c>
      <c r="Q119" s="154" t="s">
        <v>2459</v>
      </c>
    </row>
    <row r="120" spans="1:17" ht="18" x14ac:dyDescent="0.25">
      <c r="A120" s="134" t="str">
        <f>VLOOKUP(E120,'LISTADO ATM'!$A$2:$C$898,3,0)</f>
        <v>NORTE</v>
      </c>
      <c r="B120" s="129">
        <v>3335896581</v>
      </c>
      <c r="C120" s="136">
        <v>44340.440578703703</v>
      </c>
      <c r="D120" s="136" t="s">
        <v>2181</v>
      </c>
      <c r="E120" s="124">
        <v>299</v>
      </c>
      <c r="F120" s="151" t="str">
        <f>VLOOKUP(E120,VIP!$A$2:$O13306,2,0)</f>
        <v>DRBR299</v>
      </c>
      <c r="G120" s="134" t="str">
        <f>VLOOKUP(E120,'LISTADO ATM'!$A$2:$B$897,2,0)</f>
        <v xml:space="preserve">ATM S/M Aprezio Cotui </v>
      </c>
      <c r="H120" s="134" t="str">
        <f>VLOOKUP(E120,VIP!$A$2:$O18169,7,FALSE)</f>
        <v>Si</v>
      </c>
      <c r="I120" s="134" t="str">
        <f>VLOOKUP(E120,VIP!$A$2:$O10134,8,FALSE)</f>
        <v>Si</v>
      </c>
      <c r="J120" s="134" t="str">
        <f>VLOOKUP(E120,VIP!$A$2:$O10084,8,FALSE)</f>
        <v>Si</v>
      </c>
      <c r="K120" s="134" t="str">
        <f>VLOOKUP(E120,VIP!$A$2:$O13658,6,0)</f>
        <v>NO</v>
      </c>
      <c r="L120" s="125" t="s">
        <v>2219</v>
      </c>
      <c r="M120" s="154" t="s">
        <v>2580</v>
      </c>
      <c r="N120" s="135" t="s">
        <v>2454</v>
      </c>
      <c r="O120" s="134" t="s">
        <v>2569</v>
      </c>
      <c r="P120" s="134"/>
      <c r="Q120" s="136">
        <v>44340.545138888891</v>
      </c>
    </row>
    <row r="121" spans="1:17" ht="18" x14ac:dyDescent="0.25">
      <c r="A121" s="134" t="str">
        <f>VLOOKUP(E121,'LISTADO ATM'!$A$2:$C$898,3,0)</f>
        <v>NORTE</v>
      </c>
      <c r="B121" s="129">
        <v>3335896600</v>
      </c>
      <c r="C121" s="136">
        <v>44340.444398148145</v>
      </c>
      <c r="D121" s="136" t="s">
        <v>2181</v>
      </c>
      <c r="E121" s="124">
        <v>518</v>
      </c>
      <c r="F121" s="151" t="str">
        <f>VLOOKUP(E121,VIP!$A$2:$O13305,2,0)</f>
        <v>DRBR518</v>
      </c>
      <c r="G121" s="134" t="str">
        <f>VLOOKUP(E121,'LISTADO ATM'!$A$2:$B$897,2,0)</f>
        <v xml:space="preserve">ATM Autobanco Los Alamos </v>
      </c>
      <c r="H121" s="134" t="str">
        <f>VLOOKUP(E121,VIP!$A$2:$O18168,7,FALSE)</f>
        <v>Si</v>
      </c>
      <c r="I121" s="134" t="str">
        <f>VLOOKUP(E121,VIP!$A$2:$O10133,8,FALSE)</f>
        <v>Si</v>
      </c>
      <c r="J121" s="134" t="str">
        <f>VLOOKUP(E121,VIP!$A$2:$O10083,8,FALSE)</f>
        <v>Si</v>
      </c>
      <c r="K121" s="134" t="str">
        <f>VLOOKUP(E121,VIP!$A$2:$O13657,6,0)</f>
        <v>NO</v>
      </c>
      <c r="L121" s="125" t="s">
        <v>2219</v>
      </c>
      <c r="M121" s="154" t="s">
        <v>2580</v>
      </c>
      <c r="N121" s="135" t="s">
        <v>2454</v>
      </c>
      <c r="O121" s="134" t="s">
        <v>2569</v>
      </c>
      <c r="P121" s="134"/>
      <c r="Q121" s="136">
        <v>44340.711111111108</v>
      </c>
    </row>
    <row r="122" spans="1:17" ht="18" x14ac:dyDescent="0.25">
      <c r="A122" s="134" t="str">
        <f>VLOOKUP(E122,'LISTADO ATM'!$A$2:$C$898,3,0)</f>
        <v>DISTRITO NACIONAL</v>
      </c>
      <c r="B122" s="129">
        <v>3335896632</v>
      </c>
      <c r="C122" s="136">
        <v>44340.450196759259</v>
      </c>
      <c r="D122" s="136" t="s">
        <v>2180</v>
      </c>
      <c r="E122" s="124">
        <v>887</v>
      </c>
      <c r="F122" s="151" t="str">
        <f>VLOOKUP(E122,VIP!$A$2:$O13304,2,0)</f>
        <v>DRBR887</v>
      </c>
      <c r="G122" s="134" t="str">
        <f>VLOOKUP(E122,'LISTADO ATM'!$A$2:$B$897,2,0)</f>
        <v>ATM S/M Bravo Los Proceres</v>
      </c>
      <c r="H122" s="134" t="str">
        <f>VLOOKUP(E122,VIP!$A$2:$O18167,7,FALSE)</f>
        <v>Si</v>
      </c>
      <c r="I122" s="134" t="str">
        <f>VLOOKUP(E122,VIP!$A$2:$O10132,8,FALSE)</f>
        <v>Si</v>
      </c>
      <c r="J122" s="134" t="str">
        <f>VLOOKUP(E122,VIP!$A$2:$O10082,8,FALSE)</f>
        <v>Si</v>
      </c>
      <c r="K122" s="134" t="str">
        <f>VLOOKUP(E122,VIP!$A$2:$O13656,6,0)</f>
        <v>NO</v>
      </c>
      <c r="L122" s="125" t="s">
        <v>2245</v>
      </c>
      <c r="M122" s="154" t="s">
        <v>2580</v>
      </c>
      <c r="N122" s="154" t="s">
        <v>2579</v>
      </c>
      <c r="O122" s="134" t="s">
        <v>2456</v>
      </c>
      <c r="P122" s="134"/>
      <c r="Q122" s="136">
        <v>44340.607638888891</v>
      </c>
    </row>
    <row r="123" spans="1:17" ht="18" x14ac:dyDescent="0.25">
      <c r="A123" s="134" t="str">
        <f>VLOOKUP(E123,'LISTADO ATM'!$A$2:$C$898,3,0)</f>
        <v>DISTRITO NACIONAL</v>
      </c>
      <c r="B123" s="129">
        <v>3335896657</v>
      </c>
      <c r="C123" s="136">
        <v>44340.454479166663</v>
      </c>
      <c r="D123" s="136" t="s">
        <v>2180</v>
      </c>
      <c r="E123" s="124">
        <v>517</v>
      </c>
      <c r="F123" s="151" t="str">
        <f>VLOOKUP(E123,VIP!$A$2:$O13303,2,0)</f>
        <v>DRBR517</v>
      </c>
      <c r="G123" s="134" t="str">
        <f>VLOOKUP(E123,'LISTADO ATM'!$A$2:$B$897,2,0)</f>
        <v xml:space="preserve">ATM Autobanco Oficina Sans Soucí </v>
      </c>
      <c r="H123" s="134" t="str">
        <f>VLOOKUP(E123,VIP!$A$2:$O18166,7,FALSE)</f>
        <v>Si</v>
      </c>
      <c r="I123" s="134" t="str">
        <f>VLOOKUP(E123,VIP!$A$2:$O10131,8,FALSE)</f>
        <v>Si</v>
      </c>
      <c r="J123" s="134" t="str">
        <f>VLOOKUP(E123,VIP!$A$2:$O10081,8,FALSE)</f>
        <v>Si</v>
      </c>
      <c r="K123" s="134" t="str">
        <f>VLOOKUP(E123,VIP!$A$2:$O13655,6,0)</f>
        <v>SI</v>
      </c>
      <c r="L123" s="125" t="s">
        <v>2219</v>
      </c>
      <c r="M123" s="154" t="s">
        <v>2580</v>
      </c>
      <c r="N123" s="154" t="s">
        <v>2579</v>
      </c>
      <c r="O123" s="134" t="s">
        <v>2456</v>
      </c>
      <c r="P123" s="134"/>
      <c r="Q123" s="136">
        <v>44340.563888888886</v>
      </c>
    </row>
    <row r="124" spans="1:17" ht="18" x14ac:dyDescent="0.25">
      <c r="A124" s="134" t="str">
        <f>VLOOKUP(E124,'LISTADO ATM'!$A$2:$C$898,3,0)</f>
        <v>DISTRITO NACIONAL</v>
      </c>
      <c r="B124" s="129">
        <v>3335896662</v>
      </c>
      <c r="C124" s="136">
        <v>44340.455995370372</v>
      </c>
      <c r="D124" s="136" t="s">
        <v>2180</v>
      </c>
      <c r="E124" s="124">
        <v>536</v>
      </c>
      <c r="F124" s="151" t="str">
        <f>VLOOKUP(E124,VIP!$A$2:$O13302,2,0)</f>
        <v>DRBR509</v>
      </c>
      <c r="G124" s="134" t="str">
        <f>VLOOKUP(E124,'LISTADO ATM'!$A$2:$B$897,2,0)</f>
        <v xml:space="preserve">ATM Super Lama San Isidro </v>
      </c>
      <c r="H124" s="134" t="str">
        <f>VLOOKUP(E124,VIP!$A$2:$O18165,7,FALSE)</f>
        <v>Si</v>
      </c>
      <c r="I124" s="134" t="str">
        <f>VLOOKUP(E124,VIP!$A$2:$O10130,8,FALSE)</f>
        <v>Si</v>
      </c>
      <c r="J124" s="134" t="str">
        <f>VLOOKUP(E124,VIP!$A$2:$O10080,8,FALSE)</f>
        <v>Si</v>
      </c>
      <c r="K124" s="134" t="str">
        <f>VLOOKUP(E124,VIP!$A$2:$O13654,6,0)</f>
        <v>NO</v>
      </c>
      <c r="L124" s="125" t="s">
        <v>2469</v>
      </c>
      <c r="M124" s="154" t="s">
        <v>2580</v>
      </c>
      <c r="N124" s="154" t="s">
        <v>2579</v>
      </c>
      <c r="O124" s="134" t="s">
        <v>2456</v>
      </c>
      <c r="P124" s="134"/>
      <c r="Q124" s="136">
        <v>44340.561805555553</v>
      </c>
    </row>
    <row r="125" spans="1:17" ht="18" x14ac:dyDescent="0.25">
      <c r="A125" s="134" t="str">
        <f>VLOOKUP(E125,'LISTADO ATM'!$A$2:$C$898,3,0)</f>
        <v>DISTRITO NACIONAL</v>
      </c>
      <c r="B125" s="129">
        <v>3335896686</v>
      </c>
      <c r="C125" s="136">
        <v>44340.467361111114</v>
      </c>
      <c r="D125" s="136" t="s">
        <v>2450</v>
      </c>
      <c r="E125" s="124">
        <v>717</v>
      </c>
      <c r="F125" s="152" t="str">
        <f>VLOOKUP(E125,VIP!$A$2:$O13308,2,0)</f>
        <v>DRBR24K</v>
      </c>
      <c r="G125" s="134" t="str">
        <f>VLOOKUP(E125,'LISTADO ATM'!$A$2:$B$897,2,0)</f>
        <v xml:space="preserve">ATM Oficina Los Alcarrizos </v>
      </c>
      <c r="H125" s="134" t="str">
        <f>VLOOKUP(E125,VIP!$A$2:$O18171,7,FALSE)</f>
        <v>Si</v>
      </c>
      <c r="I125" s="134" t="str">
        <f>VLOOKUP(E125,VIP!$A$2:$O10136,8,FALSE)</f>
        <v>Si</v>
      </c>
      <c r="J125" s="134" t="str">
        <f>VLOOKUP(E125,VIP!$A$2:$O10086,8,FALSE)</f>
        <v>Si</v>
      </c>
      <c r="K125" s="134" t="str">
        <f>VLOOKUP(E125,VIP!$A$2:$O13660,6,0)</f>
        <v>SI</v>
      </c>
      <c r="L125" s="125" t="s">
        <v>2418</v>
      </c>
      <c r="M125" s="154" t="s">
        <v>2580</v>
      </c>
      <c r="N125" s="154" t="s">
        <v>2579</v>
      </c>
      <c r="O125" s="134" t="s">
        <v>2455</v>
      </c>
      <c r="P125" s="137"/>
      <c r="Q125" s="136">
        <v>44340.602777777778</v>
      </c>
    </row>
    <row r="126" spans="1:17" ht="18" x14ac:dyDescent="0.25">
      <c r="A126" s="134" t="str">
        <f>VLOOKUP(E126,'LISTADO ATM'!$A$2:$C$898,3,0)</f>
        <v>DISTRITO NACIONAL</v>
      </c>
      <c r="B126" s="129">
        <v>3335896734</v>
      </c>
      <c r="C126" s="136">
        <v>44340.475555555553</v>
      </c>
      <c r="D126" s="136" t="s">
        <v>2180</v>
      </c>
      <c r="E126" s="124">
        <v>836</v>
      </c>
      <c r="F126" s="152" t="str">
        <f>VLOOKUP(E126,VIP!$A$2:$O13309,2,0)</f>
        <v>DRBR836</v>
      </c>
      <c r="G126" s="134" t="str">
        <f>VLOOKUP(E126,'LISTADO ATM'!$A$2:$B$897,2,0)</f>
        <v xml:space="preserve">ATM UNP Plaza Luperón </v>
      </c>
      <c r="H126" s="134" t="str">
        <f>VLOOKUP(E126,VIP!$A$2:$O18172,7,FALSE)</f>
        <v>Si</v>
      </c>
      <c r="I126" s="134" t="str">
        <f>VLOOKUP(E126,VIP!$A$2:$O10137,8,FALSE)</f>
        <v>Si</v>
      </c>
      <c r="J126" s="134" t="str">
        <f>VLOOKUP(E126,VIP!$A$2:$O10087,8,FALSE)</f>
        <v>Si</v>
      </c>
      <c r="K126" s="134" t="str">
        <f>VLOOKUP(E126,VIP!$A$2:$O13661,6,0)</f>
        <v>NO</v>
      </c>
      <c r="L126" s="125" t="s">
        <v>2469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2469</v>
      </c>
    </row>
    <row r="127" spans="1:17" ht="18" x14ac:dyDescent="0.25">
      <c r="A127" s="134" t="str">
        <f>VLOOKUP(E127,'LISTADO ATM'!$A$2:$C$898,3,0)</f>
        <v>DISTRITO NACIONAL</v>
      </c>
      <c r="B127" s="129">
        <v>3335896735</v>
      </c>
      <c r="C127" s="136">
        <v>44340.475729166668</v>
      </c>
      <c r="D127" s="136" t="s">
        <v>2180</v>
      </c>
      <c r="E127" s="124">
        <v>629</v>
      </c>
      <c r="F127" s="152" t="str">
        <f>VLOOKUP(E127,VIP!$A$2:$O13308,2,0)</f>
        <v>DRBR24M</v>
      </c>
      <c r="G127" s="134" t="str">
        <f>VLOOKUP(E127,'LISTADO ATM'!$A$2:$B$897,2,0)</f>
        <v xml:space="preserve">ATM Oficina Americana Independencia I </v>
      </c>
      <c r="H127" s="134" t="str">
        <f>VLOOKUP(E127,VIP!$A$2:$O18171,7,FALSE)</f>
        <v>Si</v>
      </c>
      <c r="I127" s="134" t="str">
        <f>VLOOKUP(E127,VIP!$A$2:$O10136,8,FALSE)</f>
        <v>Si</v>
      </c>
      <c r="J127" s="134" t="str">
        <f>VLOOKUP(E127,VIP!$A$2:$O10086,8,FALSE)</f>
        <v>Si</v>
      </c>
      <c r="K127" s="134" t="str">
        <f>VLOOKUP(E127,VIP!$A$2:$O13660,6,0)</f>
        <v>SI</v>
      </c>
      <c r="L127" s="125" t="s">
        <v>2573</v>
      </c>
      <c r="M127" s="154" t="s">
        <v>2580</v>
      </c>
      <c r="N127" s="135" t="s">
        <v>2454</v>
      </c>
      <c r="O127" s="134" t="s">
        <v>2456</v>
      </c>
      <c r="P127" s="134"/>
      <c r="Q127" s="136">
        <v>44340.756944444445</v>
      </c>
    </row>
    <row r="128" spans="1:17" ht="18" x14ac:dyDescent="0.25">
      <c r="A128" s="134" t="str">
        <f>VLOOKUP(E128,'LISTADO ATM'!$A$2:$C$898,3,0)</f>
        <v>SUR</v>
      </c>
      <c r="B128" s="129">
        <v>3335896736</v>
      </c>
      <c r="C128" s="136">
        <v>44340.475844907407</v>
      </c>
      <c r="D128" s="136" t="s">
        <v>2450</v>
      </c>
      <c r="E128" s="124">
        <v>730</v>
      </c>
      <c r="F128" s="152" t="str">
        <f>VLOOKUP(E128,VIP!$A$2:$O13307,2,0)</f>
        <v>DRBR082</v>
      </c>
      <c r="G128" s="134" t="str">
        <f>VLOOKUP(E128,'LISTADO ATM'!$A$2:$B$897,2,0)</f>
        <v xml:space="preserve">ATM Palacio de Justicia Barahona </v>
      </c>
      <c r="H128" s="134" t="str">
        <f>VLOOKUP(E128,VIP!$A$2:$O18170,7,FALSE)</f>
        <v>Si</v>
      </c>
      <c r="I128" s="134" t="str">
        <f>VLOOKUP(E128,VIP!$A$2:$O10135,8,FALSE)</f>
        <v>Si</v>
      </c>
      <c r="J128" s="134" t="str">
        <f>VLOOKUP(E128,VIP!$A$2:$O10085,8,FALSE)</f>
        <v>Si</v>
      </c>
      <c r="K128" s="134" t="str">
        <f>VLOOKUP(E128,VIP!$A$2:$O13659,6,0)</f>
        <v>NO</v>
      </c>
      <c r="L128" s="125" t="s">
        <v>2443</v>
      </c>
      <c r="M128" s="135" t="s">
        <v>2447</v>
      </c>
      <c r="N128" s="135" t="s">
        <v>2454</v>
      </c>
      <c r="O128" s="134" t="s">
        <v>2455</v>
      </c>
      <c r="P128" s="134"/>
      <c r="Q128" s="135" t="s">
        <v>2443</v>
      </c>
    </row>
    <row r="129" spans="1:17" ht="18" x14ac:dyDescent="0.25">
      <c r="A129" s="134" t="str">
        <f>VLOOKUP(E129,'LISTADO ATM'!$A$2:$C$898,3,0)</f>
        <v>NORTE</v>
      </c>
      <c r="B129" s="129">
        <v>3335896786</v>
      </c>
      <c r="C129" s="136">
        <v>44340.48878472222</v>
      </c>
      <c r="D129" s="136" t="s">
        <v>2181</v>
      </c>
      <c r="E129" s="124">
        <v>895</v>
      </c>
      <c r="F129" s="152" t="str">
        <f>VLOOKUP(E129,VIP!$A$2:$O13306,2,0)</f>
        <v>DRBR895</v>
      </c>
      <c r="G129" s="134" t="str">
        <f>VLOOKUP(E129,'LISTADO ATM'!$A$2:$B$897,2,0)</f>
        <v xml:space="preserve">ATM S/M Bravo (Santiago) </v>
      </c>
      <c r="H129" s="134" t="str">
        <f>VLOOKUP(E129,VIP!$A$2:$O18169,7,FALSE)</f>
        <v>Si</v>
      </c>
      <c r="I129" s="134" t="str">
        <f>VLOOKUP(E129,VIP!$A$2:$O10134,8,FALSE)</f>
        <v>No</v>
      </c>
      <c r="J129" s="134" t="str">
        <f>VLOOKUP(E129,VIP!$A$2:$O10084,8,FALSE)</f>
        <v>No</v>
      </c>
      <c r="K129" s="134" t="str">
        <f>VLOOKUP(E129,VIP!$A$2:$O13658,6,0)</f>
        <v>NO</v>
      </c>
      <c r="L129" s="125" t="s">
        <v>2219</v>
      </c>
      <c r="M129" s="135" t="s">
        <v>2447</v>
      </c>
      <c r="N129" s="135" t="s">
        <v>2454</v>
      </c>
      <c r="O129" s="134" t="s">
        <v>2569</v>
      </c>
      <c r="P129" s="134"/>
      <c r="Q129" s="135" t="s">
        <v>2219</v>
      </c>
    </row>
    <row r="130" spans="1:17" ht="18" x14ac:dyDescent="0.25">
      <c r="A130" s="134" t="str">
        <f>VLOOKUP(E130,'LISTADO ATM'!$A$2:$C$898,3,0)</f>
        <v>DISTRITO NACIONAL</v>
      </c>
      <c r="B130" s="129">
        <v>3335896864</v>
      </c>
      <c r="C130" s="136">
        <v>44340.515474537038</v>
      </c>
      <c r="D130" s="136" t="s">
        <v>2180</v>
      </c>
      <c r="E130" s="124">
        <v>476</v>
      </c>
      <c r="F130" s="152" t="str">
        <f>VLOOKUP(E130,VIP!$A$2:$O13305,2,0)</f>
        <v>DRBR476</v>
      </c>
      <c r="G130" s="134" t="str">
        <f>VLOOKUP(E130,'LISTADO ATM'!$A$2:$B$897,2,0)</f>
        <v xml:space="preserve">ATM Multicentro La Sirena Las Caobas </v>
      </c>
      <c r="H130" s="134" t="str">
        <f>VLOOKUP(E130,VIP!$A$2:$O18168,7,FALSE)</f>
        <v>Si</v>
      </c>
      <c r="I130" s="134" t="str">
        <f>VLOOKUP(E130,VIP!$A$2:$O10133,8,FALSE)</f>
        <v>Si</v>
      </c>
      <c r="J130" s="134" t="str">
        <f>VLOOKUP(E130,VIP!$A$2:$O10083,8,FALSE)</f>
        <v>Si</v>
      </c>
      <c r="K130" s="134" t="str">
        <f>VLOOKUP(E130,VIP!$A$2:$O13657,6,0)</f>
        <v>SI</v>
      </c>
      <c r="L130" s="125" t="s">
        <v>2573</v>
      </c>
      <c r="M130" s="154" t="s">
        <v>2580</v>
      </c>
      <c r="N130" s="135" t="s">
        <v>2454</v>
      </c>
      <c r="O130" s="134" t="s">
        <v>2456</v>
      </c>
      <c r="P130" s="134"/>
      <c r="Q130" s="136">
        <v>44340.770833333336</v>
      </c>
    </row>
    <row r="131" spans="1:17" ht="18" x14ac:dyDescent="0.25">
      <c r="A131" s="134" t="str">
        <f>VLOOKUP(E131,'LISTADO ATM'!$A$2:$C$898,3,0)</f>
        <v>NORTE</v>
      </c>
      <c r="B131" s="129">
        <v>3335896869</v>
      </c>
      <c r="C131" s="136">
        <v>44340.516030092593</v>
      </c>
      <c r="D131" s="136" t="s">
        <v>2181</v>
      </c>
      <c r="E131" s="124">
        <v>716</v>
      </c>
      <c r="F131" s="152" t="str">
        <f>VLOOKUP(E131,VIP!$A$2:$O13304,2,0)</f>
        <v>DRBR340</v>
      </c>
      <c r="G131" s="134" t="str">
        <f>VLOOKUP(E131,'LISTADO ATM'!$A$2:$B$897,2,0)</f>
        <v xml:space="preserve">ATM Oficina Zona Franca (Santiago) </v>
      </c>
      <c r="H131" s="134" t="str">
        <f>VLOOKUP(E131,VIP!$A$2:$O18167,7,FALSE)</f>
        <v>Si</v>
      </c>
      <c r="I131" s="134" t="str">
        <f>VLOOKUP(E131,VIP!$A$2:$O10132,8,FALSE)</f>
        <v>Si</v>
      </c>
      <c r="J131" s="134" t="str">
        <f>VLOOKUP(E131,VIP!$A$2:$O10082,8,FALSE)</f>
        <v>Si</v>
      </c>
      <c r="K131" s="134" t="str">
        <f>VLOOKUP(E131,VIP!$A$2:$O13656,6,0)</f>
        <v>SI</v>
      </c>
      <c r="L131" s="125" t="s">
        <v>2245</v>
      </c>
      <c r="M131" s="154" t="s">
        <v>2580</v>
      </c>
      <c r="N131" s="135" t="s">
        <v>2454</v>
      </c>
      <c r="O131" s="134" t="s">
        <v>2569</v>
      </c>
      <c r="P131" s="134"/>
      <c r="Q131" s="136">
        <v>44340.722222222219</v>
      </c>
    </row>
    <row r="132" spans="1:17" ht="18" x14ac:dyDescent="0.25">
      <c r="A132" s="134" t="str">
        <f>VLOOKUP(E132,'LISTADO ATM'!$A$2:$C$898,3,0)</f>
        <v>NORTE</v>
      </c>
      <c r="B132" s="129">
        <v>3335896876</v>
      </c>
      <c r="C132" s="136">
        <v>44340.517812500002</v>
      </c>
      <c r="D132" s="136" t="s">
        <v>2181</v>
      </c>
      <c r="E132" s="124">
        <v>157</v>
      </c>
      <c r="F132" s="152" t="str">
        <f>VLOOKUP(E132,VIP!$A$2:$O13303,2,0)</f>
        <v>DRBR157</v>
      </c>
      <c r="G132" s="134" t="str">
        <f>VLOOKUP(E132,'LISTADO ATM'!$A$2:$B$897,2,0)</f>
        <v xml:space="preserve">ATM Oficina Samaná </v>
      </c>
      <c r="H132" s="134" t="str">
        <f>VLOOKUP(E132,VIP!$A$2:$O18166,7,FALSE)</f>
        <v>Si</v>
      </c>
      <c r="I132" s="134" t="str">
        <f>VLOOKUP(E132,VIP!$A$2:$O10131,8,FALSE)</f>
        <v>Si</v>
      </c>
      <c r="J132" s="134" t="str">
        <f>VLOOKUP(E132,VIP!$A$2:$O10081,8,FALSE)</f>
        <v>Si</v>
      </c>
      <c r="K132" s="134" t="str">
        <f>VLOOKUP(E132,VIP!$A$2:$O13655,6,0)</f>
        <v>SI</v>
      </c>
      <c r="L132" s="125" t="s">
        <v>2573</v>
      </c>
      <c r="M132" s="154" t="s">
        <v>2580</v>
      </c>
      <c r="N132" s="135" t="s">
        <v>2454</v>
      </c>
      <c r="O132" s="134" t="s">
        <v>2569</v>
      </c>
      <c r="P132" s="134"/>
      <c r="Q132" s="136">
        <v>44340.781944444447</v>
      </c>
    </row>
    <row r="133" spans="1:17" ht="18" x14ac:dyDescent="0.25">
      <c r="A133" s="134" t="str">
        <f>VLOOKUP(E133,'LISTADO ATM'!$A$2:$C$898,3,0)</f>
        <v>DISTRITO NACIONAL</v>
      </c>
      <c r="B133" s="129">
        <v>3335896889</v>
      </c>
      <c r="C133" s="136">
        <v>44340.522812499999</v>
      </c>
      <c r="D133" s="136" t="s">
        <v>2180</v>
      </c>
      <c r="E133" s="124">
        <v>845</v>
      </c>
      <c r="F133" s="152" t="str">
        <f>VLOOKUP(E133,VIP!$A$2:$O13317,2,0)</f>
        <v>DRBR845</v>
      </c>
      <c r="G133" s="134" t="str">
        <f>VLOOKUP(E133,'LISTADO ATM'!$A$2:$B$897,2,0)</f>
        <v xml:space="preserve">ATM CERTV (Canal 4) </v>
      </c>
      <c r="H133" s="134" t="str">
        <f>VLOOKUP(E133,VIP!$A$2:$O18180,7,FALSE)</f>
        <v>Si</v>
      </c>
      <c r="I133" s="134" t="str">
        <f>VLOOKUP(E133,VIP!$A$2:$O10145,8,FALSE)</f>
        <v>Si</v>
      </c>
      <c r="J133" s="134" t="str">
        <f>VLOOKUP(E133,VIP!$A$2:$O10095,8,FALSE)</f>
        <v>Si</v>
      </c>
      <c r="K133" s="134" t="str">
        <f>VLOOKUP(E133,VIP!$A$2:$O13669,6,0)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135" t="s">
        <v>2219</v>
      </c>
    </row>
    <row r="134" spans="1:17" ht="18" x14ac:dyDescent="0.25">
      <c r="A134" s="134" t="str">
        <f>VLOOKUP(E134,'LISTADO ATM'!$A$2:$C$898,3,0)</f>
        <v>DISTRITO NACIONAL</v>
      </c>
      <c r="B134" s="129">
        <v>3335896914</v>
      </c>
      <c r="C134" s="136">
        <v>44340.536273148151</v>
      </c>
      <c r="D134" s="136" t="s">
        <v>2473</v>
      </c>
      <c r="E134" s="124">
        <v>734</v>
      </c>
      <c r="F134" s="152" t="str">
        <f>VLOOKUP(E134,VIP!$A$2:$O13316,2,0)</f>
        <v>DRBR178</v>
      </c>
      <c r="G134" s="134" t="str">
        <f>VLOOKUP(E134,'LISTADO ATM'!$A$2:$B$897,2,0)</f>
        <v xml:space="preserve">ATM Oficina Independencia I </v>
      </c>
      <c r="H134" s="134" t="str">
        <f>VLOOKUP(E134,VIP!$A$2:$O18179,7,FALSE)</f>
        <v>Si</v>
      </c>
      <c r="I134" s="134" t="str">
        <f>VLOOKUP(E134,VIP!$A$2:$O10144,8,FALSE)</f>
        <v>Si</v>
      </c>
      <c r="J134" s="134" t="str">
        <f>VLOOKUP(E134,VIP!$A$2:$O10094,8,FALSE)</f>
        <v>Si</v>
      </c>
      <c r="K134" s="134" t="str">
        <f>VLOOKUP(E134,VIP!$A$2:$O13668,6,0)</f>
        <v>SI</v>
      </c>
      <c r="L134" s="125" t="s">
        <v>2418</v>
      </c>
      <c r="M134" s="154" t="s">
        <v>2580</v>
      </c>
      <c r="N134" s="135" t="s">
        <v>2454</v>
      </c>
      <c r="O134" s="134" t="s">
        <v>2581</v>
      </c>
      <c r="P134" s="134"/>
      <c r="Q134" s="136">
        <v>44340.725694444445</v>
      </c>
    </row>
    <row r="135" spans="1:17" ht="18" x14ac:dyDescent="0.25">
      <c r="A135" s="134" t="str">
        <f>VLOOKUP(E135,'LISTADO ATM'!$A$2:$C$898,3,0)</f>
        <v>DISTRITO NACIONAL</v>
      </c>
      <c r="B135" s="129">
        <v>3335896919</v>
      </c>
      <c r="C135" s="136">
        <v>44340.540601851855</v>
      </c>
      <c r="D135" s="136" t="s">
        <v>2473</v>
      </c>
      <c r="E135" s="124">
        <v>722</v>
      </c>
      <c r="F135" s="152" t="str">
        <f>VLOOKUP(E135,VIP!$A$2:$O13315,2,0)</f>
        <v>DRBR393</v>
      </c>
      <c r="G135" s="134" t="str">
        <f>VLOOKUP(E135,'LISTADO ATM'!$A$2:$B$897,2,0)</f>
        <v xml:space="preserve">ATM Oficina Charles de Gaulle III </v>
      </c>
      <c r="H135" s="134" t="str">
        <f>VLOOKUP(E135,VIP!$A$2:$O18178,7,FALSE)</f>
        <v>Si</v>
      </c>
      <c r="I135" s="134" t="str">
        <f>VLOOKUP(E135,VIP!$A$2:$O10143,8,FALSE)</f>
        <v>Si</v>
      </c>
      <c r="J135" s="134" t="str">
        <f>VLOOKUP(E135,VIP!$A$2:$O10093,8,FALSE)</f>
        <v>Si</v>
      </c>
      <c r="K135" s="134" t="str">
        <f>VLOOKUP(E135,VIP!$A$2:$O13667,6,0)</f>
        <v>SI</v>
      </c>
      <c r="L135" s="125" t="s">
        <v>2418</v>
      </c>
      <c r="M135" s="135" t="s">
        <v>2447</v>
      </c>
      <c r="N135" s="135" t="s">
        <v>2454</v>
      </c>
      <c r="O135" s="134" t="s">
        <v>2581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NORTE</v>
      </c>
      <c r="B136" s="129">
        <v>3335896923</v>
      </c>
      <c r="C136" s="136">
        <v>44340.542719907404</v>
      </c>
      <c r="D136" s="136" t="s">
        <v>2572</v>
      </c>
      <c r="E136" s="124">
        <v>88</v>
      </c>
      <c r="F136" s="152" t="str">
        <f>VLOOKUP(E136,VIP!$A$2:$O13314,2,0)</f>
        <v>DRBR088</v>
      </c>
      <c r="G136" s="134" t="str">
        <f>VLOOKUP(E136,'LISTADO ATM'!$A$2:$B$897,2,0)</f>
        <v xml:space="preserve">ATM S/M La Fuente (Santiago) </v>
      </c>
      <c r="H136" s="134" t="str">
        <f>VLOOKUP(E136,VIP!$A$2:$O18177,7,FALSE)</f>
        <v>Si</v>
      </c>
      <c r="I136" s="134" t="str">
        <f>VLOOKUP(E136,VIP!$A$2:$O10142,8,FALSE)</f>
        <v>Si</v>
      </c>
      <c r="J136" s="134" t="str">
        <f>VLOOKUP(E136,VIP!$A$2:$O10092,8,FALSE)</f>
        <v>Si</v>
      </c>
      <c r="K136" s="134" t="str">
        <f>VLOOKUP(E136,VIP!$A$2:$O13666,6,0)</f>
        <v>NO</v>
      </c>
      <c r="L136" s="125" t="s">
        <v>2418</v>
      </c>
      <c r="M136" s="154" t="s">
        <v>2580</v>
      </c>
      <c r="N136" s="135" t="s">
        <v>2454</v>
      </c>
      <c r="O136" s="134" t="s">
        <v>2571</v>
      </c>
      <c r="P136" s="134"/>
      <c r="Q136" s="136">
        <v>44340.634027777778</v>
      </c>
    </row>
    <row r="137" spans="1:17" ht="18" x14ac:dyDescent="0.25">
      <c r="A137" s="134" t="str">
        <f>VLOOKUP(E137,'LISTADO ATM'!$A$2:$C$898,3,0)</f>
        <v>NORTE</v>
      </c>
      <c r="B137" s="129">
        <v>3335896929</v>
      </c>
      <c r="C137" s="136">
        <v>44340.545254629629</v>
      </c>
      <c r="D137" s="136" t="s">
        <v>2180</v>
      </c>
      <c r="E137" s="124">
        <v>262</v>
      </c>
      <c r="F137" s="152" t="str">
        <f>VLOOKUP(E137,VIP!$A$2:$O13313,2,0)</f>
        <v>DRBR262</v>
      </c>
      <c r="G137" s="134" t="str">
        <f>VLOOKUP(E137,'LISTADO ATM'!$A$2:$B$897,2,0)</f>
        <v xml:space="preserve">ATM Oficina Obras Públicas (Santiago) </v>
      </c>
      <c r="H137" s="134" t="str">
        <f>VLOOKUP(E137,VIP!$A$2:$O18176,7,FALSE)</f>
        <v>Si</v>
      </c>
      <c r="I137" s="134" t="str">
        <f>VLOOKUP(E137,VIP!$A$2:$O10141,8,FALSE)</f>
        <v>Si</v>
      </c>
      <c r="J137" s="134" t="str">
        <f>VLOOKUP(E137,VIP!$A$2:$O10091,8,FALSE)</f>
        <v>Si</v>
      </c>
      <c r="K137" s="134" t="str">
        <f>VLOOKUP(E137,VIP!$A$2:$O13665,6,0)</f>
        <v>SI</v>
      </c>
      <c r="L137" s="125" t="s">
        <v>2219</v>
      </c>
      <c r="M137" s="135" t="s">
        <v>2447</v>
      </c>
      <c r="N137" s="135" t="s">
        <v>2454</v>
      </c>
      <c r="O137" s="134" t="s">
        <v>2587</v>
      </c>
      <c r="P137" s="134"/>
      <c r="Q137" s="135" t="s">
        <v>2219</v>
      </c>
    </row>
    <row r="138" spans="1:17" ht="18" x14ac:dyDescent="0.25">
      <c r="A138" s="134" t="str">
        <f>VLOOKUP(E138,'LISTADO ATM'!$A$2:$C$898,3,0)</f>
        <v>DISTRITO NACIONAL</v>
      </c>
      <c r="B138" s="129">
        <v>3335896947</v>
      </c>
      <c r="C138" s="136">
        <v>44340.557152777779</v>
      </c>
      <c r="D138" s="136" t="s">
        <v>2180</v>
      </c>
      <c r="E138" s="124">
        <v>957</v>
      </c>
      <c r="F138" s="152" t="str">
        <f>VLOOKUP(E138,VIP!$A$2:$O13312,2,0)</f>
        <v>DRBR23F</v>
      </c>
      <c r="G138" s="134" t="str">
        <f>VLOOKUP(E138,'LISTADO ATM'!$A$2:$B$897,2,0)</f>
        <v xml:space="preserve">ATM Oficina Venezuela </v>
      </c>
      <c r="H138" s="134" t="str">
        <f>VLOOKUP(E138,VIP!$A$2:$O18175,7,FALSE)</f>
        <v>Si</v>
      </c>
      <c r="I138" s="134" t="str">
        <f>VLOOKUP(E138,VIP!$A$2:$O10140,8,FALSE)</f>
        <v>Si</v>
      </c>
      <c r="J138" s="134" t="str">
        <f>VLOOKUP(E138,VIP!$A$2:$O10090,8,FALSE)</f>
        <v>Si</v>
      </c>
      <c r="K138" s="134" t="str">
        <f>VLOOKUP(E138,VIP!$A$2:$O13664,6,0)</f>
        <v>SI</v>
      </c>
      <c r="L138" s="125" t="s">
        <v>2219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2219</v>
      </c>
    </row>
    <row r="139" spans="1:17" ht="18" x14ac:dyDescent="0.25">
      <c r="A139" s="134" t="str">
        <f>VLOOKUP(E139,'LISTADO ATM'!$A$2:$C$898,3,0)</f>
        <v>ESTE</v>
      </c>
      <c r="B139" s="129">
        <v>3335896959</v>
      </c>
      <c r="C139" s="136">
        <v>44340.561412037037</v>
      </c>
      <c r="D139" s="136" t="s">
        <v>2450</v>
      </c>
      <c r="E139" s="124">
        <v>945</v>
      </c>
      <c r="F139" s="152" t="str">
        <f>VLOOKUP(E139,VIP!$A$2:$O13311,2,0)</f>
        <v>DRBR945</v>
      </c>
      <c r="G139" s="134" t="str">
        <f>VLOOKUP(E139,'LISTADO ATM'!$A$2:$B$897,2,0)</f>
        <v xml:space="preserve">ATM UNP El Valle (Hato Mayor) </v>
      </c>
      <c r="H139" s="134" t="str">
        <f>VLOOKUP(E139,VIP!$A$2:$O18174,7,FALSE)</f>
        <v>Si</v>
      </c>
      <c r="I139" s="134" t="str">
        <f>VLOOKUP(E139,VIP!$A$2:$O10139,8,FALSE)</f>
        <v>Si</v>
      </c>
      <c r="J139" s="134" t="str">
        <f>VLOOKUP(E139,VIP!$A$2:$O10089,8,FALSE)</f>
        <v>Si</v>
      </c>
      <c r="K139" s="134" t="str">
        <f>VLOOKUP(E139,VIP!$A$2:$O13663,6,0)</f>
        <v>NO</v>
      </c>
      <c r="L139" s="125" t="s">
        <v>2443</v>
      </c>
      <c r="M139" s="154" t="s">
        <v>2580</v>
      </c>
      <c r="N139" s="135" t="s">
        <v>2454</v>
      </c>
      <c r="O139" s="134" t="s">
        <v>2455</v>
      </c>
      <c r="P139" s="134"/>
      <c r="Q139" s="136">
        <v>44340.602777777778</v>
      </c>
    </row>
    <row r="140" spans="1:17" ht="18" x14ac:dyDescent="0.25">
      <c r="A140" s="134" t="str">
        <f>VLOOKUP(E140,'LISTADO ATM'!$A$2:$C$898,3,0)</f>
        <v>DISTRITO NACIONAL</v>
      </c>
      <c r="B140" s="129">
        <v>3335896989</v>
      </c>
      <c r="C140" s="136">
        <v>44340.579710648148</v>
      </c>
      <c r="D140" s="136" t="s">
        <v>2180</v>
      </c>
      <c r="E140" s="124">
        <v>453</v>
      </c>
      <c r="F140" s="152" t="str">
        <f>VLOOKUP(E140,VIP!$A$2:$O13310,2,0)</f>
        <v>DRBR453</v>
      </c>
      <c r="G140" s="134" t="str">
        <f>VLOOKUP(E140,'LISTADO ATM'!$A$2:$B$897,2,0)</f>
        <v xml:space="preserve">ATM Autobanco Sarasota II </v>
      </c>
      <c r="H140" s="134" t="str">
        <f>VLOOKUP(E140,VIP!$A$2:$O18173,7,FALSE)</f>
        <v>Si</v>
      </c>
      <c r="I140" s="134" t="str">
        <f>VLOOKUP(E140,VIP!$A$2:$O10138,8,FALSE)</f>
        <v>Si</v>
      </c>
      <c r="J140" s="134" t="str">
        <f>VLOOKUP(E140,VIP!$A$2:$O10088,8,FALSE)</f>
        <v>Si</v>
      </c>
      <c r="K140" s="134" t="str">
        <f>VLOOKUP(E140,VIP!$A$2:$O13662,6,0)</f>
        <v>SI</v>
      </c>
      <c r="L140" s="125" t="s">
        <v>2245</v>
      </c>
      <c r="M140" s="154" t="s">
        <v>2580</v>
      </c>
      <c r="N140" s="135" t="s">
        <v>2454</v>
      </c>
      <c r="O140" s="134" t="s">
        <v>2456</v>
      </c>
      <c r="P140" s="134"/>
      <c r="Q140" s="136">
        <v>44340.720138888886</v>
      </c>
    </row>
    <row r="141" spans="1:17" ht="18" x14ac:dyDescent="0.25">
      <c r="A141" s="134" t="str">
        <f>VLOOKUP(E141,'LISTADO ATM'!$A$2:$C$898,3,0)</f>
        <v>SUR</v>
      </c>
      <c r="B141" s="129">
        <v>3335896992</v>
      </c>
      <c r="C141" s="136">
        <v>44340.583599537036</v>
      </c>
      <c r="D141" s="136" t="s">
        <v>2180</v>
      </c>
      <c r="E141" s="124">
        <v>249</v>
      </c>
      <c r="F141" s="152" t="str">
        <f>VLOOKUP(E141,VIP!$A$2:$O13309,2,0)</f>
        <v>DRBR249</v>
      </c>
      <c r="G141" s="134" t="str">
        <f>VLOOKUP(E141,'LISTADO ATM'!$A$2:$B$897,2,0)</f>
        <v xml:space="preserve">ATM Banco Agrícola Neiba </v>
      </c>
      <c r="H141" s="134" t="str">
        <f>VLOOKUP(E141,VIP!$A$2:$O18172,7,FALSE)</f>
        <v>Si</v>
      </c>
      <c r="I141" s="134" t="str">
        <f>VLOOKUP(E141,VIP!$A$2:$O10137,8,FALSE)</f>
        <v>Si</v>
      </c>
      <c r="J141" s="134" t="str">
        <f>VLOOKUP(E141,VIP!$A$2:$O10087,8,FALSE)</f>
        <v>Si</v>
      </c>
      <c r="K141" s="134" t="str">
        <f>VLOOKUP(E141,VIP!$A$2:$O13661,6,0)</f>
        <v>NO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135" t="s">
        <v>2469</v>
      </c>
    </row>
    <row r="142" spans="1:17" ht="18" x14ac:dyDescent="0.25">
      <c r="A142" s="134" t="str">
        <f>VLOOKUP(E142,'LISTADO ATM'!$A$2:$C$898,3,0)</f>
        <v>NORTE</v>
      </c>
      <c r="B142" s="129">
        <v>3335896994</v>
      </c>
      <c r="C142" s="136">
        <v>44340.584456018521</v>
      </c>
      <c r="D142" s="136" t="s">
        <v>2181</v>
      </c>
      <c r="E142" s="124">
        <v>291</v>
      </c>
      <c r="F142" s="152" t="str">
        <f>VLOOKUP(E142,VIP!$A$2:$O13308,2,0)</f>
        <v>DRBR291</v>
      </c>
      <c r="G142" s="134" t="str">
        <f>VLOOKUP(E142,'LISTADO ATM'!$A$2:$B$897,2,0)</f>
        <v xml:space="preserve">ATM S/M Jumbo Las Colinas </v>
      </c>
      <c r="H142" s="134" t="str">
        <f>VLOOKUP(E142,VIP!$A$2:$O18171,7,FALSE)</f>
        <v>Si</v>
      </c>
      <c r="I142" s="134" t="str">
        <f>VLOOKUP(E142,VIP!$A$2:$O10136,8,FALSE)</f>
        <v>Si</v>
      </c>
      <c r="J142" s="134" t="str">
        <f>VLOOKUP(E142,VIP!$A$2:$O10086,8,FALSE)</f>
        <v>Si</v>
      </c>
      <c r="K142" s="134" t="str">
        <f>VLOOKUP(E142,VIP!$A$2:$O13660,6,0)</f>
        <v>NO</v>
      </c>
      <c r="L142" s="125" t="s">
        <v>2469</v>
      </c>
      <c r="M142" s="135" t="s">
        <v>2447</v>
      </c>
      <c r="N142" s="135" t="s">
        <v>2454</v>
      </c>
      <c r="O142" s="134" t="s">
        <v>2569</v>
      </c>
      <c r="P142" s="134"/>
      <c r="Q142" s="135" t="s">
        <v>2469</v>
      </c>
    </row>
    <row r="143" spans="1:17" ht="18" x14ac:dyDescent="0.25">
      <c r="A143" s="134" t="str">
        <f>VLOOKUP(E143,'LISTADO ATM'!$A$2:$C$898,3,0)</f>
        <v>NORTE</v>
      </c>
      <c r="B143" s="129">
        <v>3335896997</v>
      </c>
      <c r="C143" s="136">
        <v>44340.585231481484</v>
      </c>
      <c r="D143" s="136" t="s">
        <v>2181</v>
      </c>
      <c r="E143" s="124">
        <v>990</v>
      </c>
      <c r="F143" s="152" t="str">
        <f>VLOOKUP(E143,VIP!$A$2:$O13307,2,0)</f>
        <v>DRBR742</v>
      </c>
      <c r="G143" s="134" t="str">
        <f>VLOOKUP(E143,'LISTADO ATM'!$A$2:$B$897,2,0)</f>
        <v xml:space="preserve">ATM Autoservicio Bonao II </v>
      </c>
      <c r="H143" s="134" t="str">
        <f>VLOOKUP(E143,VIP!$A$2:$O18170,7,FALSE)</f>
        <v>Si</v>
      </c>
      <c r="I143" s="134" t="str">
        <f>VLOOKUP(E143,VIP!$A$2:$O10135,8,FALSE)</f>
        <v>Si</v>
      </c>
      <c r="J143" s="134" t="str">
        <f>VLOOKUP(E143,VIP!$A$2:$O10085,8,FALSE)</f>
        <v>Si</v>
      </c>
      <c r="K143" s="134" t="str">
        <f>VLOOKUP(E143,VIP!$A$2:$O13659,6,0)</f>
        <v>NO</v>
      </c>
      <c r="L143" s="125" t="s">
        <v>2469</v>
      </c>
      <c r="M143" s="154" t="s">
        <v>2580</v>
      </c>
      <c r="N143" s="135" t="s">
        <v>2454</v>
      </c>
      <c r="O143" s="134" t="s">
        <v>2569</v>
      </c>
      <c r="P143" s="134"/>
      <c r="Q143" s="136">
        <v>44340.783333333333</v>
      </c>
    </row>
    <row r="144" spans="1:17" ht="18" x14ac:dyDescent="0.25">
      <c r="A144" s="134" t="str">
        <f>VLOOKUP(E144,'LISTADO ATM'!$A$2:$C$898,3,0)</f>
        <v>DISTRITO NACIONAL</v>
      </c>
      <c r="B144" s="129">
        <v>3335897021</v>
      </c>
      <c r="C144" s="136">
        <v>44340.592789351853</v>
      </c>
      <c r="D144" s="136" t="s">
        <v>2450</v>
      </c>
      <c r="E144" s="124">
        <v>541</v>
      </c>
      <c r="F144" s="152" t="str">
        <f>VLOOKUP(E144,VIP!$A$2:$O13306,2,0)</f>
        <v>DRBR541</v>
      </c>
      <c r="G144" s="134" t="str">
        <f>VLOOKUP(E144,'LISTADO ATM'!$A$2:$B$897,2,0)</f>
        <v xml:space="preserve">ATM Oficina Sambil II </v>
      </c>
      <c r="H144" s="134" t="str">
        <f>VLOOKUP(E144,VIP!$A$2:$O18169,7,FALSE)</f>
        <v>Si</v>
      </c>
      <c r="I144" s="134" t="str">
        <f>VLOOKUP(E144,VIP!$A$2:$O10134,8,FALSE)</f>
        <v>Si</v>
      </c>
      <c r="J144" s="134" t="str">
        <f>VLOOKUP(E144,VIP!$A$2:$O10084,8,FALSE)</f>
        <v>Si</v>
      </c>
      <c r="K144" s="134" t="str">
        <f>VLOOKUP(E144,VIP!$A$2:$O13658,6,0)</f>
        <v>SI</v>
      </c>
      <c r="L144" s="125" t="s">
        <v>2418</v>
      </c>
      <c r="M144" s="135" t="s">
        <v>2447</v>
      </c>
      <c r="N144" s="135" t="s">
        <v>2454</v>
      </c>
      <c r="O144" s="134" t="s">
        <v>2455</v>
      </c>
      <c r="P144" s="134"/>
      <c r="Q144" s="135" t="s">
        <v>2418</v>
      </c>
    </row>
    <row r="145" spans="1:17" ht="18" x14ac:dyDescent="0.25">
      <c r="A145" s="134" t="str">
        <f>VLOOKUP(E145,'LISTADO ATM'!$A$2:$C$898,3,0)</f>
        <v>NORTE</v>
      </c>
      <c r="B145" s="129">
        <v>3335897024</v>
      </c>
      <c r="C145" s="136">
        <v>44340.594282407408</v>
      </c>
      <c r="D145" s="136" t="s">
        <v>2473</v>
      </c>
      <c r="E145" s="124">
        <v>888</v>
      </c>
      <c r="F145" s="152" t="str">
        <f>VLOOKUP(E145,VIP!$A$2:$O13305,2,0)</f>
        <v>DRBR888</v>
      </c>
      <c r="G145" s="134" t="str">
        <f>VLOOKUP(E145,'LISTADO ATM'!$A$2:$B$897,2,0)</f>
        <v>ATM Oficina galeria 56 II (SFM)</v>
      </c>
      <c r="H145" s="134" t="str">
        <f>VLOOKUP(E145,VIP!$A$2:$O18168,7,FALSE)</f>
        <v>Si</v>
      </c>
      <c r="I145" s="134" t="str">
        <f>VLOOKUP(E145,VIP!$A$2:$O10133,8,FALSE)</f>
        <v>Si</v>
      </c>
      <c r="J145" s="134" t="str">
        <f>VLOOKUP(E145,VIP!$A$2:$O10083,8,FALSE)</f>
        <v>Si</v>
      </c>
      <c r="K145" s="134" t="str">
        <f>VLOOKUP(E145,VIP!$A$2:$O13657,6,0)</f>
        <v>SI</v>
      </c>
      <c r="L145" s="125" t="s">
        <v>2443</v>
      </c>
      <c r="M145" s="135" t="s">
        <v>2447</v>
      </c>
      <c r="N145" s="135" t="s">
        <v>2454</v>
      </c>
      <c r="O145" s="134" t="s">
        <v>2581</v>
      </c>
      <c r="P145" s="134"/>
      <c r="Q145" s="135" t="s">
        <v>2443</v>
      </c>
    </row>
    <row r="146" spans="1:17" ht="18" x14ac:dyDescent="0.25">
      <c r="A146" s="134" t="str">
        <f>VLOOKUP(E146,'LISTADO ATM'!$A$2:$C$898,3,0)</f>
        <v>ESTE</v>
      </c>
      <c r="B146" s="129">
        <v>3335897028</v>
      </c>
      <c r="C146" s="136">
        <v>44340.595335648148</v>
      </c>
      <c r="D146" s="136" t="s">
        <v>2473</v>
      </c>
      <c r="E146" s="124">
        <v>211</v>
      </c>
      <c r="F146" s="152" t="str">
        <f>VLOOKUP(E146,VIP!$A$2:$O13304,2,0)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VLOOKUP(E146,VIP!$A$2:$O18167,7,FALSE)</f>
        <v>Si</v>
      </c>
      <c r="I146" s="134" t="str">
        <f>VLOOKUP(E146,VIP!$A$2:$O10132,8,FALSE)</f>
        <v>Si</v>
      </c>
      <c r="J146" s="134" t="str">
        <f>VLOOKUP(E146,VIP!$A$2:$O10082,8,FALSE)</f>
        <v>Si</v>
      </c>
      <c r="K146" s="134" t="str">
        <f>VLOOKUP(E146,VIP!$A$2:$O13656,6,0)</f>
        <v>NO</v>
      </c>
      <c r="L146" s="125" t="s">
        <v>2566</v>
      </c>
      <c r="M146" s="135" t="s">
        <v>2447</v>
      </c>
      <c r="N146" s="135" t="s">
        <v>2454</v>
      </c>
      <c r="O146" s="134" t="s">
        <v>2474</v>
      </c>
      <c r="P146" s="134"/>
      <c r="Q146" s="135" t="s">
        <v>2566</v>
      </c>
    </row>
    <row r="147" spans="1:17" ht="18" x14ac:dyDescent="0.25">
      <c r="A147" s="134" t="str">
        <f>VLOOKUP(E147,'LISTADO ATM'!$A$2:$C$898,3,0)</f>
        <v>DISTRITO NACIONAL</v>
      </c>
      <c r="B147" s="129">
        <v>3335897035</v>
      </c>
      <c r="C147" s="136">
        <v>44340.597013888888</v>
      </c>
      <c r="D147" s="136" t="s">
        <v>2473</v>
      </c>
      <c r="E147" s="124">
        <v>590</v>
      </c>
      <c r="F147" s="152" t="str">
        <f>VLOOKUP(E147,VIP!$A$2:$O13311,2,0)</f>
        <v>DRBR177</v>
      </c>
      <c r="G147" s="134" t="str">
        <f>VLOOKUP(E147,'LISTADO ATM'!$A$2:$B$897,2,0)</f>
        <v xml:space="preserve">ATM Olé Aut. Las Américas </v>
      </c>
      <c r="H147" s="134" t="str">
        <f>VLOOKUP(E147,VIP!$A$2:$O18174,7,FALSE)</f>
        <v>Si</v>
      </c>
      <c r="I147" s="134" t="str">
        <f>VLOOKUP(E147,VIP!$A$2:$O10139,8,FALSE)</f>
        <v>Si</v>
      </c>
      <c r="J147" s="134" t="str">
        <f>VLOOKUP(E147,VIP!$A$2:$O10089,8,FALSE)</f>
        <v>Si</v>
      </c>
      <c r="K147" s="134" t="str">
        <f>VLOOKUP(E147,VIP!$A$2:$O13663,6,0)</f>
        <v>SI</v>
      </c>
      <c r="L147" s="125" t="s">
        <v>2583</v>
      </c>
      <c r="M147" s="154" t="s">
        <v>2580</v>
      </c>
      <c r="N147" s="154" t="s">
        <v>2579</v>
      </c>
      <c r="O147" s="134" t="s">
        <v>2584</v>
      </c>
      <c r="P147" s="154" t="s">
        <v>2586</v>
      </c>
      <c r="Q147" s="154" t="s">
        <v>2583</v>
      </c>
    </row>
    <row r="148" spans="1:17" ht="18" x14ac:dyDescent="0.25">
      <c r="A148" s="134" t="str">
        <f>VLOOKUP(E148,'LISTADO ATM'!$A$2:$C$898,3,0)</f>
        <v>DISTRITO NACIONAL</v>
      </c>
      <c r="B148" s="129">
        <v>3335897036</v>
      </c>
      <c r="C148" s="136">
        <v>44340.597534722219</v>
      </c>
      <c r="D148" s="136" t="s">
        <v>2473</v>
      </c>
      <c r="E148" s="124">
        <v>552</v>
      </c>
      <c r="F148" s="152" t="str">
        <f>VLOOKUP(E148,VIP!$A$2:$O13310,2,0)</f>
        <v>DRBR323</v>
      </c>
      <c r="G148" s="134" t="str">
        <f>VLOOKUP(E148,'LISTADO ATM'!$A$2:$B$897,2,0)</f>
        <v xml:space="preserve">ATM Suprema Corte de Justicia </v>
      </c>
      <c r="H148" s="134" t="str">
        <f>VLOOKUP(E148,VIP!$A$2:$O18173,7,FALSE)</f>
        <v>Si</v>
      </c>
      <c r="I148" s="134" t="str">
        <f>VLOOKUP(E148,VIP!$A$2:$O10138,8,FALSE)</f>
        <v>Si</v>
      </c>
      <c r="J148" s="134" t="str">
        <f>VLOOKUP(E148,VIP!$A$2:$O10088,8,FALSE)</f>
        <v>Si</v>
      </c>
      <c r="K148" s="134" t="str">
        <f>VLOOKUP(E148,VIP!$A$2:$O13662,6,0)</f>
        <v>NO</v>
      </c>
      <c r="L148" s="125" t="s">
        <v>2459</v>
      </c>
      <c r="M148" s="154" t="s">
        <v>2580</v>
      </c>
      <c r="N148" s="154" t="s">
        <v>2579</v>
      </c>
      <c r="O148" s="134" t="s">
        <v>2584</v>
      </c>
      <c r="P148" s="154" t="s">
        <v>2585</v>
      </c>
      <c r="Q148" s="154" t="s">
        <v>2459</v>
      </c>
    </row>
    <row r="149" spans="1:17" ht="18" x14ac:dyDescent="0.25">
      <c r="A149" s="134" t="str">
        <f>VLOOKUP(E149,'LISTADO ATM'!$A$2:$C$898,3,0)</f>
        <v>SUR</v>
      </c>
      <c r="B149" s="129">
        <v>3335897040</v>
      </c>
      <c r="C149" s="136">
        <v>44340.597997685189</v>
      </c>
      <c r="D149" s="136" t="s">
        <v>2473</v>
      </c>
      <c r="E149" s="124">
        <v>885</v>
      </c>
      <c r="F149" s="152" t="str">
        <f>VLOOKUP(E149,VIP!$A$2:$O13309,2,0)</f>
        <v>DRBR885</v>
      </c>
      <c r="G149" s="134" t="str">
        <f>VLOOKUP(E149,'LISTADO ATM'!$A$2:$B$897,2,0)</f>
        <v xml:space="preserve">ATM UNP Rancho Arriba </v>
      </c>
      <c r="H149" s="134" t="str">
        <f>VLOOKUP(E149,VIP!$A$2:$O18172,7,FALSE)</f>
        <v>Si</v>
      </c>
      <c r="I149" s="134" t="str">
        <f>VLOOKUP(E149,VIP!$A$2:$O10137,8,FALSE)</f>
        <v>Si</v>
      </c>
      <c r="J149" s="134" t="str">
        <f>VLOOKUP(E149,VIP!$A$2:$O10087,8,FALSE)</f>
        <v>Si</v>
      </c>
      <c r="K149" s="134" t="str">
        <f>VLOOKUP(E149,VIP!$A$2:$O13661,6,0)</f>
        <v>NO</v>
      </c>
      <c r="L149" s="125" t="s">
        <v>2459</v>
      </c>
      <c r="M149" s="154" t="s">
        <v>2580</v>
      </c>
      <c r="N149" s="154" t="s">
        <v>2579</v>
      </c>
      <c r="O149" s="134" t="s">
        <v>2584</v>
      </c>
      <c r="P149" s="154" t="s">
        <v>2585</v>
      </c>
      <c r="Q149" s="154" t="s">
        <v>2459</v>
      </c>
    </row>
    <row r="150" spans="1:17" ht="18" x14ac:dyDescent="0.25">
      <c r="A150" s="134" t="str">
        <f>VLOOKUP(E150,'LISTADO ATM'!$A$2:$C$898,3,0)</f>
        <v>DISTRITO NACIONAL</v>
      </c>
      <c r="B150" s="129">
        <v>3335897043</v>
      </c>
      <c r="C150" s="136">
        <v>44340.598449074074</v>
      </c>
      <c r="D150" s="136" t="s">
        <v>2473</v>
      </c>
      <c r="E150" s="124">
        <v>243</v>
      </c>
      <c r="F150" s="152" t="str">
        <f>VLOOKUP(E150,VIP!$A$2:$O13308,2,0)</f>
        <v>DRBR243</v>
      </c>
      <c r="G150" s="134" t="str">
        <f>VLOOKUP(E150,'LISTADO ATM'!$A$2:$B$897,2,0)</f>
        <v xml:space="preserve">ATM Autoservicio Plaza Central  </v>
      </c>
      <c r="H150" s="134" t="str">
        <f>VLOOKUP(E150,VIP!$A$2:$O18171,7,FALSE)</f>
        <v>Si</v>
      </c>
      <c r="I150" s="134" t="str">
        <f>VLOOKUP(E150,VIP!$A$2:$O10136,8,FALSE)</f>
        <v>Si</v>
      </c>
      <c r="J150" s="134" t="str">
        <f>VLOOKUP(E150,VIP!$A$2:$O10086,8,FALSE)</f>
        <v>Si</v>
      </c>
      <c r="K150" s="134" t="str">
        <f>VLOOKUP(E150,VIP!$A$2:$O13660,6,0)</f>
        <v>SI</v>
      </c>
      <c r="L150" s="125" t="s">
        <v>2459</v>
      </c>
      <c r="M150" s="154" t="s">
        <v>2580</v>
      </c>
      <c r="N150" s="154" t="s">
        <v>2579</v>
      </c>
      <c r="O150" s="134" t="s">
        <v>2584</v>
      </c>
      <c r="P150" s="154" t="s">
        <v>2585</v>
      </c>
      <c r="Q150" s="154" t="s">
        <v>2459</v>
      </c>
    </row>
    <row r="151" spans="1:17" ht="18" x14ac:dyDescent="0.25">
      <c r="A151" s="134" t="str">
        <f>VLOOKUP(E151,'LISTADO ATM'!$A$2:$C$898,3,0)</f>
        <v>SUR</v>
      </c>
      <c r="B151" s="129">
        <v>3335897138</v>
      </c>
      <c r="C151" s="136">
        <v>44340.615370370368</v>
      </c>
      <c r="D151" s="136" t="s">
        <v>2180</v>
      </c>
      <c r="E151" s="124">
        <v>699</v>
      </c>
      <c r="F151" s="152" t="str">
        <f>VLOOKUP(E151,VIP!$A$2:$O13310,2,0)</f>
        <v>DRBR699</v>
      </c>
      <c r="G151" s="134" t="str">
        <f>VLOOKUP(E151,'LISTADO ATM'!$A$2:$B$897,2,0)</f>
        <v>ATM S/M Bravo Bani</v>
      </c>
      <c r="H151" s="134" t="str">
        <f>VLOOKUP(E151,VIP!$A$2:$O18173,7,FALSE)</f>
        <v>NO</v>
      </c>
      <c r="I151" s="134" t="str">
        <f>VLOOKUP(E151,VIP!$A$2:$O10138,8,FALSE)</f>
        <v>SI</v>
      </c>
      <c r="J151" s="134" t="str">
        <f>VLOOKUP(E151,VIP!$A$2:$O10088,8,FALSE)</f>
        <v>SI</v>
      </c>
      <c r="K151" s="134" t="str">
        <f>VLOOKUP(E151,VIP!$A$2:$O13662,6,0)</f>
        <v>NO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135" t="s">
        <v>2469</v>
      </c>
    </row>
    <row r="152" spans="1:17" ht="18" x14ac:dyDescent="0.25">
      <c r="A152" s="134" t="str">
        <f>VLOOKUP(E152,'LISTADO ATM'!$A$2:$C$898,3,0)</f>
        <v>DISTRITO NACIONAL</v>
      </c>
      <c r="B152" s="129">
        <v>3335897152</v>
      </c>
      <c r="C152" s="136">
        <v>44340.619490740741</v>
      </c>
      <c r="D152" s="136" t="s">
        <v>2180</v>
      </c>
      <c r="E152" s="124">
        <v>10</v>
      </c>
      <c r="F152" s="152" t="str">
        <f>VLOOKUP(E152,VIP!$A$2:$O13309,2,0)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VLOOKUP(E152,VIP!$A$2:$O18172,7,FALSE)</f>
        <v>Si</v>
      </c>
      <c r="I152" s="134" t="str">
        <f>VLOOKUP(E152,VIP!$A$2:$O10137,8,FALSE)</f>
        <v>Si</v>
      </c>
      <c r="J152" s="134" t="str">
        <f>VLOOKUP(E152,VIP!$A$2:$O10087,8,FALSE)</f>
        <v>Si</v>
      </c>
      <c r="K152" s="134" t="str">
        <f>VLOOKUP(E152,VIP!$A$2:$O13661,6,0)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2219</v>
      </c>
    </row>
    <row r="153" spans="1:17" ht="18" x14ac:dyDescent="0.25">
      <c r="A153" s="134" t="str">
        <f>VLOOKUP(E153,'LISTADO ATM'!$A$2:$C$898,3,0)</f>
        <v>NORTE</v>
      </c>
      <c r="B153" s="129">
        <v>3335897169</v>
      </c>
      <c r="C153" s="136">
        <v>44340.623645833337</v>
      </c>
      <c r="D153" s="136" t="s">
        <v>2181</v>
      </c>
      <c r="E153" s="124">
        <v>492</v>
      </c>
      <c r="F153" s="152" t="str">
        <f>VLOOKUP(E153,VIP!$A$2:$O13312,2,0)</f>
        <v>DRBR492</v>
      </c>
      <c r="G153" s="134" t="str">
        <f>VLOOKUP(E153,'LISTADO ATM'!$A$2:$B$897,2,0)</f>
        <v>ATM S/M Nacional  El Dorado Santiago</v>
      </c>
      <c r="H153" s="134" t="str">
        <f>VLOOKUP(E153,VIP!$A$2:$O18175,7,FALSE)</f>
        <v>N/A</v>
      </c>
      <c r="I153" s="134" t="str">
        <f>VLOOKUP(E153,VIP!$A$2:$O10140,8,FALSE)</f>
        <v>N/A</v>
      </c>
      <c r="J153" s="134" t="str">
        <f>VLOOKUP(E153,VIP!$A$2:$O10090,8,FALSE)</f>
        <v>N/A</v>
      </c>
      <c r="K153" s="134" t="str">
        <f>VLOOKUP(E153,VIP!$A$2:$O13664,6,0)</f>
        <v>N/A</v>
      </c>
      <c r="L153" s="125" t="s">
        <v>2469</v>
      </c>
      <c r="M153" s="135" t="s">
        <v>2447</v>
      </c>
      <c r="N153" s="135" t="s">
        <v>2454</v>
      </c>
      <c r="O153" s="134" t="s">
        <v>2587</v>
      </c>
      <c r="P153" s="134"/>
      <c r="Q153" s="135" t="s">
        <v>2469</v>
      </c>
    </row>
    <row r="154" spans="1:17" ht="18" x14ac:dyDescent="0.25">
      <c r="A154" s="134" t="str">
        <f>VLOOKUP(E154,'LISTADO ATM'!$A$2:$C$898,3,0)</f>
        <v>SUR</v>
      </c>
      <c r="B154" s="129">
        <v>3335897221</v>
      </c>
      <c r="C154" s="136">
        <v>44340.634733796294</v>
      </c>
      <c r="D154" s="136" t="s">
        <v>2180</v>
      </c>
      <c r="E154" s="124">
        <v>131</v>
      </c>
      <c r="F154" s="152" t="str">
        <f>VLOOKUP(E154,VIP!$A$2:$O13311,2,0)</f>
        <v>DRBR131</v>
      </c>
      <c r="G154" s="134" t="str">
        <f>VLOOKUP(E154,'LISTADO ATM'!$A$2:$B$897,2,0)</f>
        <v xml:space="preserve">ATM Oficina Baní I </v>
      </c>
      <c r="H154" s="134" t="str">
        <f>VLOOKUP(E154,VIP!$A$2:$O18174,7,FALSE)</f>
        <v>Si</v>
      </c>
      <c r="I154" s="134" t="str">
        <f>VLOOKUP(E154,VIP!$A$2:$O10139,8,FALSE)</f>
        <v>Si</v>
      </c>
      <c r="J154" s="134" t="str">
        <f>VLOOKUP(E154,VIP!$A$2:$O10089,8,FALSE)</f>
        <v>Si</v>
      </c>
      <c r="K154" s="134" t="str">
        <f>VLOOKUP(E154,VIP!$A$2:$O13663,6,0)</f>
        <v>NO</v>
      </c>
      <c r="L154" s="125" t="s">
        <v>2219</v>
      </c>
      <c r="M154" s="154" t="s">
        <v>2580</v>
      </c>
      <c r="N154" s="135" t="s">
        <v>2454</v>
      </c>
      <c r="O154" s="134" t="s">
        <v>2456</v>
      </c>
      <c r="P154" s="134"/>
      <c r="Q154" s="136">
        <v>44340.71597222222</v>
      </c>
    </row>
    <row r="155" spans="1:17" ht="18" x14ac:dyDescent="0.25">
      <c r="A155" s="134" t="str">
        <f>VLOOKUP(E155,'LISTADO ATM'!$A$2:$C$898,3,0)</f>
        <v>DISTRITO NACIONAL</v>
      </c>
      <c r="B155" s="129">
        <v>3335897224</v>
      </c>
      <c r="C155" s="136">
        <v>44340.636284722219</v>
      </c>
      <c r="D155" s="136" t="s">
        <v>2180</v>
      </c>
      <c r="E155" s="124">
        <v>953</v>
      </c>
      <c r="F155" s="152" t="str">
        <f>VLOOKUP(E155,VIP!$A$2:$O13310,2,0)</f>
        <v>DRBR01I</v>
      </c>
      <c r="G155" s="134" t="str">
        <f>VLOOKUP(E155,'LISTADO ATM'!$A$2:$B$897,2,0)</f>
        <v xml:space="preserve">ATM Estafeta Dirección General de Pasaportes/Migración </v>
      </c>
      <c r="H155" s="134" t="str">
        <f>VLOOKUP(E155,VIP!$A$2:$O18173,7,FALSE)</f>
        <v>Si</v>
      </c>
      <c r="I155" s="134" t="str">
        <f>VLOOKUP(E155,VIP!$A$2:$O10138,8,FALSE)</f>
        <v>Si</v>
      </c>
      <c r="J155" s="134" t="str">
        <f>VLOOKUP(E155,VIP!$A$2:$O10088,8,FALSE)</f>
        <v>Si</v>
      </c>
      <c r="K155" s="134" t="str">
        <f>VLOOKUP(E155,VIP!$A$2:$O13662,6,0)</f>
        <v>No</v>
      </c>
      <c r="L155" s="125" t="s">
        <v>2219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2219</v>
      </c>
    </row>
    <row r="156" spans="1:17" ht="18" x14ac:dyDescent="0.25">
      <c r="A156" s="134" t="str">
        <f>VLOOKUP(E156,'LISTADO ATM'!$A$2:$C$898,3,0)</f>
        <v>NORTE</v>
      </c>
      <c r="B156" s="129">
        <v>3335897267</v>
      </c>
      <c r="C156" s="136">
        <v>44340.649305555555</v>
      </c>
      <c r="D156" s="136" t="s">
        <v>2473</v>
      </c>
      <c r="E156" s="124">
        <v>774</v>
      </c>
      <c r="F156" s="152" t="str">
        <f>VLOOKUP(E156,VIP!$A$2:$O13313,2,0)</f>
        <v>DRBR061</v>
      </c>
      <c r="G156" s="134" t="str">
        <f>VLOOKUP(E156,'LISTADO ATM'!$A$2:$B$897,2,0)</f>
        <v xml:space="preserve">ATM Oficina Montecristi </v>
      </c>
      <c r="H156" s="134" t="str">
        <f>VLOOKUP(E156,VIP!$A$2:$O18176,7,FALSE)</f>
        <v>Si</v>
      </c>
      <c r="I156" s="134" t="str">
        <f>VLOOKUP(E156,VIP!$A$2:$O10141,8,FALSE)</f>
        <v>Si</v>
      </c>
      <c r="J156" s="134" t="str">
        <f>VLOOKUP(E156,VIP!$A$2:$O10091,8,FALSE)</f>
        <v>Si</v>
      </c>
      <c r="K156" s="134" t="str">
        <f>VLOOKUP(E156,VIP!$A$2:$O13665,6,0)</f>
        <v>NO</v>
      </c>
      <c r="L156" s="125" t="s">
        <v>2443</v>
      </c>
      <c r="M156" s="135" t="s">
        <v>2447</v>
      </c>
      <c r="N156" s="135" t="s">
        <v>2454</v>
      </c>
      <c r="O156" s="134" t="s">
        <v>2581</v>
      </c>
      <c r="P156" s="134"/>
      <c r="Q156" s="135" t="s">
        <v>2443</v>
      </c>
    </row>
    <row r="157" spans="1:17" ht="18" x14ac:dyDescent="0.25">
      <c r="A157" s="134" t="str">
        <f>VLOOKUP(E157,'LISTADO ATM'!$A$2:$C$898,3,0)</f>
        <v>NORTE</v>
      </c>
      <c r="B157" s="129">
        <v>3335897277</v>
      </c>
      <c r="C157" s="136">
        <v>44340.651331018518</v>
      </c>
      <c r="D157" s="136" t="s">
        <v>2181</v>
      </c>
      <c r="E157" s="124">
        <v>144</v>
      </c>
      <c r="F157" s="152" t="str">
        <f>VLOOKUP(E157,VIP!$A$2:$O13312,2,0)</f>
        <v>DRBR144</v>
      </c>
      <c r="G157" s="134" t="str">
        <f>VLOOKUP(E157,'LISTADO ATM'!$A$2:$B$897,2,0)</f>
        <v xml:space="preserve">ATM Oficina Villa Altagracia </v>
      </c>
      <c r="H157" s="134" t="str">
        <f>VLOOKUP(E157,VIP!$A$2:$O18175,7,FALSE)</f>
        <v>Si</v>
      </c>
      <c r="I157" s="134" t="str">
        <f>VLOOKUP(E157,VIP!$A$2:$O10140,8,FALSE)</f>
        <v>Si</v>
      </c>
      <c r="J157" s="134" t="str">
        <f>VLOOKUP(E157,VIP!$A$2:$O10090,8,FALSE)</f>
        <v>Si</v>
      </c>
      <c r="K157" s="134" t="str">
        <f>VLOOKUP(E157,VIP!$A$2:$O13664,6,0)</f>
        <v>SI</v>
      </c>
      <c r="L157" s="125" t="s">
        <v>2425</v>
      </c>
      <c r="M157" s="135" t="s">
        <v>2447</v>
      </c>
      <c r="N157" s="135" t="s">
        <v>2454</v>
      </c>
      <c r="O157" s="134" t="s">
        <v>2569</v>
      </c>
      <c r="P157" s="134"/>
      <c r="Q157" s="135" t="s">
        <v>2425</v>
      </c>
    </row>
    <row r="158" spans="1:17" ht="18" x14ac:dyDescent="0.25">
      <c r="A158" s="134" t="str">
        <f>VLOOKUP(E158,'LISTADO ATM'!$A$2:$C$898,3,0)</f>
        <v>DISTRITO NACIONAL</v>
      </c>
      <c r="B158" s="129">
        <v>3335897301</v>
      </c>
      <c r="C158" s="136">
        <v>44340.655081018522</v>
      </c>
      <c r="D158" s="136" t="s">
        <v>2180</v>
      </c>
      <c r="E158" s="124">
        <v>542</v>
      </c>
      <c r="F158" s="152" t="str">
        <f>VLOOKUP(E158,VIP!$A$2:$O13311,2,0)</f>
        <v>DRBR542</v>
      </c>
      <c r="G158" s="134" t="str">
        <f>VLOOKUP(E158,'LISTADO ATM'!$A$2:$B$897,2,0)</f>
        <v>ATM S/M la Cadena Carretera Mella</v>
      </c>
      <c r="H158" s="134" t="str">
        <f>VLOOKUP(E158,VIP!$A$2:$O18174,7,FALSE)</f>
        <v>NO</v>
      </c>
      <c r="I158" s="134" t="str">
        <f>VLOOKUP(E158,VIP!$A$2:$O10139,8,FALSE)</f>
        <v>SI</v>
      </c>
      <c r="J158" s="134" t="str">
        <f>VLOOKUP(E158,VIP!$A$2:$O10089,8,FALSE)</f>
        <v>SI</v>
      </c>
      <c r="K158" s="134" t="str">
        <f>VLOOKUP(E158,VIP!$A$2:$O13663,6,0)</f>
        <v>NO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4"/>
      <c r="Q158" s="135" t="s">
        <v>2219</v>
      </c>
    </row>
    <row r="159" spans="1:17" s="96" customFormat="1" ht="18" x14ac:dyDescent="0.25">
      <c r="A159" s="134" t="str">
        <f>VLOOKUP(E159,'LISTADO ATM'!$A$2:$C$898,3,0)</f>
        <v>DISTRITO NACIONAL</v>
      </c>
      <c r="B159" s="129" t="s">
        <v>2603</v>
      </c>
      <c r="C159" s="136">
        <v>44340.680150462962</v>
      </c>
      <c r="D159" s="136" t="s">
        <v>2450</v>
      </c>
      <c r="E159" s="124">
        <v>435</v>
      </c>
      <c r="F159" s="155" t="str">
        <f>VLOOKUP(E159,VIP!$A$2:$O13328,2,0)</f>
        <v>DRBR435</v>
      </c>
      <c r="G159" s="134" t="str">
        <f>VLOOKUP(E159,'LISTADO ATM'!$A$2:$B$897,2,0)</f>
        <v xml:space="preserve">ATM Autobanco Torre I </v>
      </c>
      <c r="H159" s="134" t="str">
        <f>VLOOKUP(E159,VIP!$A$2:$O18191,7,FALSE)</f>
        <v>Si</v>
      </c>
      <c r="I159" s="134" t="str">
        <f>VLOOKUP(E159,VIP!$A$2:$O10156,8,FALSE)</f>
        <v>Si</v>
      </c>
      <c r="J159" s="134" t="str">
        <f>VLOOKUP(E159,VIP!$A$2:$O10106,8,FALSE)</f>
        <v>Si</v>
      </c>
      <c r="K159" s="134" t="str">
        <f>VLOOKUP(E159,VIP!$A$2:$O13680,6,0)</f>
        <v>SI</v>
      </c>
      <c r="L159" s="125" t="s">
        <v>2418</v>
      </c>
      <c r="M159" s="135" t="s">
        <v>2447</v>
      </c>
      <c r="N159" s="135" t="s">
        <v>2454</v>
      </c>
      <c r="O159" s="134" t="s">
        <v>2455</v>
      </c>
      <c r="P159" s="134"/>
      <c r="Q159" s="135" t="s">
        <v>2418</v>
      </c>
    </row>
    <row r="160" spans="1:17" s="96" customFormat="1" ht="18" x14ac:dyDescent="0.25">
      <c r="A160" s="134" t="str">
        <f>VLOOKUP(E160,'LISTADO ATM'!$A$2:$C$898,3,0)</f>
        <v>DISTRITO NACIONAL</v>
      </c>
      <c r="B160" s="129" t="s">
        <v>2602</v>
      </c>
      <c r="C160" s="136">
        <v>44340.682395833333</v>
      </c>
      <c r="D160" s="136" t="s">
        <v>2450</v>
      </c>
      <c r="E160" s="124">
        <v>552</v>
      </c>
      <c r="F160" s="155" t="str">
        <f>VLOOKUP(E160,VIP!$A$2:$O13327,2,0)</f>
        <v>DRBR323</v>
      </c>
      <c r="G160" s="134" t="str">
        <f>VLOOKUP(E160,'LISTADO ATM'!$A$2:$B$897,2,0)</f>
        <v xml:space="preserve">ATM Suprema Corte de Justicia </v>
      </c>
      <c r="H160" s="134" t="str">
        <f>VLOOKUP(E160,VIP!$A$2:$O18190,7,FALSE)</f>
        <v>Si</v>
      </c>
      <c r="I160" s="134" t="str">
        <f>VLOOKUP(E160,VIP!$A$2:$O10155,8,FALSE)</f>
        <v>Si</v>
      </c>
      <c r="J160" s="134" t="str">
        <f>VLOOKUP(E160,VIP!$A$2:$O10105,8,FALSE)</f>
        <v>Si</v>
      </c>
      <c r="K160" s="134" t="str">
        <f>VLOOKUP(E160,VIP!$A$2:$O13679,6,0)</f>
        <v>NO</v>
      </c>
      <c r="L160" s="125" t="s">
        <v>2443</v>
      </c>
      <c r="M160" s="135" t="s">
        <v>2447</v>
      </c>
      <c r="N160" s="135" t="s">
        <v>2454</v>
      </c>
      <c r="O160" s="134" t="s">
        <v>2455</v>
      </c>
      <c r="P160" s="134"/>
      <c r="Q160" s="135" t="s">
        <v>2443</v>
      </c>
    </row>
    <row r="161" spans="1:17" s="96" customFormat="1" ht="18" x14ac:dyDescent="0.25">
      <c r="A161" s="134" t="str">
        <f>VLOOKUP(E161,'LISTADO ATM'!$A$2:$C$898,3,0)</f>
        <v>DISTRITO NACIONAL</v>
      </c>
      <c r="B161" s="129" t="s">
        <v>2601</v>
      </c>
      <c r="C161" s="136">
        <v>44340.683020833334</v>
      </c>
      <c r="D161" s="136" t="s">
        <v>2180</v>
      </c>
      <c r="E161" s="124">
        <v>13</v>
      </c>
      <c r="F161" s="155" t="str">
        <f>VLOOKUP(E161,VIP!$A$2:$O13326,2,0)</f>
        <v>DRBR013</v>
      </c>
      <c r="G161" s="134" t="str">
        <f>VLOOKUP(E161,'LISTADO ATM'!$A$2:$B$897,2,0)</f>
        <v xml:space="preserve">ATM CDEEE </v>
      </c>
      <c r="H161" s="134" t="str">
        <f>VLOOKUP(E161,VIP!$A$2:$O18189,7,FALSE)</f>
        <v>Si</v>
      </c>
      <c r="I161" s="134" t="str">
        <f>VLOOKUP(E161,VIP!$A$2:$O10154,8,FALSE)</f>
        <v>Si</v>
      </c>
      <c r="J161" s="134" t="str">
        <f>VLOOKUP(E161,VIP!$A$2:$O10104,8,FALSE)</f>
        <v>Si</v>
      </c>
      <c r="K161" s="134" t="str">
        <f>VLOOKUP(E161,VIP!$A$2:$O13678,6,0)</f>
        <v>NO</v>
      </c>
      <c r="L161" s="125" t="s">
        <v>2219</v>
      </c>
      <c r="M161" s="135" t="s">
        <v>2447</v>
      </c>
      <c r="N161" s="135" t="s">
        <v>2454</v>
      </c>
      <c r="O161" s="134" t="s">
        <v>2456</v>
      </c>
      <c r="P161" s="134"/>
      <c r="Q161" s="135" t="s">
        <v>2219</v>
      </c>
    </row>
    <row r="162" spans="1:17" s="96" customFormat="1" ht="18" x14ac:dyDescent="0.25">
      <c r="A162" s="134" t="str">
        <f>VLOOKUP(E162,'LISTADO ATM'!$A$2:$C$898,3,0)</f>
        <v>DISTRITO NACIONAL</v>
      </c>
      <c r="B162" s="129" t="s">
        <v>2600</v>
      </c>
      <c r="C162" s="136">
        <v>44340.685081018521</v>
      </c>
      <c r="D162" s="136" t="s">
        <v>2450</v>
      </c>
      <c r="E162" s="124">
        <v>574</v>
      </c>
      <c r="F162" s="155" t="str">
        <f>VLOOKUP(E162,VIP!$A$2:$O13325,2,0)</f>
        <v>DRBR080</v>
      </c>
      <c r="G162" s="134" t="str">
        <f>VLOOKUP(E162,'LISTADO ATM'!$A$2:$B$897,2,0)</f>
        <v xml:space="preserve">ATM Club Obras Públicas </v>
      </c>
      <c r="H162" s="134" t="str">
        <f>VLOOKUP(E162,VIP!$A$2:$O18188,7,FALSE)</f>
        <v>Si</v>
      </c>
      <c r="I162" s="134" t="str">
        <f>VLOOKUP(E162,VIP!$A$2:$O10153,8,FALSE)</f>
        <v>Si</v>
      </c>
      <c r="J162" s="134" t="str">
        <f>VLOOKUP(E162,VIP!$A$2:$O10103,8,FALSE)</f>
        <v>Si</v>
      </c>
      <c r="K162" s="134" t="str">
        <f>VLOOKUP(E162,VIP!$A$2:$O13677,6,0)</f>
        <v>NO</v>
      </c>
      <c r="L162" s="125" t="s">
        <v>2418</v>
      </c>
      <c r="M162" s="135" t="s">
        <v>2447</v>
      </c>
      <c r="N162" s="135" t="s">
        <v>2454</v>
      </c>
      <c r="O162" s="134" t="s">
        <v>2455</v>
      </c>
      <c r="P162" s="134"/>
      <c r="Q162" s="135" t="s">
        <v>2418</v>
      </c>
    </row>
    <row r="163" spans="1:17" s="96" customFormat="1" ht="18" x14ac:dyDescent="0.25">
      <c r="A163" s="134" t="str">
        <f>VLOOKUP(E163,'LISTADO ATM'!$A$2:$C$898,3,0)</f>
        <v>ESTE</v>
      </c>
      <c r="B163" s="129" t="s">
        <v>2599</v>
      </c>
      <c r="C163" s="136">
        <v>44340.691412037035</v>
      </c>
      <c r="D163" s="136" t="s">
        <v>2180</v>
      </c>
      <c r="E163" s="124">
        <v>368</v>
      </c>
      <c r="F163" s="155" t="str">
        <f>VLOOKUP(E163,VIP!$A$2:$O13324,2,0)</f>
        <v xml:space="preserve">DRBR368 </v>
      </c>
      <c r="G163" s="134" t="str">
        <f>VLOOKUP(E163,'LISTADO ATM'!$A$2:$B$897,2,0)</f>
        <v>ATM Ayuntamiento Peralvillo</v>
      </c>
      <c r="H163" s="134" t="str">
        <f>VLOOKUP(E163,VIP!$A$2:$O18187,7,FALSE)</f>
        <v>N/A</v>
      </c>
      <c r="I163" s="134" t="str">
        <f>VLOOKUP(E163,VIP!$A$2:$O10152,8,FALSE)</f>
        <v>N/A</v>
      </c>
      <c r="J163" s="134" t="str">
        <f>VLOOKUP(E163,VIP!$A$2:$O10102,8,FALSE)</f>
        <v>N/A</v>
      </c>
      <c r="K163" s="134" t="str">
        <f>VLOOKUP(E163,VIP!$A$2:$O13676,6,0)</f>
        <v>N/A</v>
      </c>
      <c r="L163" s="125" t="s">
        <v>2245</v>
      </c>
      <c r="M163" s="135" t="s">
        <v>2447</v>
      </c>
      <c r="N163" s="135" t="s">
        <v>2454</v>
      </c>
      <c r="O163" s="134" t="s">
        <v>2456</v>
      </c>
      <c r="P163" s="134"/>
      <c r="Q163" s="135" t="s">
        <v>2245</v>
      </c>
    </row>
    <row r="164" spans="1:17" s="96" customFormat="1" ht="18" x14ac:dyDescent="0.25">
      <c r="A164" s="134" t="str">
        <f>VLOOKUP(E164,'LISTADO ATM'!$A$2:$C$898,3,0)</f>
        <v>ESTE</v>
      </c>
      <c r="B164" s="129">
        <v>3335897423</v>
      </c>
      <c r="C164" s="136">
        <v>44340.697916666664</v>
      </c>
      <c r="D164" s="136" t="s">
        <v>2473</v>
      </c>
      <c r="E164" s="124">
        <v>268</v>
      </c>
      <c r="F164" s="155" t="str">
        <f>VLOOKUP(E164,VIP!$A$2:$O13330,2,0)</f>
        <v>DRBR268</v>
      </c>
      <c r="G164" s="134" t="str">
        <f>VLOOKUP(E164,'LISTADO ATM'!$A$2:$B$897,2,0)</f>
        <v xml:space="preserve">ATM Autobanco La Altagracia (Higuey) </v>
      </c>
      <c r="H164" s="134" t="str">
        <f>VLOOKUP(E164,VIP!$A$2:$O18193,7,FALSE)</f>
        <v>Si</v>
      </c>
      <c r="I164" s="134" t="str">
        <f>VLOOKUP(E164,VIP!$A$2:$O10158,8,FALSE)</f>
        <v>Si</v>
      </c>
      <c r="J164" s="134" t="str">
        <f>VLOOKUP(E164,VIP!$A$2:$O10108,8,FALSE)</f>
        <v>Si</v>
      </c>
      <c r="K164" s="134" t="str">
        <f>VLOOKUP(E164,VIP!$A$2:$O13682,6,0)</f>
        <v>NO</v>
      </c>
      <c r="L164" s="125" t="s">
        <v>2604</v>
      </c>
      <c r="M164" s="135" t="s">
        <v>2580</v>
      </c>
      <c r="N164" s="135" t="s">
        <v>2579</v>
      </c>
      <c r="O164" s="134" t="s">
        <v>2605</v>
      </c>
      <c r="P164" s="154" t="s">
        <v>2585</v>
      </c>
      <c r="Q164" s="135" t="s">
        <v>2604</v>
      </c>
    </row>
    <row r="165" spans="1:17" s="96" customFormat="1" ht="18" x14ac:dyDescent="0.25">
      <c r="A165" s="134" t="str">
        <f>VLOOKUP(E165,'LISTADO ATM'!$A$2:$C$898,3,0)</f>
        <v>DISTRITO NACIONAL</v>
      </c>
      <c r="B165" s="129" t="s">
        <v>2598</v>
      </c>
      <c r="C165" s="136">
        <v>44340.699293981481</v>
      </c>
      <c r="D165" s="136" t="s">
        <v>2473</v>
      </c>
      <c r="E165" s="124">
        <v>745</v>
      </c>
      <c r="F165" s="155" t="str">
        <f>VLOOKUP(E165,VIP!$A$2:$O13323,2,0)</f>
        <v>DRBR027</v>
      </c>
      <c r="G165" s="134" t="str">
        <f>VLOOKUP(E165,'LISTADO ATM'!$A$2:$B$897,2,0)</f>
        <v xml:space="preserve">ATM Oficina Ave. Duarte </v>
      </c>
      <c r="H165" s="134" t="str">
        <f>VLOOKUP(E165,VIP!$A$2:$O18186,7,FALSE)</f>
        <v>No</v>
      </c>
      <c r="I165" s="134" t="str">
        <f>VLOOKUP(E165,VIP!$A$2:$O10151,8,FALSE)</f>
        <v>No</v>
      </c>
      <c r="J165" s="134" t="str">
        <f>VLOOKUP(E165,VIP!$A$2:$O10101,8,FALSE)</f>
        <v>No</v>
      </c>
      <c r="K165" s="134" t="str">
        <f>VLOOKUP(E165,VIP!$A$2:$O13675,6,0)</f>
        <v>NO</v>
      </c>
      <c r="L165" s="125" t="s">
        <v>2443</v>
      </c>
      <c r="M165" s="135" t="s">
        <v>2447</v>
      </c>
      <c r="N165" s="135" t="s">
        <v>2454</v>
      </c>
      <c r="O165" s="134" t="s">
        <v>2474</v>
      </c>
      <c r="P165" s="134"/>
      <c r="Q165" s="135" t="s">
        <v>2443</v>
      </c>
    </row>
    <row r="166" spans="1:17" s="96" customFormat="1" ht="18" x14ac:dyDescent="0.25">
      <c r="A166" s="134" t="str">
        <f>VLOOKUP(E166,'LISTADO ATM'!$A$2:$C$898,3,0)</f>
        <v>NORTE</v>
      </c>
      <c r="B166" s="129" t="s">
        <v>2597</v>
      </c>
      <c r="C166" s="136">
        <v>44340.702685185184</v>
      </c>
      <c r="D166" s="136" t="s">
        <v>2181</v>
      </c>
      <c r="E166" s="124">
        <v>987</v>
      </c>
      <c r="F166" s="155" t="str">
        <f>VLOOKUP(E166,VIP!$A$2:$O13322,2,0)</f>
        <v>DRBR987</v>
      </c>
      <c r="G166" s="134" t="str">
        <f>VLOOKUP(E166,'LISTADO ATM'!$A$2:$B$897,2,0)</f>
        <v xml:space="preserve">ATM S/M Jumbo (Moca) </v>
      </c>
      <c r="H166" s="134" t="str">
        <f>VLOOKUP(E166,VIP!$A$2:$O18185,7,FALSE)</f>
        <v>Si</v>
      </c>
      <c r="I166" s="134" t="str">
        <f>VLOOKUP(E166,VIP!$A$2:$O10150,8,FALSE)</f>
        <v>Si</v>
      </c>
      <c r="J166" s="134" t="str">
        <f>VLOOKUP(E166,VIP!$A$2:$O10100,8,FALSE)</f>
        <v>Si</v>
      </c>
      <c r="K166" s="134" t="str">
        <f>VLOOKUP(E166,VIP!$A$2:$O13674,6,0)</f>
        <v>NO</v>
      </c>
      <c r="L166" s="125" t="s">
        <v>2469</v>
      </c>
      <c r="M166" s="135" t="s">
        <v>2447</v>
      </c>
      <c r="N166" s="135" t="s">
        <v>2454</v>
      </c>
      <c r="O166" s="134" t="s">
        <v>2569</v>
      </c>
      <c r="P166" s="134"/>
      <c r="Q166" s="135" t="s">
        <v>2469</v>
      </c>
    </row>
    <row r="167" spans="1:17" s="96" customFormat="1" ht="18" x14ac:dyDescent="0.25">
      <c r="A167" s="134" t="str">
        <f>VLOOKUP(E167,'LISTADO ATM'!$A$2:$C$898,3,0)</f>
        <v>DISTRITO NACIONAL</v>
      </c>
      <c r="B167" s="129" t="s">
        <v>2596</v>
      </c>
      <c r="C167" s="136">
        <v>44340.703865740739</v>
      </c>
      <c r="D167" s="136" t="s">
        <v>2180</v>
      </c>
      <c r="E167" s="124">
        <v>580</v>
      </c>
      <c r="F167" s="155" t="str">
        <f>VLOOKUP(E167,VIP!$A$2:$O13321,2,0)</f>
        <v>DRBR523</v>
      </c>
      <c r="G167" s="134" t="str">
        <f>VLOOKUP(E167,'LISTADO ATM'!$A$2:$B$897,2,0)</f>
        <v xml:space="preserve">ATM Edificio Propagas </v>
      </c>
      <c r="H167" s="134" t="str">
        <f>VLOOKUP(E167,VIP!$A$2:$O18184,7,FALSE)</f>
        <v>Si</v>
      </c>
      <c r="I167" s="134" t="str">
        <f>VLOOKUP(E167,VIP!$A$2:$O10149,8,FALSE)</f>
        <v>Si</v>
      </c>
      <c r="J167" s="134" t="str">
        <f>VLOOKUP(E167,VIP!$A$2:$O10099,8,FALSE)</f>
        <v>Si</v>
      </c>
      <c r="K167" s="134" t="str">
        <f>VLOOKUP(E167,VIP!$A$2:$O13673,6,0)</f>
        <v>NO</v>
      </c>
      <c r="L167" s="125" t="s">
        <v>2425</v>
      </c>
      <c r="M167" s="135" t="s">
        <v>2447</v>
      </c>
      <c r="N167" s="135" t="s">
        <v>2454</v>
      </c>
      <c r="O167" s="134" t="s">
        <v>2456</v>
      </c>
      <c r="P167" s="134"/>
      <c r="Q167" s="135" t="s">
        <v>2425</v>
      </c>
    </row>
    <row r="168" spans="1:17" s="96" customFormat="1" ht="18" x14ac:dyDescent="0.25">
      <c r="A168" s="134" t="str">
        <f>VLOOKUP(E168,'LISTADO ATM'!$A$2:$C$898,3,0)</f>
        <v>DISTRITO NACIONAL</v>
      </c>
      <c r="B168" s="129" t="s">
        <v>2595</v>
      </c>
      <c r="C168" s="136">
        <v>44340.709004629629</v>
      </c>
      <c r="D168" s="136" t="s">
        <v>2450</v>
      </c>
      <c r="E168" s="124">
        <v>875</v>
      </c>
      <c r="F168" s="155" t="str">
        <f>VLOOKUP(E168,VIP!$A$2:$O13320,2,0)</f>
        <v>DRBR875</v>
      </c>
      <c r="G168" s="134" t="str">
        <f>VLOOKUP(E168,'LISTADO ATM'!$A$2:$B$897,2,0)</f>
        <v xml:space="preserve">ATM Texaco Aut. Duarte KM 14 1/2 (Los Alcarrizos) </v>
      </c>
      <c r="H168" s="134" t="str">
        <f>VLOOKUP(E168,VIP!$A$2:$O18183,7,FALSE)</f>
        <v>Si</v>
      </c>
      <c r="I168" s="134" t="str">
        <f>VLOOKUP(E168,VIP!$A$2:$O10148,8,FALSE)</f>
        <v>Si</v>
      </c>
      <c r="J168" s="134" t="str">
        <f>VLOOKUP(E168,VIP!$A$2:$O10098,8,FALSE)</f>
        <v>Si</v>
      </c>
      <c r="K168" s="134" t="str">
        <f>VLOOKUP(E168,VIP!$A$2:$O13672,6,0)</f>
        <v>NO</v>
      </c>
      <c r="L168" s="125" t="s">
        <v>2443</v>
      </c>
      <c r="M168" s="135" t="s">
        <v>2447</v>
      </c>
      <c r="N168" s="135" t="s">
        <v>2454</v>
      </c>
      <c r="O168" s="134" t="s">
        <v>2455</v>
      </c>
      <c r="P168" s="134"/>
      <c r="Q168" s="135" t="s">
        <v>2443</v>
      </c>
    </row>
    <row r="169" spans="1:17" s="96" customFormat="1" ht="18" x14ac:dyDescent="0.25">
      <c r="A169" s="134" t="str">
        <f>VLOOKUP(E169,'LISTADO ATM'!$A$2:$C$898,3,0)</f>
        <v>NORTE</v>
      </c>
      <c r="B169" s="129" t="s">
        <v>2594</v>
      </c>
      <c r="C169" s="136">
        <v>44340.736875000002</v>
      </c>
      <c r="D169" s="136" t="s">
        <v>2181</v>
      </c>
      <c r="E169" s="124">
        <v>511</v>
      </c>
      <c r="F169" s="155" t="str">
        <f>VLOOKUP(E169,VIP!$A$2:$O13319,2,0)</f>
        <v>DRBR511</v>
      </c>
      <c r="G169" s="134" t="str">
        <f>VLOOKUP(E169,'LISTADO ATM'!$A$2:$B$897,2,0)</f>
        <v xml:space="preserve">ATM UNP Río San Juan (Nagua) </v>
      </c>
      <c r="H169" s="134" t="str">
        <f>VLOOKUP(E169,VIP!$A$2:$O18182,7,FALSE)</f>
        <v>Si</v>
      </c>
      <c r="I169" s="134" t="str">
        <f>VLOOKUP(E169,VIP!$A$2:$O10147,8,FALSE)</f>
        <v>Si</v>
      </c>
      <c r="J169" s="134" t="str">
        <f>VLOOKUP(E169,VIP!$A$2:$O10097,8,FALSE)</f>
        <v>Si</v>
      </c>
      <c r="K169" s="134" t="str">
        <f>VLOOKUP(E169,VIP!$A$2:$O13671,6,0)</f>
        <v>NO</v>
      </c>
      <c r="L169" s="125" t="s">
        <v>2583</v>
      </c>
      <c r="M169" s="135" t="s">
        <v>2447</v>
      </c>
      <c r="N169" s="135" t="s">
        <v>2454</v>
      </c>
      <c r="O169" s="134" t="s">
        <v>2569</v>
      </c>
      <c r="P169" s="134"/>
      <c r="Q169" s="135" t="s">
        <v>2583</v>
      </c>
    </row>
    <row r="170" spans="1:17" s="96" customFormat="1" ht="18" x14ac:dyDescent="0.25">
      <c r="A170" s="134" t="str">
        <f>VLOOKUP(E170,'LISTADO ATM'!$A$2:$C$898,3,0)</f>
        <v>DISTRITO NACIONAL</v>
      </c>
      <c r="B170" s="129" t="s">
        <v>2593</v>
      </c>
      <c r="C170" s="136">
        <v>44340.740787037037</v>
      </c>
      <c r="D170" s="136" t="s">
        <v>2450</v>
      </c>
      <c r="E170" s="124">
        <v>165</v>
      </c>
      <c r="F170" s="155" t="str">
        <f>VLOOKUP(E170,VIP!$A$2:$O13318,2,0)</f>
        <v>DRBR165</v>
      </c>
      <c r="G170" s="134" t="str">
        <f>VLOOKUP(E170,'LISTADO ATM'!$A$2:$B$897,2,0)</f>
        <v>ATM Autoservicio Megacentro</v>
      </c>
      <c r="H170" s="134" t="str">
        <f>VLOOKUP(E170,VIP!$A$2:$O18181,7,FALSE)</f>
        <v>Si</v>
      </c>
      <c r="I170" s="134" t="str">
        <f>VLOOKUP(E170,VIP!$A$2:$O10146,8,FALSE)</f>
        <v>Si</v>
      </c>
      <c r="J170" s="134" t="str">
        <f>VLOOKUP(E170,VIP!$A$2:$O10096,8,FALSE)</f>
        <v>Si</v>
      </c>
      <c r="K170" s="134" t="str">
        <f>VLOOKUP(E170,VIP!$A$2:$O13670,6,0)</f>
        <v>SI</v>
      </c>
      <c r="L170" s="125" t="s">
        <v>2418</v>
      </c>
      <c r="M170" s="135" t="s">
        <v>2447</v>
      </c>
      <c r="N170" s="135" t="s">
        <v>2454</v>
      </c>
      <c r="O170" s="134" t="s">
        <v>2455</v>
      </c>
      <c r="P170" s="134"/>
      <c r="Q170" s="135" t="s">
        <v>2418</v>
      </c>
    </row>
    <row r="171" spans="1:17" s="96" customFormat="1" ht="18" x14ac:dyDescent="0.25">
      <c r="A171" s="134" t="str">
        <f>VLOOKUP(E171,'LISTADO ATM'!$A$2:$C$898,3,0)</f>
        <v>DISTRITO NACIONAL</v>
      </c>
      <c r="B171" s="129" t="s">
        <v>2592</v>
      </c>
      <c r="C171" s="136">
        <v>44340.742488425924</v>
      </c>
      <c r="D171" s="136" t="s">
        <v>2473</v>
      </c>
      <c r="E171" s="124">
        <v>743</v>
      </c>
      <c r="F171" s="155" t="str">
        <f>VLOOKUP(E171,VIP!$A$2:$O13317,2,0)</f>
        <v>DRBR287</v>
      </c>
      <c r="G171" s="134" t="str">
        <f>VLOOKUP(E171,'LISTADO ATM'!$A$2:$B$897,2,0)</f>
        <v xml:space="preserve">ATM Oficina Los Frailes </v>
      </c>
      <c r="H171" s="134" t="str">
        <f>VLOOKUP(E171,VIP!$A$2:$O18180,7,FALSE)</f>
        <v>Si</v>
      </c>
      <c r="I171" s="134" t="str">
        <f>VLOOKUP(E171,VIP!$A$2:$O10145,8,FALSE)</f>
        <v>Si</v>
      </c>
      <c r="J171" s="134" t="str">
        <f>VLOOKUP(E171,VIP!$A$2:$O10095,8,FALSE)</f>
        <v>Si</v>
      </c>
      <c r="K171" s="134" t="str">
        <f>VLOOKUP(E171,VIP!$A$2:$O13669,6,0)</f>
        <v>SI</v>
      </c>
      <c r="L171" s="125" t="s">
        <v>2567</v>
      </c>
      <c r="M171" s="135" t="s">
        <v>2447</v>
      </c>
      <c r="N171" s="135" t="s">
        <v>2454</v>
      </c>
      <c r="O171" s="134" t="s">
        <v>2474</v>
      </c>
      <c r="P171" s="134"/>
      <c r="Q171" s="135" t="s">
        <v>2567</v>
      </c>
    </row>
    <row r="172" spans="1:17" s="96" customFormat="1" ht="18" x14ac:dyDescent="0.25">
      <c r="A172" s="134" t="str">
        <f>VLOOKUP(E172,'LISTADO ATM'!$A$2:$C$898,3,0)</f>
        <v>DISTRITO NACIONAL</v>
      </c>
      <c r="B172" s="129" t="s">
        <v>2591</v>
      </c>
      <c r="C172" s="136">
        <v>44340.747754629629</v>
      </c>
      <c r="D172" s="136" t="s">
        <v>2450</v>
      </c>
      <c r="E172" s="124">
        <v>670</v>
      </c>
      <c r="F172" s="155" t="str">
        <f>VLOOKUP(E172,VIP!$A$2:$O13316,2,0)</f>
        <v>DRBR670</v>
      </c>
      <c r="G172" s="134" t="str">
        <f>VLOOKUP(E172,'LISTADO ATM'!$A$2:$B$897,2,0)</f>
        <v>ATM Estación Texaco Algodón</v>
      </c>
      <c r="H172" s="134" t="str">
        <f>VLOOKUP(E172,VIP!$A$2:$O18179,7,FALSE)</f>
        <v>Si</v>
      </c>
      <c r="I172" s="134" t="str">
        <f>VLOOKUP(E172,VIP!$A$2:$O10144,8,FALSE)</f>
        <v>Si</v>
      </c>
      <c r="J172" s="134" t="str">
        <f>VLOOKUP(E172,VIP!$A$2:$O10094,8,FALSE)</f>
        <v>Si</v>
      </c>
      <c r="K172" s="134" t="str">
        <f>VLOOKUP(E172,VIP!$A$2:$O13668,6,0)</f>
        <v>NO</v>
      </c>
      <c r="L172" s="125" t="s">
        <v>2418</v>
      </c>
      <c r="M172" s="135" t="s">
        <v>2447</v>
      </c>
      <c r="N172" s="135" t="s">
        <v>2454</v>
      </c>
      <c r="O172" s="134" t="s">
        <v>2455</v>
      </c>
      <c r="P172" s="134"/>
      <c r="Q172" s="135" t="s">
        <v>2418</v>
      </c>
    </row>
    <row r="173" spans="1:17" s="96" customFormat="1" ht="18" x14ac:dyDescent="0.25">
      <c r="A173" s="134" t="str">
        <f>VLOOKUP(E173,'LISTADO ATM'!$A$2:$C$898,3,0)</f>
        <v>SUR</v>
      </c>
      <c r="B173" s="129" t="s">
        <v>2590</v>
      </c>
      <c r="C173" s="136">
        <v>44340.7499537037</v>
      </c>
      <c r="D173" s="136" t="s">
        <v>2180</v>
      </c>
      <c r="E173" s="124">
        <v>584</v>
      </c>
      <c r="F173" s="155" t="str">
        <f>VLOOKUP(E173,VIP!$A$2:$O13315,2,0)</f>
        <v>DRBR404</v>
      </c>
      <c r="G173" s="134" t="str">
        <f>VLOOKUP(E173,'LISTADO ATM'!$A$2:$B$897,2,0)</f>
        <v xml:space="preserve">ATM Oficina San Cristóbal I </v>
      </c>
      <c r="H173" s="134" t="str">
        <f>VLOOKUP(E173,VIP!$A$2:$O18178,7,FALSE)</f>
        <v>Si</v>
      </c>
      <c r="I173" s="134" t="str">
        <f>VLOOKUP(E173,VIP!$A$2:$O10143,8,FALSE)</f>
        <v>Si</v>
      </c>
      <c r="J173" s="134" t="str">
        <f>VLOOKUP(E173,VIP!$A$2:$O10093,8,FALSE)</f>
        <v>Si</v>
      </c>
      <c r="K173" s="134" t="str">
        <f>VLOOKUP(E173,VIP!$A$2:$O13667,6,0)</f>
        <v>SI</v>
      </c>
      <c r="L173" s="125" t="s">
        <v>2469</v>
      </c>
      <c r="M173" s="154" t="s">
        <v>2580</v>
      </c>
      <c r="N173" s="135" t="s">
        <v>2454</v>
      </c>
      <c r="O173" s="134" t="s">
        <v>2456</v>
      </c>
      <c r="P173" s="134"/>
      <c r="Q173" s="136">
        <v>44340.789583333331</v>
      </c>
    </row>
    <row r="174" spans="1:17" s="96" customFormat="1" ht="18" x14ac:dyDescent="0.25">
      <c r="A174" s="134" t="str">
        <f>VLOOKUP(E174,'LISTADO ATM'!$A$2:$C$898,3,0)</f>
        <v>DISTRITO NACIONAL</v>
      </c>
      <c r="B174" s="129" t="s">
        <v>2589</v>
      </c>
      <c r="C174" s="136">
        <v>44340.764189814814</v>
      </c>
      <c r="D174" s="136" t="s">
        <v>2180</v>
      </c>
      <c r="E174" s="124">
        <v>600</v>
      </c>
      <c r="F174" s="155" t="str">
        <f>VLOOKUP(E174,VIP!$A$2:$O13314,2,0)</f>
        <v>DRBR600</v>
      </c>
      <c r="G174" s="134" t="str">
        <f>VLOOKUP(E174,'LISTADO ATM'!$A$2:$B$897,2,0)</f>
        <v>ATM S/M Bravo Hipica</v>
      </c>
      <c r="H174" s="134" t="str">
        <f>VLOOKUP(E174,VIP!$A$2:$O18177,7,FALSE)</f>
        <v>N/A</v>
      </c>
      <c r="I174" s="134" t="str">
        <f>VLOOKUP(E174,VIP!$A$2:$O10142,8,FALSE)</f>
        <v>N/A</v>
      </c>
      <c r="J174" s="134" t="str">
        <f>VLOOKUP(E174,VIP!$A$2:$O10092,8,FALSE)</f>
        <v>N/A</v>
      </c>
      <c r="K174" s="134" t="str">
        <f>VLOOKUP(E174,VIP!$A$2:$O13666,6,0)</f>
        <v>N/A</v>
      </c>
      <c r="L174" s="125" t="s">
        <v>2583</v>
      </c>
      <c r="M174" s="135" t="s">
        <v>2447</v>
      </c>
      <c r="N174" s="135" t="s">
        <v>2454</v>
      </c>
      <c r="O174" s="134" t="s">
        <v>2456</v>
      </c>
      <c r="P174" s="134"/>
      <c r="Q174" s="135" t="s">
        <v>2583</v>
      </c>
    </row>
    <row r="175" spans="1:17" s="96" customFormat="1" ht="18" x14ac:dyDescent="0.25">
      <c r="A175" s="134" t="str">
        <f>VLOOKUP(E175,'LISTADO ATM'!$A$2:$C$898,3,0)</f>
        <v>DISTRITO NACIONAL</v>
      </c>
      <c r="B175" s="129" t="s">
        <v>2588</v>
      </c>
      <c r="C175" s="136">
        <v>44340.773969907408</v>
      </c>
      <c r="D175" s="136" t="s">
        <v>2450</v>
      </c>
      <c r="E175" s="124">
        <v>577</v>
      </c>
      <c r="F175" s="155" t="str">
        <f>VLOOKUP(E175,VIP!$A$2:$O13313,2,0)</f>
        <v>DRBR173</v>
      </c>
      <c r="G175" s="134" t="str">
        <f>VLOOKUP(E175,'LISTADO ATM'!$A$2:$B$897,2,0)</f>
        <v xml:space="preserve">ATM Olé Ave. Duarte </v>
      </c>
      <c r="H175" s="134" t="str">
        <f>VLOOKUP(E175,VIP!$A$2:$O18176,7,FALSE)</f>
        <v>Si</v>
      </c>
      <c r="I175" s="134" t="str">
        <f>VLOOKUP(E175,VIP!$A$2:$O10141,8,FALSE)</f>
        <v>Si</v>
      </c>
      <c r="J175" s="134" t="str">
        <f>VLOOKUP(E175,VIP!$A$2:$O10091,8,FALSE)</f>
        <v>Si</v>
      </c>
      <c r="K175" s="134" t="str">
        <f>VLOOKUP(E175,VIP!$A$2:$O13665,6,0)</f>
        <v>SI</v>
      </c>
      <c r="L175" s="125" t="s">
        <v>2443</v>
      </c>
      <c r="M175" s="135" t="s">
        <v>2447</v>
      </c>
      <c r="N175" s="135" t="s">
        <v>2454</v>
      </c>
      <c r="O175" s="134" t="s">
        <v>2455</v>
      </c>
      <c r="P175" s="134"/>
      <c r="Q175" s="135" t="s">
        <v>2443</v>
      </c>
    </row>
  </sheetData>
  <autoFilter ref="A4:Q99">
    <sortState ref="A5:Q175">
      <sortCondition ref="C4:C9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3:E94">
    <cfRule type="duplicateValues" dxfId="290" priority="290"/>
  </conditionalFormatting>
  <conditionalFormatting sqref="B93:B94">
    <cfRule type="duplicateValues" dxfId="289" priority="289"/>
  </conditionalFormatting>
  <conditionalFormatting sqref="E95:E99">
    <cfRule type="duplicateValues" dxfId="288" priority="286"/>
  </conditionalFormatting>
  <conditionalFormatting sqref="B95:B99">
    <cfRule type="duplicateValues" dxfId="287" priority="285"/>
  </conditionalFormatting>
  <conditionalFormatting sqref="E95:E99">
    <cfRule type="duplicateValues" dxfId="286" priority="284"/>
  </conditionalFormatting>
  <conditionalFormatting sqref="B95:B99">
    <cfRule type="duplicateValues" dxfId="285" priority="283"/>
  </conditionalFormatting>
  <conditionalFormatting sqref="B100:B112">
    <cfRule type="duplicateValues" dxfId="284" priority="276"/>
    <cfRule type="duplicateValues" dxfId="283" priority="280"/>
  </conditionalFormatting>
  <conditionalFormatting sqref="B100:B112">
    <cfRule type="duplicateValues" dxfId="282" priority="279"/>
  </conditionalFormatting>
  <conditionalFormatting sqref="B100:B112">
    <cfRule type="duplicateValues" dxfId="281" priority="278"/>
  </conditionalFormatting>
  <conditionalFormatting sqref="B100:B112">
    <cfRule type="duplicateValues" dxfId="280" priority="277"/>
  </conditionalFormatting>
  <conditionalFormatting sqref="E100:E131">
    <cfRule type="duplicateValues" dxfId="279" priority="271"/>
    <cfRule type="duplicateValues" dxfId="278" priority="275"/>
  </conditionalFormatting>
  <conditionalFormatting sqref="E100:E131">
    <cfRule type="duplicateValues" dxfId="277" priority="274"/>
  </conditionalFormatting>
  <conditionalFormatting sqref="E100:E131">
    <cfRule type="duplicateValues" dxfId="276" priority="273"/>
  </conditionalFormatting>
  <conditionalFormatting sqref="E100:E131">
    <cfRule type="duplicateValues" dxfId="275" priority="272"/>
  </conditionalFormatting>
  <conditionalFormatting sqref="E176:E1048576 E113 E115:E131 E146 E1:E99 E151:E152 E156:E158">
    <cfRule type="duplicateValues" dxfId="274" priority="121897"/>
    <cfRule type="duplicateValues" dxfId="273" priority="121898"/>
  </conditionalFormatting>
  <conditionalFormatting sqref="B176:B1048576 B146 B1:B99">
    <cfRule type="duplicateValues" dxfId="272" priority="121907"/>
    <cfRule type="duplicateValues" dxfId="271" priority="121908"/>
  </conditionalFormatting>
  <conditionalFormatting sqref="E176:E1048576 E113 E115:E131 E146 E1:E99 E151:E152 E156:E158">
    <cfRule type="duplicateValues" dxfId="270" priority="121917"/>
  </conditionalFormatting>
  <conditionalFormatting sqref="B176:B1048576 B146 B1:B99">
    <cfRule type="duplicateValues" dxfId="269" priority="121922"/>
  </conditionalFormatting>
  <conditionalFormatting sqref="E176:E1048576 E146 E1:E131 E151:E152 E156:E158">
    <cfRule type="duplicateValues" dxfId="268" priority="235"/>
    <cfRule type="duplicateValues" dxfId="267" priority="121927"/>
  </conditionalFormatting>
  <conditionalFormatting sqref="B176:B1048576 B146 B1:B112">
    <cfRule type="duplicateValues" dxfId="266" priority="121931"/>
  </conditionalFormatting>
  <conditionalFormatting sqref="B113:B119">
    <cfRule type="duplicateValues" dxfId="265" priority="267"/>
    <cfRule type="duplicateValues" dxfId="264" priority="268"/>
  </conditionalFormatting>
  <conditionalFormatting sqref="B113:B119">
    <cfRule type="duplicateValues" dxfId="263" priority="266"/>
  </conditionalFormatting>
  <conditionalFormatting sqref="B113:B119">
    <cfRule type="duplicateValues" dxfId="262" priority="265"/>
  </conditionalFormatting>
  <conditionalFormatting sqref="B113:B119">
    <cfRule type="duplicateValues" dxfId="261" priority="264"/>
  </conditionalFormatting>
  <conditionalFormatting sqref="B113:B119">
    <cfRule type="duplicateValues" dxfId="260" priority="263"/>
  </conditionalFormatting>
  <conditionalFormatting sqref="B120:B124">
    <cfRule type="duplicateValues" dxfId="259" priority="261"/>
    <cfRule type="duplicateValues" dxfId="258" priority="262"/>
  </conditionalFormatting>
  <conditionalFormatting sqref="B120:B124">
    <cfRule type="duplicateValues" dxfId="257" priority="260"/>
  </conditionalFormatting>
  <conditionalFormatting sqref="B120:B124">
    <cfRule type="duplicateValues" dxfId="256" priority="259"/>
  </conditionalFormatting>
  <conditionalFormatting sqref="B120:B124">
    <cfRule type="duplicateValues" dxfId="255" priority="258"/>
  </conditionalFormatting>
  <conditionalFormatting sqref="B120:B124">
    <cfRule type="duplicateValues" dxfId="254" priority="257"/>
  </conditionalFormatting>
  <conditionalFormatting sqref="E124">
    <cfRule type="duplicateValues" dxfId="253" priority="252"/>
    <cfRule type="duplicateValues" dxfId="252" priority="256"/>
  </conditionalFormatting>
  <conditionalFormatting sqref="E124">
    <cfRule type="duplicateValues" dxfId="251" priority="255"/>
  </conditionalFormatting>
  <conditionalFormatting sqref="E124">
    <cfRule type="duplicateValues" dxfId="250" priority="254"/>
  </conditionalFormatting>
  <conditionalFormatting sqref="E124">
    <cfRule type="duplicateValues" dxfId="249" priority="253"/>
  </conditionalFormatting>
  <conditionalFormatting sqref="E125:E131">
    <cfRule type="duplicateValues" dxfId="248" priority="250"/>
    <cfRule type="duplicateValues" dxfId="247" priority="251"/>
  </conditionalFormatting>
  <conditionalFormatting sqref="E125:E131">
    <cfRule type="duplicateValues" dxfId="246" priority="249"/>
  </conditionalFormatting>
  <conditionalFormatting sqref="E125:E131">
    <cfRule type="duplicateValues" dxfId="245" priority="248"/>
  </conditionalFormatting>
  <conditionalFormatting sqref="B125:B131">
    <cfRule type="duplicateValues" dxfId="244" priority="246"/>
    <cfRule type="duplicateValues" dxfId="243" priority="247"/>
  </conditionalFormatting>
  <conditionalFormatting sqref="B125:B131">
    <cfRule type="duplicateValues" dxfId="242" priority="245"/>
  </conditionalFormatting>
  <conditionalFormatting sqref="B125:B131">
    <cfRule type="duplicateValues" dxfId="241" priority="244"/>
  </conditionalFormatting>
  <conditionalFormatting sqref="B125:B131">
    <cfRule type="duplicateValues" dxfId="240" priority="243"/>
  </conditionalFormatting>
  <conditionalFormatting sqref="B125:B131">
    <cfRule type="duplicateValues" dxfId="239" priority="242"/>
  </conditionalFormatting>
  <conditionalFormatting sqref="E125:E131">
    <cfRule type="duplicateValues" dxfId="238" priority="240"/>
    <cfRule type="duplicateValues" dxfId="237" priority="241"/>
  </conditionalFormatting>
  <conditionalFormatting sqref="E125:E131">
    <cfRule type="duplicateValues" dxfId="236" priority="239"/>
  </conditionalFormatting>
  <conditionalFormatting sqref="E125:E131">
    <cfRule type="duplicateValues" dxfId="235" priority="238"/>
  </conditionalFormatting>
  <conditionalFormatting sqref="E125:E131">
    <cfRule type="duplicateValues" dxfId="234" priority="237"/>
  </conditionalFormatting>
  <conditionalFormatting sqref="B176:B1048576 B146 B1:B131">
    <cfRule type="duplicateValues" dxfId="233" priority="236"/>
  </conditionalFormatting>
  <conditionalFormatting sqref="E132:E158">
    <cfRule type="duplicateValues" dxfId="232" priority="233"/>
    <cfRule type="duplicateValues" dxfId="231" priority="234"/>
  </conditionalFormatting>
  <conditionalFormatting sqref="E132:E158">
    <cfRule type="duplicateValues" dxfId="230" priority="232"/>
  </conditionalFormatting>
  <conditionalFormatting sqref="E132:E158">
    <cfRule type="duplicateValues" dxfId="229" priority="231"/>
  </conditionalFormatting>
  <conditionalFormatting sqref="E132:E158">
    <cfRule type="duplicateValues" dxfId="228" priority="230"/>
  </conditionalFormatting>
  <conditionalFormatting sqref="E132:E158">
    <cfRule type="duplicateValues" dxfId="227" priority="228"/>
    <cfRule type="duplicateValues" dxfId="226" priority="229"/>
  </conditionalFormatting>
  <conditionalFormatting sqref="E132:E158">
    <cfRule type="duplicateValues" dxfId="225" priority="227"/>
  </conditionalFormatting>
  <conditionalFormatting sqref="E132:E158">
    <cfRule type="duplicateValues" dxfId="224" priority="225"/>
    <cfRule type="duplicateValues" dxfId="223" priority="226"/>
  </conditionalFormatting>
  <conditionalFormatting sqref="E132:E158">
    <cfRule type="duplicateValues" dxfId="222" priority="223"/>
    <cfRule type="duplicateValues" dxfId="221" priority="224"/>
  </conditionalFormatting>
  <conditionalFormatting sqref="E132:E158">
    <cfRule type="duplicateValues" dxfId="220" priority="222"/>
  </conditionalFormatting>
  <conditionalFormatting sqref="E132:E158">
    <cfRule type="duplicateValues" dxfId="219" priority="221"/>
  </conditionalFormatting>
  <conditionalFormatting sqref="B132:B145">
    <cfRule type="duplicateValues" dxfId="218" priority="219"/>
    <cfRule type="duplicateValues" dxfId="217" priority="220"/>
  </conditionalFormatting>
  <conditionalFormatting sqref="B132:B145">
    <cfRule type="duplicateValues" dxfId="216" priority="218"/>
  </conditionalFormatting>
  <conditionalFormatting sqref="B132:B145">
    <cfRule type="duplicateValues" dxfId="215" priority="217"/>
  </conditionalFormatting>
  <conditionalFormatting sqref="B132:B145">
    <cfRule type="duplicateValues" dxfId="214" priority="216"/>
  </conditionalFormatting>
  <conditionalFormatting sqref="B132:B145">
    <cfRule type="duplicateValues" dxfId="213" priority="215"/>
  </conditionalFormatting>
  <conditionalFormatting sqref="E132:E158">
    <cfRule type="duplicateValues" dxfId="212" priority="213"/>
    <cfRule type="duplicateValues" dxfId="211" priority="214"/>
  </conditionalFormatting>
  <conditionalFormatting sqref="E132:E158">
    <cfRule type="duplicateValues" dxfId="210" priority="212"/>
  </conditionalFormatting>
  <conditionalFormatting sqref="E132:E158">
    <cfRule type="duplicateValues" dxfId="209" priority="211"/>
  </conditionalFormatting>
  <conditionalFormatting sqref="E132:E158">
    <cfRule type="duplicateValues" dxfId="208" priority="210"/>
  </conditionalFormatting>
  <conditionalFormatting sqref="B132:B145">
    <cfRule type="duplicateValues" dxfId="207" priority="209"/>
  </conditionalFormatting>
  <conditionalFormatting sqref="E176:E1048576 E1:E158">
    <cfRule type="duplicateValues" dxfId="206" priority="208"/>
  </conditionalFormatting>
  <conditionalFormatting sqref="B176:B1048576 B1:B146">
    <cfRule type="duplicateValues" dxfId="205" priority="207"/>
  </conditionalFormatting>
  <conditionalFormatting sqref="B146">
    <cfRule type="duplicateValues" dxfId="204" priority="205"/>
    <cfRule type="duplicateValues" dxfId="203" priority="206"/>
  </conditionalFormatting>
  <conditionalFormatting sqref="B146">
    <cfRule type="duplicateValues" dxfId="202" priority="204"/>
  </conditionalFormatting>
  <conditionalFormatting sqref="B146">
    <cfRule type="duplicateValues" dxfId="201" priority="203"/>
  </conditionalFormatting>
  <conditionalFormatting sqref="B146">
    <cfRule type="duplicateValues" dxfId="200" priority="202"/>
  </conditionalFormatting>
  <conditionalFormatting sqref="B146">
    <cfRule type="duplicateValues" dxfId="199" priority="201"/>
  </conditionalFormatting>
  <conditionalFormatting sqref="B146">
    <cfRule type="duplicateValues" dxfId="198" priority="200"/>
  </conditionalFormatting>
  <conditionalFormatting sqref="E146">
    <cfRule type="duplicateValues" dxfId="197" priority="198"/>
    <cfRule type="duplicateValues" dxfId="196" priority="199"/>
  </conditionalFormatting>
  <conditionalFormatting sqref="E146">
    <cfRule type="duplicateValues" dxfId="195" priority="197"/>
  </conditionalFormatting>
  <conditionalFormatting sqref="E146">
    <cfRule type="duplicateValues" dxfId="194" priority="196"/>
  </conditionalFormatting>
  <conditionalFormatting sqref="E146">
    <cfRule type="duplicateValues" dxfId="193" priority="195"/>
  </conditionalFormatting>
  <conditionalFormatting sqref="E146">
    <cfRule type="duplicateValues" dxfId="192" priority="193"/>
    <cfRule type="duplicateValues" dxfId="191" priority="194"/>
  </conditionalFormatting>
  <conditionalFormatting sqref="E146">
    <cfRule type="duplicateValues" dxfId="190" priority="192"/>
  </conditionalFormatting>
  <conditionalFormatting sqref="E146">
    <cfRule type="duplicateValues" dxfId="189" priority="190"/>
    <cfRule type="duplicateValues" dxfId="188" priority="191"/>
  </conditionalFormatting>
  <conditionalFormatting sqref="E146">
    <cfRule type="duplicateValues" dxfId="187" priority="188"/>
    <cfRule type="duplicateValues" dxfId="186" priority="189"/>
  </conditionalFormatting>
  <conditionalFormatting sqref="E146">
    <cfRule type="duplicateValues" dxfId="185" priority="187"/>
  </conditionalFormatting>
  <conditionalFormatting sqref="E146">
    <cfRule type="duplicateValues" dxfId="184" priority="186"/>
  </conditionalFormatting>
  <conditionalFormatting sqref="E146">
    <cfRule type="duplicateValues" dxfId="183" priority="184"/>
    <cfRule type="duplicateValues" dxfId="182" priority="185"/>
  </conditionalFormatting>
  <conditionalFormatting sqref="E146">
    <cfRule type="duplicateValues" dxfId="181" priority="183"/>
  </conditionalFormatting>
  <conditionalFormatting sqref="E146">
    <cfRule type="duplicateValues" dxfId="180" priority="182"/>
  </conditionalFormatting>
  <conditionalFormatting sqref="E146">
    <cfRule type="duplicateValues" dxfId="179" priority="181"/>
  </conditionalFormatting>
  <conditionalFormatting sqref="E147:E158">
    <cfRule type="duplicateValues" dxfId="178" priority="179"/>
    <cfRule type="duplicateValues" dxfId="177" priority="180"/>
  </conditionalFormatting>
  <conditionalFormatting sqref="B147:B150">
    <cfRule type="duplicateValues" dxfId="176" priority="177"/>
    <cfRule type="duplicateValues" dxfId="175" priority="178"/>
  </conditionalFormatting>
  <conditionalFormatting sqref="E147:E158">
    <cfRule type="duplicateValues" dxfId="174" priority="176"/>
  </conditionalFormatting>
  <conditionalFormatting sqref="B147:B150">
    <cfRule type="duplicateValues" dxfId="173" priority="175"/>
  </conditionalFormatting>
  <conditionalFormatting sqref="E147:E158">
    <cfRule type="duplicateValues" dxfId="172" priority="173"/>
    <cfRule type="duplicateValues" dxfId="171" priority="174"/>
  </conditionalFormatting>
  <conditionalFormatting sqref="B147:B150">
    <cfRule type="duplicateValues" dxfId="170" priority="172"/>
  </conditionalFormatting>
  <conditionalFormatting sqref="B147:B150">
    <cfRule type="duplicateValues" dxfId="169" priority="171"/>
  </conditionalFormatting>
  <conditionalFormatting sqref="E147:E158">
    <cfRule type="duplicateValues" dxfId="168" priority="170"/>
  </conditionalFormatting>
  <conditionalFormatting sqref="B147:B150">
    <cfRule type="duplicateValues" dxfId="167" priority="169"/>
  </conditionalFormatting>
  <conditionalFormatting sqref="B147:B150">
    <cfRule type="duplicateValues" dxfId="166" priority="167"/>
    <cfRule type="duplicateValues" dxfId="165" priority="168"/>
  </conditionalFormatting>
  <conditionalFormatting sqref="B147:B150">
    <cfRule type="duplicateValues" dxfId="164" priority="166"/>
  </conditionalFormatting>
  <conditionalFormatting sqref="B147:B150">
    <cfRule type="duplicateValues" dxfId="163" priority="165"/>
  </conditionalFormatting>
  <conditionalFormatting sqref="B147:B150">
    <cfRule type="duplicateValues" dxfId="162" priority="164"/>
  </conditionalFormatting>
  <conditionalFormatting sqref="B147:B150">
    <cfRule type="duplicateValues" dxfId="161" priority="163"/>
  </conditionalFormatting>
  <conditionalFormatting sqref="B147:B150">
    <cfRule type="duplicateValues" dxfId="160" priority="162"/>
  </conditionalFormatting>
  <conditionalFormatting sqref="E147:E158">
    <cfRule type="duplicateValues" dxfId="159" priority="160"/>
    <cfRule type="duplicateValues" dxfId="158" priority="161"/>
  </conditionalFormatting>
  <conditionalFormatting sqref="E147:E158">
    <cfRule type="duplicateValues" dxfId="157" priority="159"/>
  </conditionalFormatting>
  <conditionalFormatting sqref="E147:E158">
    <cfRule type="duplicateValues" dxfId="156" priority="158"/>
  </conditionalFormatting>
  <conditionalFormatting sqref="E147:E158">
    <cfRule type="duplicateValues" dxfId="155" priority="157"/>
  </conditionalFormatting>
  <conditionalFormatting sqref="E147:E158">
    <cfRule type="duplicateValues" dxfId="154" priority="155"/>
    <cfRule type="duplicateValues" dxfId="153" priority="156"/>
  </conditionalFormatting>
  <conditionalFormatting sqref="E147:E158">
    <cfRule type="duplicateValues" dxfId="152" priority="154"/>
  </conditionalFormatting>
  <conditionalFormatting sqref="E147:E158">
    <cfRule type="duplicateValues" dxfId="151" priority="152"/>
    <cfRule type="duplicateValues" dxfId="150" priority="153"/>
  </conditionalFormatting>
  <conditionalFormatting sqref="E147:E158">
    <cfRule type="duplicateValues" dxfId="149" priority="150"/>
    <cfRule type="duplicateValues" dxfId="148" priority="151"/>
  </conditionalFormatting>
  <conditionalFormatting sqref="E147:E158">
    <cfRule type="duplicateValues" dxfId="147" priority="149"/>
  </conditionalFormatting>
  <conditionalFormatting sqref="E147:E158">
    <cfRule type="duplicateValues" dxfId="146" priority="148"/>
  </conditionalFormatting>
  <conditionalFormatting sqref="E147:E158">
    <cfRule type="duplicateValues" dxfId="145" priority="146"/>
    <cfRule type="duplicateValues" dxfId="144" priority="147"/>
  </conditionalFormatting>
  <conditionalFormatting sqref="E147:E158">
    <cfRule type="duplicateValues" dxfId="143" priority="145"/>
  </conditionalFormatting>
  <conditionalFormatting sqref="E147:E158">
    <cfRule type="duplicateValues" dxfId="142" priority="144"/>
  </conditionalFormatting>
  <conditionalFormatting sqref="E147:E158">
    <cfRule type="duplicateValues" dxfId="141" priority="143"/>
  </conditionalFormatting>
  <conditionalFormatting sqref="E176:E1048576">
    <cfRule type="duplicateValues" dxfId="140" priority="142"/>
  </conditionalFormatting>
  <conditionalFormatting sqref="B176:B1048576 B1:B150">
    <cfRule type="duplicateValues" dxfId="139" priority="141"/>
  </conditionalFormatting>
  <conditionalFormatting sqref="B151:B152">
    <cfRule type="duplicateValues" dxfId="138" priority="139"/>
    <cfRule type="duplicateValues" dxfId="137" priority="140"/>
  </conditionalFormatting>
  <conditionalFormatting sqref="B151:B152">
    <cfRule type="duplicateValues" dxfId="136" priority="138"/>
  </conditionalFormatting>
  <conditionalFormatting sqref="B151:B152">
    <cfRule type="duplicateValues" dxfId="135" priority="137"/>
  </conditionalFormatting>
  <conditionalFormatting sqref="B151:B152">
    <cfRule type="duplicateValues" dxfId="134" priority="136"/>
  </conditionalFormatting>
  <conditionalFormatting sqref="B151:B152">
    <cfRule type="duplicateValues" dxfId="133" priority="135"/>
  </conditionalFormatting>
  <conditionalFormatting sqref="B151:B152">
    <cfRule type="duplicateValues" dxfId="132" priority="133"/>
    <cfRule type="duplicateValues" dxfId="131" priority="134"/>
  </conditionalFormatting>
  <conditionalFormatting sqref="B151:B152">
    <cfRule type="duplicateValues" dxfId="130" priority="132"/>
  </conditionalFormatting>
  <conditionalFormatting sqref="B151:B152">
    <cfRule type="duplicateValues" dxfId="129" priority="131"/>
  </conditionalFormatting>
  <conditionalFormatting sqref="B151:B152">
    <cfRule type="duplicateValues" dxfId="128" priority="130"/>
  </conditionalFormatting>
  <conditionalFormatting sqref="B151:B152">
    <cfRule type="duplicateValues" dxfId="127" priority="129"/>
  </conditionalFormatting>
  <conditionalFormatting sqref="B151:B152">
    <cfRule type="duplicateValues" dxfId="126" priority="128"/>
  </conditionalFormatting>
  <conditionalFormatting sqref="B151:B152">
    <cfRule type="duplicateValues" dxfId="125" priority="127"/>
  </conditionalFormatting>
  <conditionalFormatting sqref="E153:E155">
    <cfRule type="duplicateValues" dxfId="124" priority="125"/>
    <cfRule type="duplicateValues" dxfId="123" priority="126"/>
  </conditionalFormatting>
  <conditionalFormatting sqref="E153:E155">
    <cfRule type="duplicateValues" dxfId="122" priority="124"/>
  </conditionalFormatting>
  <conditionalFormatting sqref="E153:E155">
    <cfRule type="duplicateValues" dxfId="121" priority="122"/>
    <cfRule type="duplicateValues" dxfId="120" priority="123"/>
  </conditionalFormatting>
  <conditionalFormatting sqref="E153:E155">
    <cfRule type="duplicateValues" dxfId="119" priority="120"/>
    <cfRule type="duplicateValues" dxfId="118" priority="121"/>
  </conditionalFormatting>
  <conditionalFormatting sqref="E153:E155">
    <cfRule type="duplicateValues" dxfId="117" priority="119"/>
  </conditionalFormatting>
  <conditionalFormatting sqref="E153:E155">
    <cfRule type="duplicateValues" dxfId="116" priority="118"/>
  </conditionalFormatting>
  <conditionalFormatting sqref="E153:E155">
    <cfRule type="duplicateValues" dxfId="115" priority="117"/>
  </conditionalFormatting>
  <conditionalFormatting sqref="E153:E155">
    <cfRule type="duplicateValues" dxfId="114" priority="115"/>
    <cfRule type="duplicateValues" dxfId="113" priority="116"/>
  </conditionalFormatting>
  <conditionalFormatting sqref="E153:E155">
    <cfRule type="duplicateValues" dxfId="112" priority="114"/>
  </conditionalFormatting>
  <conditionalFormatting sqref="E153:E155">
    <cfRule type="duplicateValues" dxfId="111" priority="112"/>
    <cfRule type="duplicateValues" dxfId="110" priority="113"/>
  </conditionalFormatting>
  <conditionalFormatting sqref="E153:E155">
    <cfRule type="duplicateValues" dxfId="109" priority="110"/>
    <cfRule type="duplicateValues" dxfId="108" priority="111"/>
  </conditionalFormatting>
  <conditionalFormatting sqref="E153:E155">
    <cfRule type="duplicateValues" dxfId="107" priority="109"/>
  </conditionalFormatting>
  <conditionalFormatting sqref="E153:E155">
    <cfRule type="duplicateValues" dxfId="106" priority="108"/>
  </conditionalFormatting>
  <conditionalFormatting sqref="E153:E155">
    <cfRule type="duplicateValues" dxfId="105" priority="106"/>
    <cfRule type="duplicateValues" dxfId="104" priority="107"/>
  </conditionalFormatting>
  <conditionalFormatting sqref="E153:E155">
    <cfRule type="duplicateValues" dxfId="103" priority="105"/>
  </conditionalFormatting>
  <conditionalFormatting sqref="E153:E155">
    <cfRule type="duplicateValues" dxfId="102" priority="104"/>
  </conditionalFormatting>
  <conditionalFormatting sqref="E153:E155">
    <cfRule type="duplicateValues" dxfId="101" priority="103"/>
  </conditionalFormatting>
  <conditionalFormatting sqref="E153:E155">
    <cfRule type="duplicateValues" dxfId="100" priority="102"/>
  </conditionalFormatting>
  <conditionalFormatting sqref="E153:E155">
    <cfRule type="duplicateValues" dxfId="99" priority="101"/>
  </conditionalFormatting>
  <conditionalFormatting sqref="B153:B155">
    <cfRule type="duplicateValues" dxfId="98" priority="99"/>
    <cfRule type="duplicateValues" dxfId="97" priority="100"/>
  </conditionalFormatting>
  <conditionalFormatting sqref="B153:B155">
    <cfRule type="duplicateValues" dxfId="96" priority="98"/>
  </conditionalFormatting>
  <conditionalFormatting sqref="B153:B155">
    <cfRule type="duplicateValues" dxfId="95" priority="97"/>
  </conditionalFormatting>
  <conditionalFormatting sqref="B153:B155">
    <cfRule type="duplicateValues" dxfId="94" priority="96"/>
  </conditionalFormatting>
  <conditionalFormatting sqref="B153:B155">
    <cfRule type="duplicateValues" dxfId="93" priority="95"/>
  </conditionalFormatting>
  <conditionalFormatting sqref="B153:B155">
    <cfRule type="duplicateValues" dxfId="92" priority="93"/>
    <cfRule type="duplicateValues" dxfId="91" priority="94"/>
  </conditionalFormatting>
  <conditionalFormatting sqref="B153:B155">
    <cfRule type="duplicateValues" dxfId="90" priority="92"/>
  </conditionalFormatting>
  <conditionalFormatting sqref="B153:B155">
    <cfRule type="duplicateValues" dxfId="89" priority="91"/>
  </conditionalFormatting>
  <conditionalFormatting sqref="B153:B155">
    <cfRule type="duplicateValues" dxfId="88" priority="90"/>
  </conditionalFormatting>
  <conditionalFormatting sqref="B153:B155">
    <cfRule type="duplicateValues" dxfId="87" priority="89"/>
  </conditionalFormatting>
  <conditionalFormatting sqref="B153:B155">
    <cfRule type="duplicateValues" dxfId="86" priority="88"/>
  </conditionalFormatting>
  <conditionalFormatting sqref="B153:B155">
    <cfRule type="duplicateValues" dxfId="85" priority="87"/>
  </conditionalFormatting>
  <conditionalFormatting sqref="E176:E1048576">
    <cfRule type="duplicateValues" dxfId="84" priority="86"/>
  </conditionalFormatting>
  <conditionalFormatting sqref="B176:B1048576 B1:B155">
    <cfRule type="duplicateValues" dxfId="83" priority="85"/>
  </conditionalFormatting>
  <conditionalFormatting sqref="B156:B158">
    <cfRule type="duplicateValues" dxfId="82" priority="83"/>
    <cfRule type="duplicateValues" dxfId="81" priority="84"/>
  </conditionalFormatting>
  <conditionalFormatting sqref="B156:B158">
    <cfRule type="duplicateValues" dxfId="80" priority="82"/>
  </conditionalFormatting>
  <conditionalFormatting sqref="B156:B158">
    <cfRule type="duplicateValues" dxfId="79" priority="81"/>
  </conditionalFormatting>
  <conditionalFormatting sqref="B156:B158">
    <cfRule type="duplicateValues" dxfId="78" priority="80"/>
  </conditionalFormatting>
  <conditionalFormatting sqref="B156:B158">
    <cfRule type="duplicateValues" dxfId="77" priority="79"/>
  </conditionalFormatting>
  <conditionalFormatting sqref="B156:B158">
    <cfRule type="duplicateValues" dxfId="76" priority="77"/>
    <cfRule type="duplicateValues" dxfId="75" priority="78"/>
  </conditionalFormatting>
  <conditionalFormatting sqref="B156:B158">
    <cfRule type="duplicateValues" dxfId="74" priority="76"/>
  </conditionalFormatting>
  <conditionalFormatting sqref="B156:B158">
    <cfRule type="duplicateValues" dxfId="73" priority="75"/>
  </conditionalFormatting>
  <conditionalFormatting sqref="B156:B158">
    <cfRule type="duplicateValues" dxfId="72" priority="74"/>
  </conditionalFormatting>
  <conditionalFormatting sqref="B156:B158">
    <cfRule type="duplicateValues" dxfId="71" priority="73"/>
  </conditionalFormatting>
  <conditionalFormatting sqref="B156:B158">
    <cfRule type="duplicateValues" dxfId="70" priority="72"/>
  </conditionalFormatting>
  <conditionalFormatting sqref="B156:B158">
    <cfRule type="duplicateValues" dxfId="69" priority="71"/>
  </conditionalFormatting>
  <conditionalFormatting sqref="B156:B158">
    <cfRule type="duplicateValues" dxfId="68" priority="70"/>
  </conditionalFormatting>
  <conditionalFormatting sqref="B176:B1048576 B1:B158">
    <cfRule type="duplicateValues" dxfId="67" priority="69"/>
  </conditionalFormatting>
  <conditionalFormatting sqref="E159:E175">
    <cfRule type="duplicateValues" dxfId="5" priority="122118"/>
    <cfRule type="duplicateValues" dxfId="4" priority="122119"/>
  </conditionalFormatting>
  <conditionalFormatting sqref="E159:E175">
    <cfRule type="duplicateValues" dxfId="3" priority="122122"/>
  </conditionalFormatting>
  <conditionalFormatting sqref="B159:B175">
    <cfRule type="duplicateValues" dxfId="2" priority="122124"/>
    <cfRule type="duplicateValues" dxfId="1" priority="122125"/>
  </conditionalFormatting>
  <conditionalFormatting sqref="B159:B175">
    <cfRule type="duplicateValues" dxfId="0" priority="12212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4" t="s">
        <v>2150</v>
      </c>
      <c r="B1" s="175"/>
      <c r="C1" s="175"/>
      <c r="D1" s="175"/>
      <c r="E1" s="176"/>
    </row>
    <row r="2" spans="1:5" ht="25.5" customHeight="1" x14ac:dyDescent="0.25">
      <c r="A2" s="177" t="s">
        <v>2452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2574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65"/>
      <c r="D10" s="166"/>
      <c r="E10" s="167"/>
    </row>
    <row r="11" spans="1:5" x14ac:dyDescent="0.25">
      <c r="B11" s="102"/>
      <c r="E11" s="102"/>
    </row>
    <row r="12" spans="1:5" ht="18" customHeight="1" x14ac:dyDescent="0.25">
      <c r="A12" s="180" t="s">
        <v>2477</v>
      </c>
      <c r="B12" s="181"/>
      <c r="C12" s="181"/>
      <c r="D12" s="181"/>
      <c r="E12" s="182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53"/>
    </row>
    <row r="15" spans="1:5" ht="18.75" thickBot="1" x14ac:dyDescent="0.3">
      <c r="A15" s="100" t="s">
        <v>2476</v>
      </c>
      <c r="B15" s="145">
        <f>COUNT(B14:B14)</f>
        <v>0</v>
      </c>
      <c r="C15" s="165"/>
      <c r="D15" s="166"/>
      <c r="E15" s="167"/>
    </row>
    <row r="16" spans="1:5" ht="15.75" thickBot="1" x14ac:dyDescent="0.3">
      <c r="B16" s="102"/>
      <c r="E16" s="102"/>
    </row>
    <row r="17" spans="1:5" ht="18.75" customHeight="1" thickBot="1" x14ac:dyDescent="0.3">
      <c r="A17" s="168" t="s">
        <v>2478</v>
      </c>
      <c r="B17" s="169"/>
      <c r="C17" s="169"/>
      <c r="D17" s="169"/>
      <c r="E17" s="170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68" t="s">
        <v>2553</v>
      </c>
      <c r="B38" s="169"/>
      <c r="C38" s="169"/>
      <c r="D38" s="169"/>
      <c r="E38" s="170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1" t="s">
        <v>2479</v>
      </c>
      <c r="B59" s="172"/>
      <c r="C59" s="172"/>
      <c r="D59" s="172"/>
      <c r="E59" s="173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83" t="s">
        <v>2480</v>
      </c>
      <c r="B74" s="184"/>
      <c r="C74" s="96" t="s">
        <v>2412</v>
      </c>
      <c r="D74" s="102"/>
      <c r="E74" s="102"/>
    </row>
    <row r="75" spans="1:5" ht="17.25" customHeight="1" thickBot="1" x14ac:dyDescent="0.3">
      <c r="A75" s="185">
        <f>+B36+B57+B72</f>
        <v>45</v>
      </c>
      <c r="B75" s="186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68" t="s">
        <v>2481</v>
      </c>
      <c r="B77" s="169"/>
      <c r="C77" s="169"/>
      <c r="D77" s="169"/>
      <c r="E77" s="170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87" t="s">
        <v>2419</v>
      </c>
      <c r="E78" s="188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89" t="s">
        <v>2568</v>
      </c>
      <c r="E79" s="190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89" t="s">
        <v>2570</v>
      </c>
      <c r="E80" s="190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89" t="s">
        <v>2568</v>
      </c>
      <c r="E81" s="190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89" t="s">
        <v>2568</v>
      </c>
      <c r="E82" s="190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89" t="s">
        <v>2568</v>
      </c>
      <c r="E83" s="190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89" t="s">
        <v>2570</v>
      </c>
      <c r="E84" s="190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89" t="s">
        <v>2568</v>
      </c>
      <c r="E85" s="190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89" t="s">
        <v>2568</v>
      </c>
      <c r="E86" s="190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89" t="s">
        <v>2568</v>
      </c>
      <c r="E87" s="190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89" t="s">
        <v>2570</v>
      </c>
      <c r="E88" s="190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89" t="s">
        <v>2570</v>
      </c>
      <c r="E89" s="190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4:B74"/>
    <mergeCell ref="A75:B75"/>
    <mergeCell ref="A77:E77"/>
    <mergeCell ref="D78:E78"/>
    <mergeCell ref="D79:E79"/>
    <mergeCell ref="C15:E15"/>
    <mergeCell ref="A17:E17"/>
    <mergeCell ref="A38:E38"/>
    <mergeCell ref="A59:E59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2021-05-24T02:44:39Z</cp:lastPrinted>
  <dcterms:created xsi:type="dcterms:W3CDTF">2014-10-01T23:18:29Z</dcterms:created>
  <dcterms:modified xsi:type="dcterms:W3CDTF">2021-05-24T23:08:18Z</dcterms:modified>
</cp:coreProperties>
</file>