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4\"/>
    </mc:Choice>
  </mc:AlternateContent>
  <bookViews>
    <workbookView xWindow="0" yWindow="0" windowWidth="15360" windowHeight="765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REPORTE!$A$4:$Q$99</definedName>
    <definedName name="_xlnm._FilterDatabase" localSheetId="3" hidden="1">'Sin Efectivo'!$A$60:$E$60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7" i="1" l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96" i="1"/>
  <c r="F196" i="1"/>
  <c r="G196" i="1"/>
  <c r="H196" i="1"/>
  <c r="I196" i="1"/>
  <c r="J196" i="1"/>
  <c r="K196" i="1"/>
  <c r="A195" i="1"/>
  <c r="F195" i="1"/>
  <c r="G195" i="1"/>
  <c r="H195" i="1"/>
  <c r="I195" i="1"/>
  <c r="J195" i="1"/>
  <c r="K195" i="1"/>
  <c r="A194" i="1"/>
  <c r="F194" i="1"/>
  <c r="G194" i="1"/>
  <c r="H194" i="1"/>
  <c r="I194" i="1"/>
  <c r="J194" i="1"/>
  <c r="K194" i="1"/>
  <c r="A193" i="1"/>
  <c r="F193" i="1"/>
  <c r="G193" i="1"/>
  <c r="H193" i="1"/>
  <c r="I193" i="1"/>
  <c r="J193" i="1"/>
  <c r="K193" i="1"/>
  <c r="A192" i="1"/>
  <c r="F192" i="1"/>
  <c r="G192" i="1"/>
  <c r="H192" i="1"/>
  <c r="I192" i="1"/>
  <c r="J192" i="1"/>
  <c r="K192" i="1"/>
  <c r="A191" i="1"/>
  <c r="F191" i="1"/>
  <c r="G191" i="1"/>
  <c r="H191" i="1"/>
  <c r="I191" i="1"/>
  <c r="J191" i="1"/>
  <c r="K191" i="1"/>
  <c r="A190" i="1"/>
  <c r="F190" i="1"/>
  <c r="G190" i="1"/>
  <c r="H190" i="1"/>
  <c r="I190" i="1"/>
  <c r="J190" i="1"/>
  <c r="K190" i="1"/>
  <c r="A189" i="1"/>
  <c r="F189" i="1"/>
  <c r="G189" i="1"/>
  <c r="H189" i="1"/>
  <c r="I189" i="1"/>
  <c r="J189" i="1"/>
  <c r="K189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64" i="1"/>
  <c r="F164" i="1"/>
  <c r="G164" i="1"/>
  <c r="H164" i="1"/>
  <c r="I164" i="1"/>
  <c r="J164" i="1"/>
  <c r="K164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 l="1"/>
  <c r="A157" i="1"/>
  <c r="A15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55" i="1"/>
  <c r="A154" i="1"/>
  <c r="A153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A152" i="1"/>
  <c r="A151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50" i="1"/>
  <c r="A149" i="1"/>
  <c r="A148" i="1"/>
  <c r="A147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25" i="1"/>
  <c r="G125" i="1"/>
  <c r="H125" i="1"/>
  <c r="I125" i="1"/>
  <c r="J125" i="1"/>
  <c r="K125" i="1"/>
  <c r="A125" i="1"/>
  <c r="A146" i="1" l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2" i="1"/>
  <c r="A131" i="1"/>
  <c r="A130" i="1"/>
  <c r="A129" i="1"/>
  <c r="A128" i="1"/>
  <c r="A127" i="1"/>
  <c r="A12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124" i="1" l="1"/>
  <c r="A123" i="1"/>
  <c r="A122" i="1"/>
  <c r="A121" i="1"/>
  <c r="A120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19" i="1"/>
  <c r="A118" i="1"/>
  <c r="A112" i="1"/>
  <c r="A110" i="1"/>
  <c r="A106" i="1"/>
  <c r="A105" i="1"/>
  <c r="A10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0" i="1"/>
  <c r="G100" i="1"/>
  <c r="H100" i="1"/>
  <c r="I100" i="1"/>
  <c r="J100" i="1"/>
  <c r="K10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17" i="1"/>
  <c r="A116" i="1"/>
  <c r="A115" i="1"/>
  <c r="A114" i="1"/>
  <c r="A113" i="1"/>
  <c r="A111" i="1"/>
  <c r="A109" i="1"/>
  <c r="A108" i="1"/>
  <c r="A107" i="1"/>
  <c r="A104" i="1"/>
  <c r="A103" i="1"/>
  <c r="A102" i="1"/>
  <c r="A10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9" i="1"/>
  <c r="A98" i="1"/>
  <c r="A97" i="1"/>
  <c r="A96" i="1"/>
  <c r="A95" i="1"/>
  <c r="F94" i="1" l="1"/>
  <c r="G94" i="1"/>
  <c r="H94" i="1"/>
  <c r="I94" i="1"/>
  <c r="J94" i="1"/>
  <c r="K94" i="1"/>
  <c r="F93" i="1"/>
  <c r="G93" i="1"/>
  <c r="H93" i="1"/>
  <c r="I93" i="1"/>
  <c r="J93" i="1"/>
  <c r="K93" i="1"/>
  <c r="A94" i="1"/>
  <c r="A93" i="1"/>
  <c r="B90" i="16"/>
  <c r="A20" i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66" i="16"/>
  <c r="A66" i="16"/>
  <c r="C71" i="16"/>
  <c r="A71" i="16"/>
  <c r="C70" i="16"/>
  <c r="A70" i="16"/>
  <c r="C69" i="16"/>
  <c r="A69" i="16"/>
  <c r="C68" i="16"/>
  <c r="A68" i="16"/>
  <c r="C67" i="16"/>
  <c r="A67" i="16"/>
  <c r="C65" i="16"/>
  <c r="A65" i="16"/>
  <c r="C64" i="16"/>
  <c r="A64" i="16"/>
  <c r="C63" i="16"/>
  <c r="A63" i="16"/>
  <c r="C62" i="16"/>
  <c r="A62" i="16"/>
  <c r="C61" i="16"/>
  <c r="A61" i="16"/>
  <c r="B57" i="16"/>
  <c r="A75" i="16" s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20" i="1" l="1"/>
  <c r="G20" i="1"/>
  <c r="H20" i="1"/>
  <c r="I20" i="1"/>
  <c r="J20" i="1"/>
  <c r="K20" i="1"/>
  <c r="A92" i="1"/>
  <c r="F92" i="1"/>
  <c r="G92" i="1"/>
  <c r="H92" i="1"/>
  <c r="I92" i="1"/>
  <c r="J92" i="1"/>
  <c r="K92" i="1"/>
  <c r="A54" i="1"/>
  <c r="F54" i="1"/>
  <c r="G54" i="1"/>
  <c r="H54" i="1"/>
  <c r="I54" i="1"/>
  <c r="J54" i="1"/>
  <c r="K54" i="1"/>
  <c r="A89" i="1"/>
  <c r="A31" i="1"/>
  <c r="F31" i="1"/>
  <c r="G31" i="1"/>
  <c r="H31" i="1"/>
  <c r="I31" i="1"/>
  <c r="J31" i="1"/>
  <c r="K31" i="1"/>
  <c r="A27" i="1" l="1"/>
  <c r="F27" i="1"/>
  <c r="G27" i="1"/>
  <c r="H27" i="1"/>
  <c r="I27" i="1"/>
  <c r="J27" i="1"/>
  <c r="K27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1" i="1"/>
  <c r="A90" i="1"/>
  <c r="A88" i="1"/>
  <c r="A87" i="1"/>
  <c r="A76" i="1" l="1"/>
  <c r="A77" i="1"/>
  <c r="A78" i="1"/>
  <c r="A79" i="1"/>
  <c r="A80" i="1"/>
  <c r="A81" i="1"/>
  <c r="A82" i="1"/>
  <c r="A83" i="1"/>
  <c r="A84" i="1"/>
  <c r="A85" i="1"/>
  <c r="A86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18" i="1" l="1"/>
  <c r="G18" i="1"/>
  <c r="H18" i="1"/>
  <c r="I18" i="1"/>
  <c r="J18" i="1"/>
  <c r="K18" i="1"/>
  <c r="A18" i="1"/>
  <c r="F38" i="1"/>
  <c r="G38" i="1"/>
  <c r="H38" i="1"/>
  <c r="I38" i="1"/>
  <c r="J38" i="1"/>
  <c r="K38" i="1"/>
  <c r="F37" i="1"/>
  <c r="G37" i="1"/>
  <c r="H37" i="1"/>
  <c r="I37" i="1"/>
  <c r="J37" i="1"/>
  <c r="K37" i="1"/>
  <c r="A38" i="1"/>
  <c r="A37" i="1"/>
  <c r="A36" i="1" l="1"/>
  <c r="A35" i="1"/>
  <c r="A34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 l="1"/>
  <c r="A32" i="1"/>
  <c r="A30" i="1"/>
  <c r="A29" i="1"/>
  <c r="A28" i="1"/>
  <c r="A26" i="1"/>
  <c r="A25" i="1"/>
  <c r="A24" i="1"/>
  <c r="A23" i="1"/>
  <c r="A22" i="1"/>
  <c r="A21" i="1"/>
  <c r="F33" i="1"/>
  <c r="G33" i="1"/>
  <c r="H33" i="1"/>
  <c r="I33" i="1"/>
  <c r="J33" i="1"/>
  <c r="K33" i="1"/>
  <c r="F32" i="1"/>
  <c r="G32" i="1"/>
  <c r="H32" i="1"/>
  <c r="I32" i="1"/>
  <c r="J32" i="1"/>
  <c r="K32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K19" i="1" l="1"/>
  <c r="J19" i="1"/>
  <c r="I19" i="1"/>
  <c r="H19" i="1"/>
  <c r="G19" i="1"/>
  <c r="F19" i="1"/>
  <c r="A19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<sst xmlns="http://schemas.openxmlformats.org/spreadsheetml/2006/main" count="14115" uniqueCount="2627">
  <si>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</si>
  <si>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</si>
  <si>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</si>
  <si>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</si>
  <si>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</si>
  <si>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</si>
  <si>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</si>
  <si>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</si>
  <si>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</si>
  <si>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</si>
  <si>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</si>
  <si>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</si>
  <si>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</si>
  <si>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</si>
  <si>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</si>
  <si>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</si>
  <si>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</si>
  <si>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</si>
  <si>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</si>
  <si>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</si>
  <si>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</si>
  <si>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</si>
  <si>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</si>
  <si>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</si>
  <si>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</si>
  <si>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</si>
  <si>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</si>
  <si>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</si>
  <si>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</si>
  <si>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</si>
  <si>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</si>
  <si>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</si>
  <si>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</si>
  <si>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</si>
  <si>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</si>
  <si>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</si>
  <si>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</si>
  <si>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</si>
  <si>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</si>
  <si>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</si>
  <si>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</si>
  <si>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</si>
  <si>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</si>
  <si>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</si>
  <si>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</si>
  <si>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</si>
  <si>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</si>
  <si>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</si>
  <si>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</si>
  <si>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</si>
  <si>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</si>
  <si>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</si>
  <si>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</si>
  <si>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</si>
  <si>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</si>
  <si>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</si>
  <si>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</si>
  <si>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</si>
  <si>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</si>
  <si>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</si>
  <si>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</si>
  <si>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</si>
  <si>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</si>
  <si>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</si>
  <si>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</si>
  <si>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</si>
  <si>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</si>
  <si>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</si>
  <si>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</si>
  <si>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</si>
  <si>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</si>
  <si>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</si>
  <si>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</si>
  <si>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</si>
  <si>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</si>
  <si>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</si>
  <si>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</si>
  <si>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</si>
  <si>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</si>
  <si>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</si>
  <si>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</si>
  <si>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</si>
  <si>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</si>
  <si>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</si>
  <si>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</si>
  <si>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</si>
  <si>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</si>
  <si>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</si>
  <si>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</si>
  <si>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</si>
  <si>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</si>
  <si>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</si>
  <si>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</si>
  <si>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</si>
  <si>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</si>
  <si>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</si>
  <si>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</si>
  <si>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</si>
  <si>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</si>
  <si>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</si>
  <si>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</si>
  <si>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</si>
  <si>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</si>
  <si>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</si>
  <si>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</si>
  <si>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</si>
  <si>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</si>
  <si>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</si>
  <si>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</si>
  <si>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</si>
  <si>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</si>
  <si>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</si>
  <si>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</si>
  <si>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</si>
  <si>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</si>
  <si>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</si>
  <si>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</si>
  <si>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</si>
  <si>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</si>
  <si>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</si>
  <si>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</si>
  <si>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</si>
  <si>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</si>
  <si>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</si>
  <si>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</si>
  <si>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</si>
  <si>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</si>
  <si>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</si>
  <si>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</si>
  <si>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</si>
  <si>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</si>
  <si>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</si>
  <si>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</si>
  <si>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</si>
  <si>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</si>
  <si>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</si>
  <si>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</si>
  <si>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</si>
  <si>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</si>
  <si>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</si>
  <si>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</si>
  <si>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</si>
  <si>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</si>
  <si>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</si>
  <si>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</si>
  <si>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</si>
  <si>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</si>
  <si>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</si>
  <si>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</si>
  <si>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</si>
  <si>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</si>
  <si>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</si>
  <si>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</si>
  <si>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</si>
  <si>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</si>
  <si>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</si>
  <si>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</si>
  <si>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</si>
  <si>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</si>
  <si>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</si>
  <si>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</si>
  <si>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</si>
  <si>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</si>
  <si>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</si>
  <si>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</si>
  <si>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</si>
  <si>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</si>
  <si>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</si>
  <si>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</si>
  <si>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</si>
  <si>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</si>
  <si>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</si>
  <si>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</si>
  <si>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</si>
  <si>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</si>
  <si>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</si>
  <si>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</si>
  <si>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</si>
  <si>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</si>
  <si>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</si>
  <si>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</si>
  <si>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</si>
  <si>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</si>
  <si>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</si>
  <si>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</si>
  <si>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</si>
  <si>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</si>
  <si>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</si>
  <si>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</si>
  <si>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</si>
  <si>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</si>
  <si>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</si>
  <si>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</si>
  <si>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</si>
  <si>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</si>
  <si>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</si>
  <si>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</si>
  <si>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</si>
  <si>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</si>
  <si>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</si>
  <si>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</si>
  <si>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</si>
  <si>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</si>
  <si>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</si>
  <si>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</si>
  <si>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</si>
  <si>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</si>
  <si>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</si>
  <si>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</si>
  <si>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</si>
  <si>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</si>
  <si>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</si>
  <si>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</si>
  <si>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</si>
  <si>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</si>
  <si>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</si>
  <si>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</si>
  <si>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</si>
  <si>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</si>
  <si>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</si>
  <si>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</si>
  <si>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</si>
  <si>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</si>
  <si>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</si>
  <si>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</si>
  <si>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</si>
  <si>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</si>
  <si>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</si>
  <si>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</si>
  <si>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</si>
  <si>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</si>
  <si>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</si>
  <si>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</si>
  <si>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</si>
  <si>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</si>
  <si>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</si>
  <si>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</si>
  <si>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</si>
  <si>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</si>
  <si>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</si>
  <si>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</si>
  <si>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</si>
  <si>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</si>
  <si>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</si>
  <si>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</si>
  <si>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</si>
  <si>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</si>
  <si>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</si>
  <si>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</si>
  <si>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</si>
  <si>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</si>
  <si>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</si>
  <si>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</si>
  <si>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</si>
  <si>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</si>
  <si>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</si>
  <si>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</si>
  <si>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</si>
  <si>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</si>
  <si>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</si>
  <si>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</si>
  <si>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</si>
  <si>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</si>
  <si>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</si>
  <si>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</si>
  <si>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</si>
  <si>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</si>
  <si>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</si>
  <si>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</si>
  <si>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</si>
  <si>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</si>
  <si>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</si>
  <si>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</si>
  <si>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</si>
  <si>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</si>
  <si>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</si>
  <si>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</si>
  <si>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</si>
  <si>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</si>
  <si>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</si>
  <si>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</si>
  <si>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</si>
  <si>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</si>
  <si>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</si>
  <si>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</si>
  <si>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</si>
  <si>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</si>
  <si>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</si>
  <si>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</si>
  <si>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</si>
  <si>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</si>
  <si>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</si>
  <si>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</si>
  <si>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</si>
  <si>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</si>
  <si>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</si>
  <si>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</si>
  <si>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</si>
  <si>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</si>
  <si>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</si>
  <si>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</si>
  <si>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</si>
  <si>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</si>
  <si>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</si>
  <si>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</si>
  <si>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</si>
  <si>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</si>
  <si>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</si>
  <si>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</si>
  <si>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</si>
  <si>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</si>
  <si>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</si>
  <si>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</si>
  <si>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</si>
  <si>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</si>
  <si>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</si>
  <si>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</si>
  <si>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</si>
  <si>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</si>
  <si>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</si>
  <si>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</si>
  <si>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</si>
  <si>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</si>
  <si>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</si>
  <si>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</si>
  <si>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</si>
  <si>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</si>
  <si>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</si>
  <si>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</si>
  <si>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</si>
  <si>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</si>
  <si>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</si>
  <si>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</si>
  <si>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</si>
  <si>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</si>
  <si>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</si>
  <si>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</si>
  <si>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</si>
  <si>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</si>
  <si>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</si>
  <si>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</si>
  <si>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</si>
  <si>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</si>
  <si>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</si>
  <si>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</si>
  <si>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</si>
  <si>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</si>
  <si>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</si>
  <si>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</si>
  <si>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</si>
  <si>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</si>
  <si>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</si>
  <si>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</si>
  <si>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</si>
  <si>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</si>
  <si>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</si>
  <si>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</si>
  <si>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</si>
  <si>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</si>
  <si>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</si>
  <si>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</si>
  <si>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</si>
  <si>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</si>
  <si>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</si>
  <si>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</si>
  <si>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</si>
  <si>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</si>
  <si>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</si>
  <si>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</si>
  <si>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</si>
  <si>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</si>
  <si>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</si>
  <si>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</si>
  <si>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</si>
  <si>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</si>
  <si>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</si>
  <si>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</si>
  <si>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</si>
  <si>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</si>
  <si>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</si>
  <si>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</si>
  <si>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</si>
  <si>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</si>
  <si>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</si>
  <si>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</si>
  <si>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</si>
  <si>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</si>
  <si>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</si>
  <si>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</si>
  <si>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</si>
  <si>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</si>
  <si>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</si>
  <si>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</si>
  <si>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</si>
  <si>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</si>
  <si>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</si>
  <si>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</si>
  <si>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</si>
  <si>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</si>
  <si>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</si>
  <si>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</si>
  <si>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</si>
  <si>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</si>
  <si>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</si>
  <si>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</si>
  <si>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</si>
  <si>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</si>
  <si>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</si>
  <si>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</si>
  <si>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</si>
  <si>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</si>
  <si>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</si>
  <si>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</si>
  <si>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</si>
  <si>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</si>
  <si>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</si>
  <si>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</si>
  <si>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</si>
  <si>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</si>
  <si>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</si>
  <si>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</si>
  <si>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</si>
  <si>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</si>
  <si>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</si>
  <si>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</si>
  <si>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</si>
  <si>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</si>
  <si>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</si>
  <si>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</si>
  <si>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</si>
  <si>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</si>
  <si>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</si>
  <si>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</si>
  <si>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</si>
  <si>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</si>
  <si>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</si>
  <si>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</si>
  <si>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</si>
  <si>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</si>
  <si>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</si>
  <si>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</si>
  <si>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</si>
  <si>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</si>
  <si>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</si>
  <si>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</si>
  <si>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</si>
  <si>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</si>
  <si>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</si>
  <si>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</si>
  <si>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</si>
  <si>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</si>
  <si>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</si>
  <si>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</si>
  <si>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</si>
  <si>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</si>
  <si>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</si>
  <si>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</si>
  <si>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</si>
  <si>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</si>
  <si>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</si>
  <si>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</si>
  <si>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</si>
  <si>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</si>
  <si>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</si>
  <si>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</si>
  <si>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</si>
  <si>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</si>
  <si>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</si>
  <si>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</si>
  <si>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</si>
  <si>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</si>
  <si>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</si>
  <si>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</si>
  <si>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</si>
  <si>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</si>
  <si>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</si>
  <si>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</si>
  <si>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</si>
  <si>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</si>
  <si>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</si>
  <si>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</si>
  <si>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</si>
  <si>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</si>
  <si>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</si>
  <si>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</si>
  <si>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</si>
  <si>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</si>
  <si>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</si>
  <si>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</si>
  <si>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</si>
  <si>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</si>
  <si>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</si>
  <si>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</si>
  <si>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</si>
  <si>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</si>
  <si>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</si>
  <si>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</si>
  <si>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</si>
  <si>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</si>
  <si>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</si>
  <si>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</si>
  <si>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</si>
  <si>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</si>
  <si>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</si>
  <si>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</si>
  <si>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</si>
  <si>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</si>
  <si>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</si>
  <si>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</si>
  <si>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</si>
  <si>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</si>
  <si>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</si>
  <si>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</si>
  <si>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</si>
  <si>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</si>
  <si>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</si>
  <si>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</si>
  <si>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</si>
  <si>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</si>
  <si>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</si>
  <si>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</si>
  <si>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</si>
  <si>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</si>
  <si>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</si>
  <si>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</si>
  <si>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</si>
  <si>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</si>
  <si>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</si>
  <si>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</si>
  <si>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</si>
  <si>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</si>
  <si>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</si>
  <si>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</si>
  <si>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</si>
  <si>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</si>
  <si>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</si>
  <si>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</si>
  <si>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</si>
  <si>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</si>
  <si>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</si>
  <si>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</si>
  <si>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</si>
  <si>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</si>
  <si>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</si>
  <si>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</si>
  <si>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</si>
  <si>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</si>
  <si>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</si>
  <si>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</si>
  <si>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</si>
  <si>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</si>
  <si>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</si>
  <si>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</si>
  <si>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</si>
  <si>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</si>
  <si>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</si>
  <si>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</si>
  <si>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</si>
  <si>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</si>
  <si>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</si>
  <si>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</si>
  <si>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</si>
  <si>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</si>
  <si>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</si>
  <si>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</si>
  <si>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</si>
  <si>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</si>
  <si>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</si>
  <si>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</si>
  <si>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</si>
  <si>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</si>
  <si>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</si>
  <si>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</si>
  <si>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</si>
  <si>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</si>
  <si>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</si>
  <si>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</si>
  <si>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</si>
  <si>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</si>
  <si>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</si>
  <si>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</si>
  <si>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</si>
  <si>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</si>
  <si>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</si>
  <si>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</si>
  <si>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</si>
  <si>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</si>
  <si>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</si>
  <si>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</si>
  <si>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</si>
  <si>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</si>
  <si>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</si>
  <si>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</si>
  <si>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</si>
  <si>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</si>
  <si>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</si>
  <si>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</si>
  <si>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</si>
  <si>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</si>
  <si>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</si>
  <si>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</si>
  <si>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</si>
  <si>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</si>
  <si>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</si>
  <si>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</si>
  <si>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</si>
  <si>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</si>
  <si>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</si>
  <si>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</si>
  <si>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</si>
  <si>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</si>
  <si>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</si>
  <si>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</si>
  <si>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</si>
  <si>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</si>
  <si>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</si>
  <si>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</si>
  <si>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</si>
  <si>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</si>
  <si>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</si>
  <si>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</si>
  <si>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</si>
  <si>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</si>
  <si>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</si>
  <si>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</si>
  <si>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</si>
  <si>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</si>
  <si>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</si>
  <si>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</si>
  <si>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</si>
  <si>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</si>
  <si>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</si>
  <si>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</si>
  <si>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</si>
  <si>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</si>
  <si>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</si>
  <si>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</si>
  <si>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</si>
  <si>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</si>
  <si>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</si>
  <si>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</si>
  <si>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</si>
  <si>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</si>
  <si>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</si>
  <si>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</si>
  <si>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</si>
  <si>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</si>
  <si>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</si>
  <si>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</si>
  <si>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</si>
  <si>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</si>
  <si>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</si>
  <si>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</si>
  <si>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</si>
  <si>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</si>
  <si>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</si>
  <si>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</si>
  <si>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</si>
  <si>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</si>
  <si>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</si>
  <si>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</si>
  <si>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</si>
  <si>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</si>
  <si>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</si>
  <si>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</si>
  <si>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</si>
  <si>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</si>
  <si>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</si>
  <si>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</si>
  <si>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</si>
  <si>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</si>
  <si>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</si>
  <si>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</si>
  <si>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</si>
  <si>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</si>
  <si>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</si>
  <si>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</si>
  <si>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</si>
  <si>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</si>
  <si>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</si>
  <si>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</si>
  <si>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</si>
  <si>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</si>
  <si>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</si>
  <si>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</si>
  <si>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</si>
  <si>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</si>
  <si>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</si>
  <si>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</si>
  <si>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</si>
  <si>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</si>
  <si>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</si>
  <si>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</si>
  <si>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</si>
  <si>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</si>
  <si>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</si>
  <si>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</si>
  <si>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</si>
  <si>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</si>
  <si>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</si>
  <si>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</si>
  <si>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</si>
  <si>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</si>
  <si>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</si>
  <si>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</si>
  <si>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</si>
  <si>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</si>
  <si>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</si>
  <si>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</si>
  <si>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</si>
  <si>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</si>
  <si>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</si>
  <si>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</si>
  <si>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</si>
  <si>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</si>
  <si>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</si>
  <si>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</si>
  <si>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</si>
  <si>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</si>
  <si>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</si>
  <si>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</si>
  <si>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</si>
  <si>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</si>
  <si>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</si>
  <si>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</si>
  <si>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</si>
  <si>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</si>
  <si>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</si>
  <si>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</si>
  <si>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</si>
  <si>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</si>
  <si>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</si>
  <si>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</si>
  <si>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</si>
  <si>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</si>
  <si>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</si>
  <si>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</si>
  <si>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</si>
  <si>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</si>
  <si>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</si>
  <si>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</si>
  <si>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</si>
  <si>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</si>
  <si>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</si>
  <si>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</si>
  <si>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</si>
  <si>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</si>
  <si>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</si>
  <si>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</si>
  <si>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</si>
  <si>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</si>
  <si>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</si>
  <si>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</si>
  <si>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</si>
  <si>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</si>
  <si>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</si>
  <si>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</si>
  <si>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</si>
  <si>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</si>
  <si>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</si>
  <si>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</si>
  <si>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</si>
  <si>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</si>
  <si>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</si>
  <si>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</si>
  <si>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</si>
  <si>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</si>
  <si>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</si>
  <si>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</si>
  <si>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</si>
  <si>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</si>
  <si>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</si>
  <si>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</si>
  <si>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</si>
  <si>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</si>
  <si>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</si>
  <si>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</si>
  <si>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</si>
  <si>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</si>
  <si>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</si>
  <si>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</si>
  <si>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</si>
  <si>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</si>
  <si>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</si>
  <si>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</si>
  <si>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</si>
  <si>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</si>
  <si>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</si>
  <si>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</si>
  <si>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</si>
  <si>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</si>
  <si>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</si>
  <si>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</si>
  <si>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</si>
  <si>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</si>
  <si>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</si>
  <si>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</si>
  <si>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</si>
  <si>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</si>
  <si>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</si>
  <si>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</si>
  <si>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</si>
  <si>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</si>
  <si>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</si>
  <si>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</si>
  <si>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</si>
  <si>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</si>
  <si>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</si>
  <si>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</si>
  <si>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</si>
  <si>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</si>
  <si>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</si>
  <si>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</si>
  <si>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</si>
  <si>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</si>
  <si>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</si>
  <si>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</si>
  <si>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</si>
  <si>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</si>
  <si>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</si>
  <si>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</si>
  <si>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</si>
  <si>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</si>
  <si>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</si>
  <si>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</si>
  <si>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</si>
  <si>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</si>
  <si>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</si>
  <si>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</si>
  <si>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</si>
  <si>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</si>
  <si>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</si>
  <si>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</si>
  <si>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</si>
  <si>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</si>
  <si>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</si>
  <si>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</si>
  <si>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</si>
  <si>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</si>
  <si>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</si>
  <si>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</si>
  <si>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</si>
  <si>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</si>
  <si>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</si>
  <si>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</si>
  <si>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</si>
  <si>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</si>
  <si>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</si>
  <si>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</si>
  <si>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</si>
  <si>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</si>
  <si>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</si>
  <si>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</si>
  <si>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</si>
  <si>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</si>
  <si>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</si>
  <si>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</si>
  <si>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</si>
  <si>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</si>
  <si>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</si>
  <si>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</si>
  <si>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</si>
  <si>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</si>
  <si>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</si>
  <si>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</si>
  <si>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</si>
  <si>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</si>
  <si>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</si>
  <si>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</si>
  <si>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</si>
  <si>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</si>
  <si>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</si>
  <si>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</si>
  <si>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</si>
  <si>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</si>
  <si>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</si>
  <si>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</si>
  <si>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</si>
  <si>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</si>
  <si>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</si>
  <si>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</si>
  <si>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</si>
  <si>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</si>
  <si>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</si>
  <si>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</si>
  <si>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</si>
  <si>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</si>
  <si>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</si>
  <si>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</si>
  <si>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</si>
  <si>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</si>
  <si>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</si>
  <si>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</si>
  <si>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</si>
  <si>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</si>
  <si>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</si>
  <si>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</si>
  <si>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</si>
  <si>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</si>
  <si>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</si>
  <si>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</si>
  <si>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</si>
  <si>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</si>
  <si>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</si>
  <si>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</si>
  <si>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</si>
  <si>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</si>
  <si>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</si>
  <si>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</si>
  <si>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</si>
  <si>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</si>
  <si>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</si>
  <si>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</si>
  <si>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</si>
  <si>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</si>
  <si>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</si>
  <si>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</si>
  <si>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</si>
  <si>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</si>
  <si>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</si>
  <si>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</si>
  <si>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</si>
  <si>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</si>
  <si>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</si>
  <si>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</si>
  <si>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</si>
  <si>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</si>
  <si>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</si>
  <si>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</si>
  <si>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</si>
  <si>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</si>
  <si>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</si>
  <si>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</si>
  <si>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</si>
  <si>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</si>
  <si>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</si>
  <si>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</si>
  <si>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</si>
  <si>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</si>
  <si>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</si>
  <si>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</si>
  <si>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</si>
  <si>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</si>
  <si>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</si>
  <si>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</si>
  <si>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</si>
  <si>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</si>
  <si>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</si>
  <si>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</si>
  <si>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</si>
  <si>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</si>
  <si>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</si>
  <si>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</si>
  <si>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</si>
  <si>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</si>
  <si>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</si>
  <si>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</si>
  <si>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</si>
  <si>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</si>
  <si>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</si>
  <si>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</si>
  <si>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</si>
  <si>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</si>
  <si>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</si>
  <si>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</si>
  <si>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</si>
  <si>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</si>
  <si>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</si>
  <si>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</si>
  <si>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</si>
  <si>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</si>
  <si>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</si>
  <si>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</si>
  <si>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</si>
  <si>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</si>
  <si>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</si>
  <si>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</si>
  <si>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</si>
  <si>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</si>
  <si>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</si>
  <si>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</si>
  <si>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</si>
  <si>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</si>
  <si>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</si>
  <si>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</si>
  <si>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</si>
  <si>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</si>
  <si>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</si>
  <si>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</si>
  <si>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</si>
  <si>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</si>
  <si>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</si>
  <si>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</si>
  <si>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</si>
  <si>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</si>
  <si>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</si>
  <si>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</si>
  <si>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</si>
  <si>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</si>
  <si>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</si>
  <si>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</si>
  <si>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</si>
  <si>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</si>
  <si>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</si>
  <si>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</si>
  <si>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</si>
  <si>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</si>
  <si>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</si>
  <si>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</si>
  <si>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</si>
  <si>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</si>
  <si>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</si>
  <si>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</si>
  <si>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</si>
  <si>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</si>
  <si>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</si>
  <si>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</si>
  <si>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</si>
  <si>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</si>
  <si>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</si>
  <si>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</si>
  <si>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</si>
  <si>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</si>
  <si>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</si>
  <si>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</si>
  <si>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</si>
  <si>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</si>
  <si>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</si>
  <si>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</si>
  <si>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</si>
  <si>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</si>
  <si>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</si>
  <si>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</si>
  <si>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</si>
  <si>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</si>
  <si>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</si>
  <si>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</si>
  <si>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</si>
  <si>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</si>
  <si>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</si>
  <si>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</si>
  <si>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</si>
  <si>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</si>
  <si>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</si>
  <si>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</si>
  <si>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</si>
  <si>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</si>
  <si>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</si>
  <si>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</si>
  <si>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</si>
  <si>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</si>
  <si>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</si>
  <si>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</si>
  <si>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</si>
  <si>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</si>
  <si>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</si>
  <si>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</si>
  <si>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</si>
  <si>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</si>
  <si>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</si>
  <si>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</si>
  <si>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</si>
  <si>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</si>
  <si>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</si>
  <si>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</si>
  <si>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</si>
  <si>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</si>
  <si>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</si>
  <si>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</si>
  <si>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</si>
  <si>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</si>
  <si>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</si>
  <si>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</si>
  <si>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</si>
  <si>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</si>
  <si>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</si>
  <si>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</si>
  <si>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</si>
  <si>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</si>
  <si>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</si>
  <si>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</si>
  <si>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</si>
  <si>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</si>
  <si>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</si>
  <si>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</si>
  <si>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</si>
  <si>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</si>
  <si>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</si>
  <si>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</si>
  <si>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</si>
  <si>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</si>
  <si>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</si>
  <si>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</si>
  <si>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</si>
  <si>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</si>
  <si>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</si>
  <si>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</si>
  <si>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</si>
  <si>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</si>
  <si>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</si>
  <si>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</si>
  <si>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</si>
  <si>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</si>
  <si>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</si>
  <si>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</si>
  <si>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</si>
  <si>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</si>
  <si>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</si>
  <si>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</si>
  <si>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</si>
  <si>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</si>
  <si>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</si>
  <si>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</si>
  <si>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</si>
  <si>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</si>
  <si>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</si>
  <si>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</si>
  <si>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</si>
  <si>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</si>
  <si>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</si>
  <si>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</si>
  <si>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</si>
  <si>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</si>
  <si>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</si>
  <si>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</si>
  <si>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</si>
  <si>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</si>
  <si>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</si>
  <si>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</si>
  <si>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</si>
  <si>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</si>
  <si>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</si>
  <si>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</si>
  <si>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</si>
  <si>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</si>
  <si>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</si>
  <si>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</si>
  <si>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</si>
  <si>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</si>
  <si>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</si>
  <si>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</si>
  <si>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</si>
  <si>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</si>
  <si>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</si>
  <si>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</si>
  <si>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</si>
  <si>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</si>
  <si>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</si>
  <si>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</si>
  <si>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</si>
  <si>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</si>
  <si>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</si>
  <si>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</si>
  <si>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</si>
  <si>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</si>
  <si>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</si>
  <si>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</si>
  <si>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</si>
  <si>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</si>
  <si>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</si>
  <si>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</si>
  <si>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</si>
  <si>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</si>
  <si>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</si>
  <si>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</si>
  <si>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</si>
  <si>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</si>
  <si>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</si>
  <si>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</si>
  <si>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</si>
  <si>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</si>
  <si>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</si>
  <si>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</si>
  <si>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</si>
  <si>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</si>
  <si>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</si>
  <si>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</si>
  <si>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</si>
  <si>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</si>
  <si>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</si>
  <si>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</si>
  <si>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</si>
  <si>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</si>
  <si>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</si>
  <si>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</si>
  <si>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</si>
  <si>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</si>
  <si>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</si>
  <si>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</si>
  <si>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</si>
  <si>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</si>
  <si>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</si>
  <si>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</si>
  <si>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</si>
  <si>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</si>
  <si>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</si>
  <si>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</si>
  <si>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</si>
  <si>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</si>
  <si>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</si>
  <si>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</si>
  <si>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</si>
  <si>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</si>
  <si>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</si>
  <si>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</si>
  <si>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</si>
  <si>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</si>
  <si>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</si>
  <si>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</si>
  <si>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</si>
  <si>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</si>
  <si>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</si>
  <si>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</si>
  <si>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</si>
  <si>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</si>
  <si>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</si>
  <si>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</si>
  <si>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</si>
  <si>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</si>
  <si>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</si>
  <si>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</si>
  <si>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</si>
  <si>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</si>
  <si>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</si>
  <si>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</si>
  <si>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</si>
  <si>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</si>
  <si>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</si>
  <si>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</si>
  <si>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</si>
  <si>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</si>
  <si>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</si>
  <si>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</si>
  <si>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</si>
  <si>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</si>
  <si>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</si>
  <si>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</si>
  <si>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</si>
  <si>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</si>
  <si>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</si>
  <si>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</si>
  <si>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</si>
  <si>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</si>
  <si>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</si>
  <si>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</si>
  <si>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</si>
  <si>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</si>
  <si>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</si>
  <si>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</si>
  <si>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</si>
  <si>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</si>
  <si>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</si>
  <si>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</si>
  <si>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</si>
  <si>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</si>
  <si>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</si>
  <si>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</si>
  <si>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</si>
  <si>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</si>
  <si>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</si>
  <si>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</si>
  <si>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</si>
  <si>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</si>
  <si>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</si>
  <si>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</si>
  <si>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</si>
  <si>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</si>
  <si>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</si>
  <si>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</si>
  <si>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</si>
  <si>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</si>
  <si>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</si>
  <si>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</si>
  <si>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</si>
  <si>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</si>
  <si>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</si>
  <si>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</si>
  <si>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</si>
  <si>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</si>
  <si>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</si>
  <si>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</si>
  <si>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</si>
  <si>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</si>
  <si>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</si>
  <si>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</si>
  <si>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</si>
  <si>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</si>
  <si>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</si>
  <si>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</si>
  <si>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</si>
  <si>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</si>
  <si>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</si>
  <si>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</si>
  <si>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</si>
  <si>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</si>
  <si>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</si>
  <si>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</si>
  <si>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</si>
  <si>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</si>
  <si>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</si>
  <si>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</si>
  <si>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</si>
  <si>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</si>
  <si>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</si>
  <si>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</si>
  <si>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</si>
  <si>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</si>
  <si>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</si>
  <si>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</si>
  <si>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</si>
  <si>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</si>
  <si>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</si>
  <si>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</si>
  <si>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</si>
  <si>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</si>
  <si>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</si>
  <si>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</si>
  <si>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</si>
  <si>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</si>
  <si>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</si>
  <si>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</si>
  <si>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</si>
  <si>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</si>
  <si>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</si>
  <si>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</si>
  <si>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</si>
  <si>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</si>
  <si>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</si>
  <si>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</si>
  <si>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</si>
  <si>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</si>
  <si>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</si>
  <si>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</si>
  <si>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</si>
  <si>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</si>
  <si>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</si>
  <si>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</si>
  <si>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</si>
  <si>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</si>
  <si>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</si>
  <si>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</si>
  <si>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</si>
  <si>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</si>
  <si>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</si>
  <si>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</si>
  <si>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</si>
  <si>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</si>
  <si>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</si>
  <si>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</si>
  <si>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</si>
  <si>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</si>
  <si>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</si>
  <si>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</si>
  <si>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</si>
  <si>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</si>
  <si>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</si>
  <si>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</si>
  <si>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</si>
  <si>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</si>
  <si>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</si>
  <si>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</si>
  <si>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</si>
  <si>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</si>
  <si>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</si>
  <si>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</si>
  <si>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</si>
  <si>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</si>
  <si>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</si>
  <si>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</si>
  <si>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</si>
  <si>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</si>
  <si>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</si>
  <si>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</si>
  <si>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</si>
  <si>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</si>
  <si>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</si>
  <si>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</si>
  <si>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</si>
  <si>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</si>
  <si>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</si>
  <si>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</si>
  <si>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</si>
  <si>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</si>
  <si>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</si>
  <si>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</si>
  <si>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</si>
  <si>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</si>
  <si>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</si>
  <si>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</si>
  <si>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</si>
  <si>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</si>
  <si>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</si>
  <si>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</si>
  <si>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</si>
  <si>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</si>
  <si>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</si>
  <si>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</si>
  <si>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</si>
  <si>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</si>
  <si>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</si>
  <si>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</si>
  <si>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</si>
  <si>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</si>
  <si>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</si>
  <si>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</si>
  <si>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</si>
  <si>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</si>
  <si>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</si>
  <si>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</si>
  <si>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</si>
  <si>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</si>
  <si>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</si>
  <si>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</si>
  <si>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</si>
  <si>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</si>
  <si>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</si>
  <si>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</si>
  <si>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</si>
  <si>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</si>
  <si>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</si>
  <si>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</si>
  <si>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</si>
  <si>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</si>
  <si>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</si>
  <si>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</si>
  <si>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</si>
  <si>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</si>
  <si>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</si>
  <si>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</si>
  <si>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</si>
  <si>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</si>
  <si>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</si>
  <si>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</si>
  <si>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</si>
  <si>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</si>
  <si>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</si>
  <si>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</si>
  <si>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</si>
  <si>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</si>
  <si>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</si>
  <si>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</si>
  <si>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</si>
  <si>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</si>
  <si>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</si>
  <si>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</si>
  <si>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</si>
  <si>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</si>
  <si>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</si>
  <si>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</si>
  <si>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</si>
  <si>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</si>
  <si>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</si>
  <si>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</si>
  <si>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</si>
  <si>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</si>
  <si>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</si>
  <si>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</si>
  <si>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</si>
  <si>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</si>
  <si>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</si>
  <si>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</si>
  <si>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</si>
  <si>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</si>
  <si>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</si>
  <si>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</si>
  <si>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</si>
  <si>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</si>
  <si>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</si>
  <si>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</si>
  <si>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</si>
  <si>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</si>
  <si>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</si>
  <si>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</si>
  <si>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</si>
  <si>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</si>
  <si>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</si>
  <si>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</si>
  <si>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</si>
  <si>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</si>
  <si>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</si>
  <si>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</si>
  <si>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</si>
  <si>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</si>
  <si>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</si>
  <si>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</si>
  <si>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</si>
  <si>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</si>
  <si>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</si>
  <si>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</si>
  <si>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</si>
  <si>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</si>
  <si>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</si>
  <si>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</si>
  <si>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</si>
  <si>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</si>
  <si>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</si>
  <si>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</si>
  <si>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</si>
  <si>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</si>
  <si>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</si>
  <si>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</si>
  <si>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</si>
  <si>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</si>
  <si>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</si>
  <si>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</si>
  <si>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</si>
  <si>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</si>
  <si>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</si>
  <si>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</si>
  <si>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</si>
  <si>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</si>
  <si>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</si>
  <si>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</si>
  <si>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</si>
  <si>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</si>
  <si>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</si>
  <si>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</si>
  <si>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</si>
  <si>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</si>
  <si>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</si>
  <si>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</si>
  <si>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</si>
  <si>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</si>
  <si>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</si>
  <si>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</si>
  <si>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</si>
  <si>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</si>
  <si>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</si>
  <si>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</si>
  <si>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</si>
  <si>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</si>
  <si>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</si>
  <si>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</si>
  <si>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</si>
  <si>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</si>
  <si>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</si>
  <si>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</si>
  <si>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</si>
  <si>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</si>
  <si>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</si>
  <si>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</si>
  <si>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</si>
  <si>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</si>
  <si>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</si>
  <si>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</si>
  <si>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</si>
  <si>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</si>
  <si>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</si>
  <si>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</si>
  <si>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</si>
  <si>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</si>
  <si>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</si>
  <si>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</si>
  <si>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</si>
  <si>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</si>
  <si>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</si>
  <si>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</si>
  <si>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</si>
  <si>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</si>
  <si>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</si>
  <si>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</si>
  <si>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</si>
  <si>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</si>
  <si>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</si>
  <si>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</si>
  <si>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</si>
  <si>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</si>
  <si>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</si>
  <si>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</si>
  <si>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</si>
  <si>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</si>
  <si>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</si>
  <si>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</si>
  <si>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</si>
  <si>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</si>
  <si>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</si>
  <si>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</si>
  <si>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</si>
  <si>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</si>
  <si>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</si>
  <si>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</si>
  <si>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</si>
  <si>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</si>
  <si>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</si>
  <si>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</si>
  <si>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</si>
  <si>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</si>
  <si>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</si>
  <si>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</si>
  <si>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</si>
  <si>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</si>
  <si>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</si>
  <si>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</si>
  <si>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</si>
  <si>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</si>
  <si>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</si>
  <si>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</si>
  <si>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</si>
  <si>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</si>
  <si>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</si>
  <si>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</si>
  <si>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</si>
  <si>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</si>
  <si>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</si>
  <si>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</si>
  <si>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</si>
  <si>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</si>
  <si>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</si>
  <si>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</si>
  <si>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</si>
  <si>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</si>
  <si>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</si>
  <si>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</si>
  <si>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</si>
  <si>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</si>
  <si>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</si>
  <si>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</si>
  <si>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</si>
  <si>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</si>
  <si>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</si>
  <si>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</si>
  <si>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</si>
  <si>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</si>
  <si>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</si>
  <si>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</si>
  <si>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</si>
  <si>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</si>
  <si>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</si>
  <si>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</si>
  <si>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</si>
  <si>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</si>
  <si>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</si>
  <si>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</si>
  <si>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</si>
  <si>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</si>
  <si>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</si>
  <si>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</si>
  <si>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</si>
  <si>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</si>
  <si>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</si>
  <si>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</si>
  <si>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</si>
  <si>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</si>
  <si>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</si>
  <si>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</si>
  <si>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</si>
  <si>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</si>
  <si>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</si>
  <si>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</si>
  <si>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</si>
  <si>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</si>
  <si>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</si>
  <si>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</si>
  <si>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</si>
  <si>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</si>
  <si>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</si>
  <si>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</si>
  <si>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</si>
  <si>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</si>
  <si>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</si>
  <si>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</si>
  <si>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</si>
  <si>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</si>
  <si>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</si>
  <si>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</si>
  <si>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</si>
  <si>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</si>
  <si>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</si>
  <si>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</si>
  <si>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</si>
  <si>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</si>
  <si>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</si>
  <si>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</si>
  <si>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</si>
  <si>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</si>
  <si>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</si>
  <si>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</si>
  <si>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</si>
  <si>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</si>
  <si>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</si>
  <si>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</si>
  <si>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</si>
  <si>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</si>
  <si>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</si>
  <si>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</si>
  <si>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</si>
  <si>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</si>
  <si>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</si>
  <si>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</si>
  <si>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</si>
  <si>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</si>
  <si>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</si>
  <si>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</si>
  <si>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</si>
  <si>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</si>
  <si>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</si>
  <si>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</si>
  <si>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</si>
  <si>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</si>
  <si>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</si>
  <si>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</si>
  <si>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</si>
  <si>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</si>
  <si>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</si>
  <si>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</si>
  <si>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</si>
  <si>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</si>
  <si>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</si>
  <si>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</si>
  <si>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</si>
  <si>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</si>
  <si>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</si>
  <si>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</si>
  <si>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</si>
  <si>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</si>
  <si>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</si>
  <si>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</si>
  <si>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</si>
  <si>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</si>
  <si>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</si>
  <si>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</si>
  <si>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</si>
  <si>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</si>
  <si>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</si>
  <si>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</si>
  <si>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</si>
  <si>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</si>
  <si>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</si>
  <si>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</si>
  <si>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</si>
  <si>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</si>
  <si>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</si>
  <si>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</si>
  <si>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</si>
  <si>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</si>
  <si>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</si>
  <si>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</si>
  <si>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</si>
  <si>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</si>
  <si>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</si>
  <si>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</si>
  <si>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</si>
  <si>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</si>
  <si>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</si>
  <si>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</si>
  <si>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</si>
  <si>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</si>
  <si>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</si>
  <si>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</si>
  <si>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</si>
  <si>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</si>
  <si>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</si>
  <si>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</si>
  <si>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</si>
  <si>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</si>
  <si>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</si>
  <si>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</si>
  <si>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</si>
  <si>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</si>
  <si>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</si>
  <si>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</si>
  <si>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</si>
  <si>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</si>
  <si>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</si>
  <si>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</si>
  <si>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</si>
  <si>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</si>
  <si>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</si>
  <si>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</si>
  <si>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</si>
  <si>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</si>
  <si>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</si>
  <si>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</si>
  <si>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</si>
  <si>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</si>
  <si>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</si>
  <si>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</si>
  <si>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</si>
  <si>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</si>
  <si>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</si>
  <si>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</si>
  <si>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</si>
  <si>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</si>
  <si>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</si>
  <si>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</si>
  <si>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</si>
  <si>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</si>
  <si>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</si>
  <si>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</si>
  <si>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</si>
  <si>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</si>
  <si>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</si>
  <si>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</si>
  <si>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</si>
  <si>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</si>
  <si>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</si>
  <si>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</si>
  <si>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</si>
  <si>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</si>
  <si>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</si>
  <si>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</si>
  <si>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</si>
  <si>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</si>
  <si>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</si>
  <si>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</si>
  <si>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</si>
  <si>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</si>
  <si>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</si>
  <si>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</si>
  <si>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</si>
  <si>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</si>
  <si>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</si>
  <si>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</si>
  <si>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</si>
  <si>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</si>
  <si>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</si>
  <si>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</si>
  <si>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</si>
  <si>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</si>
  <si>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</si>
  <si>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</si>
  <si>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</si>
  <si>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</si>
  <si>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</si>
  <si>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</si>
  <si>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</si>
  <si>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</si>
  <si>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</si>
  <si>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</si>
  <si>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</si>
  <si>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</si>
  <si>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</si>
  <si>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</si>
  <si>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</si>
  <si>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</si>
  <si>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</si>
  <si>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</si>
  <si>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</si>
  <si>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</si>
  <si>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</si>
  <si>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</si>
  <si>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</si>
  <si>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</si>
  <si>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</si>
  <si>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</si>
  <si>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</si>
  <si>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</si>
  <si>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</si>
  <si>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</si>
  <si>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</si>
  <si>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</si>
  <si>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</si>
  <si>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</si>
  <si>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</si>
  <si>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</si>
  <si>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</si>
  <si>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</si>
  <si>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</si>
  <si>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</si>
  <si>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</si>
  <si>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</si>
  <si>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</si>
  <si>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</si>
  <si>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</si>
  <si>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</si>
  <si>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</si>
  <si>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</si>
  <si>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</si>
  <si>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</si>
  <si>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</si>
  <si>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</si>
  <si>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</si>
  <si>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</si>
  <si>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</si>
  <si>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</si>
  <si>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</si>
  <si>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</si>
  <si>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</si>
  <si>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</si>
  <si>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</si>
  <si>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</si>
  <si>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</si>
  <si>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</si>
  <si>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</si>
  <si>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</si>
  <si>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</si>
  <si>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</si>
  <si>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</si>
  <si>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</si>
  <si>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</si>
  <si>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</si>
  <si>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</si>
  <si>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</si>
  <si>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</si>
  <si>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</si>
  <si>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</si>
  <si>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</si>
  <si>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</si>
  <si>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</si>
  <si>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</si>
  <si>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</si>
  <si>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</si>
  <si>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</si>
  <si>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</si>
  <si>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</si>
  <si>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</si>
  <si>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</si>
  <si>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</si>
  <si>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</si>
  <si>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</si>
  <si>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</si>
  <si>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</si>
  <si>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</si>
  <si>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</si>
  <si>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</si>
  <si>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</si>
  <si>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</si>
  <si>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</si>
  <si>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</si>
  <si>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</si>
  <si>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</si>
  <si>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</si>
  <si>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</si>
  <si>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</si>
  <si>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</si>
  <si>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</si>
  <si>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</si>
  <si>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</si>
  <si>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</si>
  <si>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</si>
  <si>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</si>
  <si>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</si>
  <si>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</si>
  <si>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</si>
  <si>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</si>
  <si>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</si>
  <si>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</si>
  <si>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</si>
  <si>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</si>
  <si>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</si>
  <si>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</si>
  <si>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</si>
  <si>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</si>
  <si>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</si>
  <si>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</si>
  <si>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</si>
  <si>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</si>
  <si>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</si>
  <si>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</si>
  <si>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</si>
  <si>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</si>
  <si>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</si>
  <si>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</si>
  <si>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</si>
  <si>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</si>
  <si>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</si>
  <si>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</si>
  <si>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</si>
  <si>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</si>
  <si>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</si>
  <si>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</si>
  <si>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</si>
  <si>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</si>
  <si>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</si>
  <si>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</si>
  <si>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</si>
  <si>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</si>
  <si>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</si>
  <si>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</si>
  <si>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</si>
  <si>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</si>
  <si>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</si>
  <si>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</si>
  <si>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</si>
  <si>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</si>
  <si>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</si>
  <si>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</si>
  <si>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</si>
  <si>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</si>
  <si>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</si>
  <si>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</si>
  <si>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</si>
  <si>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</si>
  <si>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</si>
  <si>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</si>
  <si>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</si>
  <si>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</si>
  <si>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</si>
  <si>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</si>
  <si>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</si>
  <si>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</si>
  <si>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</si>
  <si>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</si>
  <si>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</si>
  <si>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</si>
  <si>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</si>
  <si>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</si>
  <si>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</si>
  <si>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</si>
  <si>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</si>
  <si>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</si>
  <si>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</si>
  <si>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</si>
  <si>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</si>
  <si>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</si>
  <si>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</si>
  <si>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</si>
  <si>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</si>
  <si>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</si>
  <si>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</si>
  <si>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</si>
  <si>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</si>
  <si>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</si>
  <si>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</si>
  <si>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</si>
  <si>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</si>
  <si>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</si>
  <si>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</si>
  <si>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</si>
  <si>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</si>
  <si>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</si>
  <si>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</si>
  <si>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</si>
  <si>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</si>
  <si>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</si>
  <si>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</si>
  <si>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</si>
  <si>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</si>
  <si>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</si>
  <si>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</si>
  <si>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</si>
  <si>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</si>
  <si>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</si>
  <si>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</si>
  <si>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</si>
  <si>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</si>
  <si>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</si>
  <si>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</si>
  <si>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</si>
  <si>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</si>
  <si>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</si>
  <si>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</si>
  <si>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</si>
  <si>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</si>
  <si>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</si>
  <si>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</si>
  <si>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</si>
  <si>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</si>
  <si>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</si>
  <si>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</si>
  <si>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</si>
  <si>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</si>
  <si>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</si>
  <si>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</si>
  <si>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</si>
  <si>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</si>
  <si>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</si>
  <si>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</si>
  <si>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</si>
  <si>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</si>
  <si>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</si>
  <si>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</si>
  <si>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</si>
  <si>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</si>
  <si>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</si>
  <si>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</si>
  <si>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</si>
  <si>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</si>
  <si>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</si>
  <si>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</si>
  <si>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</si>
  <si>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</si>
  <si>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</si>
  <si>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</si>
  <si>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</si>
  <si>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</si>
  <si>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</si>
  <si>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</si>
  <si>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</si>
  <si>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</si>
  <si>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</si>
  <si>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</si>
  <si>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</si>
  <si>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</si>
  <si>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</si>
  <si>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</si>
  <si>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</si>
  <si>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</si>
  <si>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</si>
  <si>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</si>
  <si>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</si>
  <si>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</si>
  <si>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</si>
  <si>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</si>
  <si>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</si>
  <si>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</si>
  <si>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</si>
  <si>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</si>
  <si>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</si>
  <si>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</si>
  <si>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</si>
  <si>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</si>
  <si>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</si>
  <si>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</si>
  <si>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</si>
  <si>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</si>
  <si>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</si>
  <si>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</si>
  <si>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</si>
  <si>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</si>
  <si>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</si>
  <si>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</si>
  <si>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</si>
  <si>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</si>
  <si>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</si>
  <si>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</si>
  <si>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</si>
  <si>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</si>
  <si>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</si>
  <si>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</si>
  <si>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</si>
  <si>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</si>
  <si>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</si>
  <si>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</si>
  <si>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</si>
  <si>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</si>
  <si>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</si>
  <si>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</si>
  <si>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</si>
  <si>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</si>
  <si>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</si>
  <si>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</si>
  <si>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</si>
  <si>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</si>
  <si>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</si>
  <si>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</si>
  <si>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</si>
  <si>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</si>
  <si>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</si>
  <si>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</si>
  <si>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</si>
  <si>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</si>
  <si>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</si>
  <si>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</si>
  <si>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</si>
  <si>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</si>
  <si>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</si>
  <si>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</si>
  <si>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</si>
  <si>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</si>
  <si>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</si>
  <si>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</si>
  <si>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</si>
  <si>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</si>
  <si>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</si>
  <si>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</si>
  <si>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</si>
  <si>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</si>
  <si>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</si>
  <si>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</si>
  <si>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</si>
  <si>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</si>
  <si>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</si>
  <si>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</si>
  <si>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</si>
  <si>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</si>
  <si>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</si>
  <si>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</si>
  <si>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</si>
  <si>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</si>
  <si>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</si>
  <si>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</si>
  <si>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</si>
  <si>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</si>
  <si>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</si>
  <si>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</si>
  <si>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</si>
  <si>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</si>
  <si>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</si>
  <si>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</si>
  <si>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</si>
  <si>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</si>
  <si>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</si>
  <si>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</si>
  <si>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</si>
  <si>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</si>
  <si>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</si>
  <si>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</si>
  <si>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</si>
  <si>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</si>
  <si>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</si>
  <si>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</si>
  <si>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</si>
  <si>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</si>
  <si>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</si>
  <si>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</si>
  <si>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</si>
  <si>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</si>
  <si>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</si>
  <si>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</si>
  <si>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</si>
  <si>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</si>
  <si>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</si>
  <si>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</si>
  <si>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</si>
  <si>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</si>
  <si>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</si>
  <si>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</si>
  <si>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</si>
  <si>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</si>
  <si>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</si>
  <si>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</si>
  <si>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</si>
  <si>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</si>
  <si>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</si>
  <si>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</si>
  <si>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</si>
  <si>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</si>
  <si>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</si>
  <si>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</si>
  <si>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</si>
  <si>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</si>
  <si>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</si>
  <si>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</si>
  <si>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</si>
  <si>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</si>
  <si>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</si>
  <si>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</si>
  <si>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</si>
  <si>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</si>
  <si>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</si>
  <si>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</si>
  <si>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</si>
  <si>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</si>
  <si>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</si>
  <si>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</si>
  <si>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</si>
  <si>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</si>
  <si>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</si>
  <si>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</si>
  <si>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</si>
  <si>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</si>
  <si>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</si>
  <si>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</si>
  <si>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</si>
  <si>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</si>
  <si>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</si>
  <si>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</si>
  <si>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</si>
  <si>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</si>
  <si>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</si>
  <si>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</si>
  <si>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</si>
  <si>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</si>
  <si>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</si>
  <si>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</si>
  <si>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</si>
  <si>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</si>
  <si>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</si>
  <si>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</si>
  <si>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</si>
  <si>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</si>
  <si>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</si>
  <si>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</si>
  <si>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</si>
  <si>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</si>
  <si>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</si>
  <si>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</si>
  <si>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</si>
  <si>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</si>
  <si>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</si>
  <si>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</si>
  <si>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</si>
  <si>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</si>
  <si>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</si>
  <si>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</si>
  <si>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</si>
  <si>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</si>
  <si>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</si>
  <si>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</si>
  <si>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</si>
  <si>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</si>
  <si>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</si>
  <si>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</si>
  <si>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</si>
  <si>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</si>
  <si>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</si>
  <si>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</si>
  <si>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</si>
  <si>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</si>
  <si>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</si>
  <si>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</si>
  <si>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</si>
  <si>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</si>
  <si>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</si>
  <si>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</si>
  <si>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</si>
  <si>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</si>
  <si>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</si>
  <si>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</si>
  <si>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</si>
  <si>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</si>
  <si>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</si>
  <si>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</si>
  <si>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</si>
  <si>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</si>
  <si>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</si>
  <si>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</si>
  <si>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</si>
  <si>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</si>
  <si>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</si>
  <si>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</si>
  <si>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</si>
  <si>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</si>
  <si>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</si>
  <si>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</si>
  <si>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</si>
  <si>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</si>
  <si>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</si>
  <si>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</si>
  <si>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</si>
  <si>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</si>
  <si>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</si>
  <si>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</si>
  <si>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</si>
  <si>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</si>
  <si>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</si>
  <si>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</si>
  <si>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</si>
  <si>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</si>
  <si>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</si>
  <si>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</si>
  <si>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</si>
  <si>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</si>
  <si>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</si>
  <si>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</si>
  <si>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</si>
  <si>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</si>
  <si>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</si>
  <si>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</si>
  <si>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</si>
  <si>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</si>
  <si>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</si>
  <si>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</si>
  <si>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</si>
  <si>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</si>
  <si>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</si>
  <si>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</si>
  <si>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</si>
  <si>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</si>
  <si>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</si>
  <si>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</si>
  <si>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</si>
  <si>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</si>
  <si>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</si>
  <si>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</si>
  <si>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</si>
  <si>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</si>
  <si>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</si>
  <si>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</si>
  <si>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</si>
  <si>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</si>
  <si>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</si>
  <si>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</si>
  <si>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</si>
  <si>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</si>
  <si>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</si>
  <si>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</si>
  <si>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</si>
  <si>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</si>
  <si>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</si>
  <si>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</si>
  <si>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</si>
  <si>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</si>
  <si>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</si>
  <si>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</si>
  <si>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</si>
  <si>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</si>
  <si>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</si>
  <si>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</si>
  <si>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</si>
  <si>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</si>
  <si>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</si>
  <si>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</si>
  <si>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</si>
  <si>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</si>
  <si>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</si>
  <si>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</si>
  <si>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</si>
  <si>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</si>
  <si>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</si>
  <si>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</si>
  <si>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</si>
  <si>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</si>
  <si>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</si>
  <si>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</si>
  <si>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</si>
  <si>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</si>
  <si>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</si>
  <si>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</si>
  <si>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</si>
  <si>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</si>
  <si>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</si>
  <si>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</si>
  <si>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</si>
  <si>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</si>
  <si>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</si>
  <si>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</si>
  <si>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</si>
  <si>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</si>
  <si>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</si>
  <si>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</si>
  <si>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</si>
  <si>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</si>
  <si>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</si>
  <si>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</si>
  <si>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</si>
  <si>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</si>
  <si>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</si>
  <si>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</si>
  <si>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</si>
  <si>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</si>
  <si>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</si>
  <si>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</si>
  <si>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</si>
  <si>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</si>
  <si>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</si>
  <si>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</si>
  <si>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</si>
  <si>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</si>
  <si>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</si>
  <si>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</si>
  <si>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</si>
  <si>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</si>
  <si>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</si>
  <si>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</si>
  <si>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</si>
  <si>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</si>
  <si>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</si>
  <si>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</si>
  <si>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</si>
  <si>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</si>
  <si>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</si>
  <si>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</si>
  <si>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</si>
  <si>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</si>
  <si>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</si>
  <si>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</si>
  <si>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</si>
  <si>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</si>
  <si>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</si>
  <si>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</si>
  <si>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</si>
  <si>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</si>
  <si>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</si>
  <si>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</si>
  <si>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</si>
  <si>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</si>
  <si>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</si>
  <si>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</si>
  <si>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</si>
  <si>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</si>
  <si>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</si>
  <si>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</si>
  <si>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</si>
  <si>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</si>
  <si>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</si>
  <si>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</si>
  <si>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</si>
  <si>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</si>
  <si>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</si>
  <si>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</si>
  <si>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</si>
  <si>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</si>
  <si>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</si>
  <si>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</si>
  <si>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</si>
  <si>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</si>
  <si>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</si>
  <si>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</si>
  <si>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</si>
  <si>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</si>
  <si>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</si>
  <si>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</si>
  <si>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</si>
  <si>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</si>
  <si>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</si>
  <si>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</si>
  <si>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</si>
  <si>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</si>
  <si>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</si>
  <si>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</si>
  <si>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</si>
  <si>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</si>
  <si>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</si>
  <si>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</si>
  <si>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</si>
  <si>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</si>
  <si>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</si>
  <si>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</si>
  <si>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</si>
  <si>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</si>
  <si>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</si>
  <si>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</si>
  <si>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</si>
  <si>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</si>
  <si>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</si>
  <si>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</si>
  <si>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</si>
  <si>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</si>
  <si>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</si>
  <si>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</si>
  <si>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</si>
  <si>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</si>
  <si>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</si>
  <si>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</si>
  <si>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</si>
  <si>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</si>
  <si>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</si>
  <si>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</si>
  <si>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</si>
  <si>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</si>
  <si>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</si>
  <si>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</si>
  <si>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</si>
  <si>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</si>
  <si>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</si>
  <si>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</si>
  <si>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</si>
  <si>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</si>
  <si>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</si>
  <si>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</si>
  <si>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</si>
  <si>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</si>
  <si>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</si>
  <si>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</si>
  <si>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</si>
  <si>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</si>
  <si>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</si>
  <si>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</si>
  <si>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</si>
  <si>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</si>
  <si>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</si>
  <si>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</si>
  <si>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</si>
  <si>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</si>
  <si>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</si>
  <si>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</si>
  <si>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</si>
  <si>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</si>
  <si>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</si>
  <si>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</si>
  <si>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</si>
  <si>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</si>
  <si>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</si>
  <si>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</si>
  <si>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</si>
  <si>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</si>
  <si>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</si>
  <si>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</si>
  <si>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</si>
  <si>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</si>
  <si>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</si>
  <si>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</si>
  <si>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</si>
  <si>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</si>
  <si>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</si>
  <si>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</si>
  <si>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</si>
  <si>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</si>
  <si>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</si>
  <si>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 xml:space="preserve">Brioso Luciano, Cristino </t>
  </si>
  <si>
    <t>ReservaC Norte</t>
  </si>
  <si>
    <t>SIN ACTIVIDAD DE RETIRO</t>
  </si>
  <si>
    <t>Abastecido</t>
  </si>
  <si>
    <t>ERROR DE PRINTER</t>
  </si>
  <si>
    <t>GAVETA DE DEPOSITOS LLENA</t>
  </si>
  <si>
    <t xml:space="preserve">Gil Carrera, Santiago </t>
  </si>
  <si>
    <t>24 Mayo de 2021</t>
  </si>
  <si>
    <t>Closed</t>
  </si>
  <si>
    <t>En Servicio</t>
  </si>
  <si>
    <t xml:space="preserve">Gonzalez Ceballos, Dionisio </t>
  </si>
  <si>
    <t xml:space="preserve">DISPENSADOR </t>
  </si>
  <si>
    <t>LECTOR</t>
  </si>
  <si>
    <t>Ballast, Carlos Alexis</t>
  </si>
  <si>
    <t>CARGA EXITOSA</t>
  </si>
  <si>
    <t>REINICIO EXITOSO</t>
  </si>
  <si>
    <t>Osoria Torres, Jose Bolivar</t>
  </si>
  <si>
    <t>3335897530</t>
  </si>
  <si>
    <t>3335897527</t>
  </si>
  <si>
    <t>3335897518</t>
  </si>
  <si>
    <t>3335897516</t>
  </si>
  <si>
    <t>3335897509</t>
  </si>
  <si>
    <t>3335897507</t>
  </si>
  <si>
    <t>3335897502</t>
  </si>
  <si>
    <t>3335897453</t>
  </si>
  <si>
    <t>3335897437</t>
  </si>
  <si>
    <t>3335897435</t>
  </si>
  <si>
    <t>3335897426</t>
  </si>
  <si>
    <t>3335897408</t>
  </si>
  <si>
    <t>3335897393</t>
  </si>
  <si>
    <t>3335897380</t>
  </si>
  <si>
    <t>3335897379</t>
  </si>
  <si>
    <t>3335897373</t>
  </si>
  <si>
    <t xml:space="preserve">CARGA </t>
  </si>
  <si>
    <t>Morales Payano, Wilfredy Leandro</t>
  </si>
  <si>
    <t>3335897574</t>
  </si>
  <si>
    <t>3335897572</t>
  </si>
  <si>
    <t>3335897571</t>
  </si>
  <si>
    <t>3335897570</t>
  </si>
  <si>
    <t>3335897569</t>
  </si>
  <si>
    <t>3335897567</t>
  </si>
  <si>
    <t>3335897566</t>
  </si>
  <si>
    <t>3335897564</t>
  </si>
  <si>
    <t>3335897563</t>
  </si>
  <si>
    <t>3335897562</t>
  </si>
  <si>
    <t>3335897561</t>
  </si>
  <si>
    <t>3335897560</t>
  </si>
  <si>
    <t>3335897559</t>
  </si>
  <si>
    <t>3335897558</t>
  </si>
  <si>
    <t>3335897554</t>
  </si>
  <si>
    <t>3335897547</t>
  </si>
  <si>
    <t>3335897544</t>
  </si>
  <si>
    <t>3335897543</t>
  </si>
  <si>
    <t>3335897542</t>
  </si>
  <si>
    <t>3335897538</t>
  </si>
  <si>
    <t>3335897536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</si>
</sst>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6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4"/>
      <tableStyleElement type="headerRow" dxfId="303"/>
      <tableStyleElement type="totalRow" dxfId="302"/>
      <tableStyleElement type="firstColumn" dxfId="301"/>
      <tableStyleElement type="lastColumn" dxfId="300"/>
      <tableStyleElement type="firstRowStripe" dxfId="299"/>
      <tableStyleElement type="firstColumnStripe" dxfId="2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6"/>
  <sheetViews>
    <sheetView tabSelected="1" zoomScale="75" zoomScaleNormal="75" workbookViewId="0">
      <pane ySplit="4" topLeftCell="A5" activePane="bottomLeft" state="frozen"/>
      <selection pane="bottomLeft" activeCell="Q143" sqref="Q143:Q144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customWidth="1"/>
    <col min="7" max="7" width="50.42578125" style="45" customWidth="1"/>
    <col min="8" max="11" width="6.28515625" style="45" customWidth="1"/>
    <col min="12" max="12" width="47.28515625" style="45" customWidth="1"/>
    <col min="13" max="13" width="20.5703125" style="87" customWidth="1"/>
    <col min="14" max="14" width="16.42578125" style="87" customWidth="1"/>
    <col min="15" max="15" width="45.140625" style="87" customWidth="1"/>
    <col min="16" max="16" width="22" style="89" customWidth="1"/>
    <col min="17" max="17" width="47.2851562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2578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3335894910</v>
      </c>
      <c r="C5" s="136">
        <v>44337.547546296293</v>
      </c>
      <c r="D5" s="136" t="s">
        <v>2450</v>
      </c>
      <c r="E5" s="124">
        <v>147</v>
      </c>
      <c r="F5" s="146" t="str">
        <f>VLOOKUP(E5,VIP!$A$2:$O13329,2,0)</f>
        <v>DRBR147</v>
      </c>
      <c r="G5" s="134" t="str">
        <f>VLOOKUP(E5,'LISTADO ATM'!$A$2:$B$897,2,0)</f>
        <v xml:space="preserve">ATM Kiosco Megacentro I </v>
      </c>
      <c r="H5" s="134" t="str">
        <f>VLOOKUP(E5,VIP!$A$2:$O18192,7,FALSE)</f>
        <v>Si</v>
      </c>
      <c r="I5" s="134" t="str">
        <f>VLOOKUP(E5,VIP!$A$2:$O10157,8,FALSE)</f>
        <v>Si</v>
      </c>
      <c r="J5" s="134" t="str">
        <f>VLOOKUP(E5,VIP!$A$2:$O10107,8,FALSE)</f>
        <v>Si</v>
      </c>
      <c r="K5" s="134" t="str">
        <f>VLOOKUP(E5,VIP!$A$2:$O13681,6,0)</f>
        <v>NO</v>
      </c>
      <c r="L5" s="125" t="s">
        <v>2443</v>
      </c>
      <c r="M5" s="154" t="s">
        <v>2580</v>
      </c>
      <c r="N5" s="135" t="s">
        <v>2454</v>
      </c>
      <c r="O5" s="134" t="s">
        <v>2455</v>
      </c>
      <c r="P5" s="137"/>
      <c r="Q5" s="136">
        <v>44340.524305555555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3335895068</v>
      </c>
      <c r="C6" s="136">
        <v>44337.607210648152</v>
      </c>
      <c r="D6" s="136" t="s">
        <v>2180</v>
      </c>
      <c r="E6" s="124">
        <v>10</v>
      </c>
      <c r="F6" s="146" t="str">
        <f>VLOOKUP(E6,VIP!$A$2:$O13312,2,0)</f>
        <v>DRBR010</v>
      </c>
      <c r="G6" s="134" t="str">
        <f>VLOOKUP(E6,'LISTADO ATM'!$A$2:$B$897,2,0)</f>
        <v xml:space="preserve">ATM Ministerio Salud Pública </v>
      </c>
      <c r="H6" s="134" t="str">
        <f>VLOOKUP(E6,VIP!$A$2:$O18175,7,FALSE)</f>
        <v>Si</v>
      </c>
      <c r="I6" s="134" t="str">
        <f>VLOOKUP(E6,VIP!$A$2:$O10140,8,FALSE)</f>
        <v>Si</v>
      </c>
      <c r="J6" s="134" t="str">
        <f>VLOOKUP(E6,VIP!$A$2:$O10090,8,FALSE)</f>
        <v>Si</v>
      </c>
      <c r="K6" s="134" t="str">
        <f>VLOOKUP(E6,VIP!$A$2:$O13664,6,0)</f>
        <v>NO</v>
      </c>
      <c r="L6" s="125" t="s">
        <v>2219</v>
      </c>
      <c r="M6" s="154" t="s">
        <v>2580</v>
      </c>
      <c r="N6" s="154" t="s">
        <v>2579</v>
      </c>
      <c r="O6" s="134" t="s">
        <v>2456</v>
      </c>
      <c r="P6" s="137"/>
      <c r="Q6" s="136">
        <v>44340.492361111108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3335895087</v>
      </c>
      <c r="C7" s="136">
        <v>44337.612500000003</v>
      </c>
      <c r="D7" s="136" t="s">
        <v>2450</v>
      </c>
      <c r="E7" s="124">
        <v>569</v>
      </c>
      <c r="F7" s="146" t="str">
        <f>VLOOKUP(E7,VIP!$A$2:$O13313,2,0)</f>
        <v>DRBR03B</v>
      </c>
      <c r="G7" s="134" t="str">
        <f>VLOOKUP(E7,'LISTADO ATM'!$A$2:$B$897,2,0)</f>
        <v xml:space="preserve">ATM Superintendencia de Seguros </v>
      </c>
      <c r="H7" s="134" t="str">
        <f>VLOOKUP(E7,VIP!$A$2:$O18176,7,FALSE)</f>
        <v>Si</v>
      </c>
      <c r="I7" s="134" t="str">
        <f>VLOOKUP(E7,VIP!$A$2:$O10141,8,FALSE)</f>
        <v>Si</v>
      </c>
      <c r="J7" s="134" t="str">
        <f>VLOOKUP(E7,VIP!$A$2:$O10091,8,FALSE)</f>
        <v>Si</v>
      </c>
      <c r="K7" s="134" t="str">
        <f>VLOOKUP(E7,VIP!$A$2:$O13665,6,0)</f>
        <v>NO</v>
      </c>
      <c r="L7" s="125" t="s">
        <v>2418</v>
      </c>
      <c r="M7" s="154" t="s">
        <v>2580</v>
      </c>
      <c r="N7" s="154" t="s">
        <v>2579</v>
      </c>
      <c r="O7" s="134" t="s">
        <v>2455</v>
      </c>
      <c r="P7" s="137"/>
      <c r="Q7" s="136">
        <v>44340.448611111111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3335895436</v>
      </c>
      <c r="C8" s="136">
        <v>44337.776967592596</v>
      </c>
      <c r="D8" s="136" t="s">
        <v>2473</v>
      </c>
      <c r="E8" s="124">
        <v>160</v>
      </c>
      <c r="F8" s="146" t="str">
        <f>VLOOKUP(E8,VIP!$A$2:$O13318,2,0)</f>
        <v>DRBR160</v>
      </c>
      <c r="G8" s="134" t="str">
        <f>VLOOKUP(E8,'LISTADO ATM'!$A$2:$B$897,2,0)</f>
        <v xml:space="preserve">ATM Oficina Herrera </v>
      </c>
      <c r="H8" s="134" t="str">
        <f>VLOOKUP(E8,VIP!$A$2:$O18181,7,FALSE)</f>
        <v>Si</v>
      </c>
      <c r="I8" s="134" t="str">
        <f>VLOOKUP(E8,VIP!$A$2:$O10146,8,FALSE)</f>
        <v>Si</v>
      </c>
      <c r="J8" s="134" t="str">
        <f>VLOOKUP(E8,VIP!$A$2:$O10096,8,FALSE)</f>
        <v>Si</v>
      </c>
      <c r="K8" s="134" t="str">
        <f>VLOOKUP(E8,VIP!$A$2:$O13670,6,0)</f>
        <v>NO</v>
      </c>
      <c r="L8" s="125" t="s">
        <v>2566</v>
      </c>
      <c r="M8" s="154" t="s">
        <v>2580</v>
      </c>
      <c r="N8" s="154" t="s">
        <v>2579</v>
      </c>
      <c r="O8" s="134" t="s">
        <v>2474</v>
      </c>
      <c r="P8" s="137"/>
      <c r="Q8" s="136">
        <v>44340.449305555558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3335895467</v>
      </c>
      <c r="C9" s="136">
        <v>44337.927094907405</v>
      </c>
      <c r="D9" s="136" t="s">
        <v>2180</v>
      </c>
      <c r="E9" s="124">
        <v>909</v>
      </c>
      <c r="F9" s="148" t="str">
        <f>VLOOKUP(E9,VIP!$A$2:$O13323,2,0)</f>
        <v>DRBR01A</v>
      </c>
      <c r="G9" s="134" t="str">
        <f>VLOOKUP(E9,'LISTADO ATM'!$A$2:$B$897,2,0)</f>
        <v xml:space="preserve">ATM UNP UASD </v>
      </c>
      <c r="H9" s="134" t="str">
        <f>VLOOKUP(E9,VIP!$A$2:$O18186,7,FALSE)</f>
        <v>Si</v>
      </c>
      <c r="I9" s="134" t="str">
        <f>VLOOKUP(E9,VIP!$A$2:$O10151,8,FALSE)</f>
        <v>Si</v>
      </c>
      <c r="J9" s="134" t="str">
        <f>VLOOKUP(E9,VIP!$A$2:$O10101,8,FALSE)</f>
        <v>Si</v>
      </c>
      <c r="K9" s="134" t="str">
        <f>VLOOKUP(E9,VIP!$A$2:$O13675,6,0)</f>
        <v>SI</v>
      </c>
      <c r="L9" s="125" t="s">
        <v>2219</v>
      </c>
      <c r="M9" s="154" t="s">
        <v>2580</v>
      </c>
      <c r="N9" s="154" t="s">
        <v>2579</v>
      </c>
      <c r="O9" s="134" t="s">
        <v>2456</v>
      </c>
      <c r="P9" s="137"/>
      <c r="Q9" s="136">
        <v>44340.560416666667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3335895491</v>
      </c>
      <c r="C10" s="136">
        <v>44338.341527777775</v>
      </c>
      <c r="D10" s="136" t="s">
        <v>2450</v>
      </c>
      <c r="E10" s="124">
        <v>979</v>
      </c>
      <c r="F10" s="148" t="str">
        <f>VLOOKUP(E10,VIP!$A$2:$O13328,2,0)</f>
        <v>DRBR979</v>
      </c>
      <c r="G10" s="134" t="str">
        <f>VLOOKUP(E10,'LISTADO ATM'!$A$2:$B$897,2,0)</f>
        <v xml:space="preserve">ATM Oficina Luperón I </v>
      </c>
      <c r="H10" s="134" t="str">
        <f>VLOOKUP(E10,VIP!$A$2:$O18191,7,FALSE)</f>
        <v>Si</v>
      </c>
      <c r="I10" s="134" t="str">
        <f>VLOOKUP(E10,VIP!$A$2:$O10156,8,FALSE)</f>
        <v>Si</v>
      </c>
      <c r="J10" s="134" t="str">
        <f>VLOOKUP(E10,VIP!$A$2:$O10106,8,FALSE)</f>
        <v>Si</v>
      </c>
      <c r="K10" s="134" t="str">
        <f>VLOOKUP(E10,VIP!$A$2:$O13680,6,0)</f>
        <v>NO</v>
      </c>
      <c r="L10" s="125" t="s">
        <v>2566</v>
      </c>
      <c r="M10" s="154" t="s">
        <v>2580</v>
      </c>
      <c r="N10" s="154" t="s">
        <v>2579</v>
      </c>
      <c r="O10" s="134" t="s">
        <v>2455</v>
      </c>
      <c r="P10" s="137"/>
      <c r="Q10" s="136">
        <v>44340.527777777781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3335895524</v>
      </c>
      <c r="C11" s="136">
        <v>44338.371435185189</v>
      </c>
      <c r="D11" s="136" t="s">
        <v>2180</v>
      </c>
      <c r="E11" s="124">
        <v>929</v>
      </c>
      <c r="F11" s="148" t="str">
        <f>VLOOKUP(E11,VIP!$A$2:$O13321,2,0)</f>
        <v>DRBR929</v>
      </c>
      <c r="G11" s="134" t="str">
        <f>VLOOKUP(E11,'LISTADO ATM'!$A$2:$B$897,2,0)</f>
        <v>ATM Autoservicio Nacional El Conde</v>
      </c>
      <c r="H11" s="134" t="str">
        <f>VLOOKUP(E11,VIP!$A$2:$O18184,7,FALSE)</f>
        <v>Si</v>
      </c>
      <c r="I11" s="134" t="str">
        <f>VLOOKUP(E11,VIP!$A$2:$O10149,8,FALSE)</f>
        <v>Si</v>
      </c>
      <c r="J11" s="134" t="str">
        <f>VLOOKUP(E11,VIP!$A$2:$O10099,8,FALSE)</f>
        <v>Si</v>
      </c>
      <c r="K11" s="134" t="str">
        <f>VLOOKUP(E11,VIP!$A$2:$O13673,6,0)</f>
        <v>NO</v>
      </c>
      <c r="L11" s="125" t="s">
        <v>2469</v>
      </c>
      <c r="M11" s="154" t="s">
        <v>2580</v>
      </c>
      <c r="N11" s="154" t="s">
        <v>2579</v>
      </c>
      <c r="O11" s="134" t="s">
        <v>2456</v>
      </c>
      <c r="P11" s="137"/>
      <c r="Q11" s="136">
        <v>44340.406944444447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3335895642</v>
      </c>
      <c r="C12" s="136">
        <v>44338.471724537034</v>
      </c>
      <c r="D12" s="136" t="s">
        <v>2180</v>
      </c>
      <c r="E12" s="124">
        <v>551</v>
      </c>
      <c r="F12" s="148" t="str">
        <f>VLOOKUP(E12,VIP!$A$2:$O13351,2,0)</f>
        <v>DRBR01C</v>
      </c>
      <c r="G12" s="134" t="str">
        <f>VLOOKUP(E12,'LISTADO ATM'!$A$2:$B$897,2,0)</f>
        <v xml:space="preserve">ATM Oficina Padre Castellanos </v>
      </c>
      <c r="H12" s="134" t="str">
        <f>VLOOKUP(E12,VIP!$A$2:$O18214,7,FALSE)</f>
        <v>Si</v>
      </c>
      <c r="I12" s="134" t="str">
        <f>VLOOKUP(E12,VIP!$A$2:$O10179,8,FALSE)</f>
        <v>Si</v>
      </c>
      <c r="J12" s="134" t="str">
        <f>VLOOKUP(E12,VIP!$A$2:$O10129,8,FALSE)</f>
        <v>Si</v>
      </c>
      <c r="K12" s="134" t="str">
        <f>VLOOKUP(E12,VIP!$A$2:$O13703,6,0)</f>
        <v>NO</v>
      </c>
      <c r="L12" s="125" t="s">
        <v>2219</v>
      </c>
      <c r="M12" s="154" t="s">
        <v>2580</v>
      </c>
      <c r="N12" s="154" t="s">
        <v>2579</v>
      </c>
      <c r="O12" s="134" t="s">
        <v>2456</v>
      </c>
      <c r="P12" s="137"/>
      <c r="Q12" s="136">
        <v>44340.567361111112</v>
      </c>
    </row>
    <row r="13" spans="1:17" s="96" customFormat="1" ht="18" x14ac:dyDescent="0.25">
      <c r="A13" s="134" t="str">
        <f>VLOOKUP(E13,'LISTADO ATM'!$A$2:$C$898,3,0)</f>
        <v>SUR</v>
      </c>
      <c r="B13" s="129">
        <v>3335895653</v>
      </c>
      <c r="C13" s="136">
        <v>44338.479247685187</v>
      </c>
      <c r="D13" s="136" t="s">
        <v>2473</v>
      </c>
      <c r="E13" s="124">
        <v>249</v>
      </c>
      <c r="F13" s="148" t="str">
        <f>VLOOKUP(E13,VIP!$A$2:$O13348,2,0)</f>
        <v>DRBR249</v>
      </c>
      <c r="G13" s="134" t="str">
        <f>VLOOKUP(E13,'LISTADO ATM'!$A$2:$B$897,2,0)</f>
        <v xml:space="preserve">ATM Banco Agrícola Neiba </v>
      </c>
      <c r="H13" s="134" t="str">
        <f>VLOOKUP(E13,VIP!$A$2:$O18211,7,FALSE)</f>
        <v>Si</v>
      </c>
      <c r="I13" s="134" t="str">
        <f>VLOOKUP(E13,VIP!$A$2:$O10176,8,FALSE)</f>
        <v>Si</v>
      </c>
      <c r="J13" s="134" t="str">
        <f>VLOOKUP(E13,VIP!$A$2:$O10126,8,FALSE)</f>
        <v>Si</v>
      </c>
      <c r="K13" s="134" t="str">
        <f>VLOOKUP(E13,VIP!$A$2:$O13700,6,0)</f>
        <v>NO</v>
      </c>
      <c r="L13" s="125" t="s">
        <v>2418</v>
      </c>
      <c r="M13" s="135" t="s">
        <v>2447</v>
      </c>
      <c r="N13" s="135" t="s">
        <v>2454</v>
      </c>
      <c r="O13" s="134" t="s">
        <v>2474</v>
      </c>
      <c r="P13" s="137"/>
      <c r="Q13" s="135" t="s">
        <v>2418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3335895661</v>
      </c>
      <c r="C14" s="136">
        <v>44338.483865740738</v>
      </c>
      <c r="D14" s="136" t="s">
        <v>2180</v>
      </c>
      <c r="E14" s="124">
        <v>473</v>
      </c>
      <c r="F14" s="148" t="str">
        <f>VLOOKUP(E14,VIP!$A$2:$O13346,2,0)</f>
        <v>DRBR473</v>
      </c>
      <c r="G14" s="134" t="str">
        <f>VLOOKUP(E14,'LISTADO ATM'!$A$2:$B$897,2,0)</f>
        <v xml:space="preserve">ATM Oficina Carrefour II </v>
      </c>
      <c r="H14" s="134" t="str">
        <f>VLOOKUP(E14,VIP!$A$2:$O18209,7,FALSE)</f>
        <v>Si</v>
      </c>
      <c r="I14" s="134" t="str">
        <f>VLOOKUP(E14,VIP!$A$2:$O10174,8,FALSE)</f>
        <v>Si</v>
      </c>
      <c r="J14" s="134" t="str">
        <f>VLOOKUP(E14,VIP!$A$2:$O10124,8,FALSE)</f>
        <v>Si</v>
      </c>
      <c r="K14" s="134" t="str">
        <f>VLOOKUP(E14,VIP!$A$2:$O13698,6,0)</f>
        <v>NO</v>
      </c>
      <c r="L14" s="125" t="s">
        <v>2573</v>
      </c>
      <c r="M14" s="154" t="s">
        <v>2580</v>
      </c>
      <c r="N14" s="154" t="s">
        <v>2579</v>
      </c>
      <c r="O14" s="134" t="s">
        <v>2456</v>
      </c>
      <c r="P14" s="137"/>
      <c r="Q14" s="136">
        <v>44340.612500000003</v>
      </c>
    </row>
    <row r="15" spans="1:17" s="96" customFormat="1" ht="18" x14ac:dyDescent="0.25">
      <c r="A15" s="134" t="str">
        <f>VLOOKUP(E15,'LISTADO ATM'!$A$2:$C$898,3,0)</f>
        <v>SUR</v>
      </c>
      <c r="B15" s="129">
        <v>3335895688</v>
      </c>
      <c r="C15" s="136">
        <v>44338.497800925928</v>
      </c>
      <c r="D15" s="136" t="s">
        <v>2180</v>
      </c>
      <c r="E15" s="124">
        <v>829</v>
      </c>
      <c r="F15" s="148" t="str">
        <f>VLOOKUP(E15,VIP!$A$2:$O13344,2,0)</f>
        <v>DRBR829</v>
      </c>
      <c r="G15" s="134" t="str">
        <f>VLOOKUP(E15,'LISTADO ATM'!$A$2:$B$897,2,0)</f>
        <v xml:space="preserve">ATM UNP Multicentro Sirena Baní </v>
      </c>
      <c r="H15" s="134" t="str">
        <f>VLOOKUP(E15,VIP!$A$2:$O18207,7,FALSE)</f>
        <v>Si</v>
      </c>
      <c r="I15" s="134" t="str">
        <f>VLOOKUP(E15,VIP!$A$2:$O10172,8,FALSE)</f>
        <v>Si</v>
      </c>
      <c r="J15" s="134" t="str">
        <f>VLOOKUP(E15,VIP!$A$2:$O10122,8,FALSE)</f>
        <v>Si</v>
      </c>
      <c r="K15" s="134" t="str">
        <f>VLOOKUP(E15,VIP!$A$2:$O13696,6,0)</f>
        <v>NO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7"/>
      <c r="Q15" s="135" t="s">
        <v>2469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3335895719</v>
      </c>
      <c r="C16" s="136">
        <v>44338.516388888886</v>
      </c>
      <c r="D16" s="136" t="s">
        <v>2450</v>
      </c>
      <c r="E16" s="124">
        <v>406</v>
      </c>
      <c r="F16" s="148" t="str">
        <f>VLOOKUP(E16,VIP!$A$2:$O13342,2,0)</f>
        <v>DRBR406</v>
      </c>
      <c r="G16" s="134" t="str">
        <f>VLOOKUP(E16,'LISTADO ATM'!$A$2:$B$897,2,0)</f>
        <v xml:space="preserve">ATM UNP Plaza Lama Máximo Gómez </v>
      </c>
      <c r="H16" s="134" t="str">
        <f>VLOOKUP(E16,VIP!$A$2:$O18205,7,FALSE)</f>
        <v>Si</v>
      </c>
      <c r="I16" s="134" t="str">
        <f>VLOOKUP(E16,VIP!$A$2:$O10170,8,FALSE)</f>
        <v>Si</v>
      </c>
      <c r="J16" s="134" t="str">
        <f>VLOOKUP(E16,VIP!$A$2:$O10120,8,FALSE)</f>
        <v>Si</v>
      </c>
      <c r="K16" s="134" t="str">
        <f>VLOOKUP(E16,VIP!$A$2:$O13694,6,0)</f>
        <v>SI</v>
      </c>
      <c r="L16" s="125" t="s">
        <v>2443</v>
      </c>
      <c r="M16" s="135" t="s">
        <v>2447</v>
      </c>
      <c r="N16" s="135" t="s">
        <v>2454</v>
      </c>
      <c r="O16" s="134" t="s">
        <v>2455</v>
      </c>
      <c r="P16" s="137"/>
      <c r="Q16" s="135" t="s">
        <v>2443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3335895722</v>
      </c>
      <c r="C17" s="136">
        <v>44338.517650462964</v>
      </c>
      <c r="D17" s="136" t="s">
        <v>2450</v>
      </c>
      <c r="E17" s="124">
        <v>152</v>
      </c>
      <c r="F17" s="148" t="str">
        <f>VLOOKUP(E17,VIP!$A$2:$O13340,2,0)</f>
        <v>DRBR152</v>
      </c>
      <c r="G17" s="134" t="str">
        <f>VLOOKUP(E17,'LISTADO ATM'!$A$2:$B$897,2,0)</f>
        <v xml:space="preserve">ATM Kiosco Megacentro II </v>
      </c>
      <c r="H17" s="134" t="str">
        <f>VLOOKUP(E17,VIP!$A$2:$O18203,7,FALSE)</f>
        <v>Si</v>
      </c>
      <c r="I17" s="134" t="str">
        <f>VLOOKUP(E17,VIP!$A$2:$O10168,8,FALSE)</f>
        <v>Si</v>
      </c>
      <c r="J17" s="134" t="str">
        <f>VLOOKUP(E17,VIP!$A$2:$O10118,8,FALSE)</f>
        <v>Si</v>
      </c>
      <c r="K17" s="134" t="str">
        <f>VLOOKUP(E17,VIP!$A$2:$O13692,6,0)</f>
        <v>NO</v>
      </c>
      <c r="L17" s="125" t="s">
        <v>2443</v>
      </c>
      <c r="M17" s="154" t="s">
        <v>2580</v>
      </c>
      <c r="N17" s="135" t="s">
        <v>2454</v>
      </c>
      <c r="O17" s="134" t="s">
        <v>2455</v>
      </c>
      <c r="P17" s="137"/>
      <c r="Q17" s="136">
        <v>44340.525000000001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3335895757</v>
      </c>
      <c r="C18" s="136">
        <v>44338.594444444447</v>
      </c>
      <c r="D18" s="136" t="s">
        <v>2450</v>
      </c>
      <c r="E18" s="124">
        <v>717</v>
      </c>
      <c r="F18" s="148" t="str">
        <f>VLOOKUP(E18,VIP!$A$2:$O13239,2,0)</f>
        <v>DRBR24K</v>
      </c>
      <c r="G18" s="134" t="str">
        <f>VLOOKUP(E18,'LISTADO ATM'!$A$2:$B$897,2,0)</f>
        <v xml:space="preserve">ATM Oficina Los Alcarrizos </v>
      </c>
      <c r="H18" s="134" t="str">
        <f>VLOOKUP(E18,VIP!$A$2:$O18102,7,FALSE)</f>
        <v>Si</v>
      </c>
      <c r="I18" s="134" t="str">
        <f>VLOOKUP(E18,VIP!$A$2:$O10067,8,FALSE)</f>
        <v>Si</v>
      </c>
      <c r="J18" s="134" t="str">
        <f>VLOOKUP(E18,VIP!$A$2:$O10017,8,FALSE)</f>
        <v>Si</v>
      </c>
      <c r="K18" s="134" t="str">
        <f>VLOOKUP(E18,VIP!$A$2:$O13591,6,0)</f>
        <v>SI</v>
      </c>
      <c r="L18" s="125" t="s">
        <v>2443</v>
      </c>
      <c r="M18" s="154" t="s">
        <v>2580</v>
      </c>
      <c r="N18" s="154" t="s">
        <v>2579</v>
      </c>
      <c r="O18" s="134" t="s">
        <v>2455</v>
      </c>
      <c r="P18" s="137"/>
      <c r="Q18" s="136">
        <v>44340.602777777778</v>
      </c>
    </row>
    <row r="19" spans="1:17" s="96" customFormat="1" ht="18" x14ac:dyDescent="0.25">
      <c r="A19" s="134" t="str">
        <f>VLOOKUP(E19,'LISTADO ATM'!$A$2:$C$898,3,0)</f>
        <v>NORTE</v>
      </c>
      <c r="B19" s="129">
        <v>3335895761</v>
      </c>
      <c r="C19" s="136">
        <v>44338.605555555558</v>
      </c>
      <c r="D19" s="136" t="s">
        <v>2473</v>
      </c>
      <c r="E19" s="124">
        <v>304</v>
      </c>
      <c r="F19" s="148" t="str">
        <f>VLOOKUP(E19,VIP!$A$2:$O13235,2,0)</f>
        <v>DRBR304</v>
      </c>
      <c r="G19" s="134" t="str">
        <f>VLOOKUP(E19,'LISTADO ATM'!$A$2:$B$897,2,0)</f>
        <v xml:space="preserve">ATM Multicentro La Sirena Estrella Sadhala </v>
      </c>
      <c r="H19" s="134" t="str">
        <f>VLOOKUP(E19,VIP!$A$2:$O18098,7,FALSE)</f>
        <v>Si</v>
      </c>
      <c r="I19" s="134" t="str">
        <f>VLOOKUP(E19,VIP!$A$2:$O10063,8,FALSE)</f>
        <v>Si</v>
      </c>
      <c r="J19" s="134" t="str">
        <f>VLOOKUP(E19,VIP!$A$2:$O10013,8,FALSE)</f>
        <v>Si</v>
      </c>
      <c r="K19" s="134" t="str">
        <f>VLOOKUP(E19,VIP!$A$2:$O13587,6,0)</f>
        <v>NO</v>
      </c>
      <c r="L19" s="125" t="s">
        <v>2576</v>
      </c>
      <c r="M19" s="154" t="s">
        <v>2580</v>
      </c>
      <c r="N19" s="154" t="s">
        <v>2579</v>
      </c>
      <c r="O19" s="134" t="s">
        <v>2474</v>
      </c>
      <c r="P19" s="137"/>
      <c r="Q19" s="136">
        <v>44340.510416666664</v>
      </c>
    </row>
    <row r="20" spans="1:17" s="96" customFormat="1" ht="18" x14ac:dyDescent="0.25">
      <c r="A20" s="134" t="str">
        <f>VLOOKUP(E20,'LISTADO ATM'!$A$2:$C$898,3,0)</f>
        <v>NORTE</v>
      </c>
      <c r="B20" s="129">
        <v>3335895762</v>
      </c>
      <c r="C20" s="136">
        <v>44338.606249999997</v>
      </c>
      <c r="D20" s="136" t="s">
        <v>2473</v>
      </c>
      <c r="E20" s="124">
        <v>774</v>
      </c>
      <c r="F20" s="148" t="str">
        <f>VLOOKUP(E20,VIP!$A$2:$O13285,2,0)</f>
        <v>DRBR061</v>
      </c>
      <c r="G20" s="134" t="str">
        <f>VLOOKUP(E20,'LISTADO ATM'!$A$2:$B$897,2,0)</f>
        <v xml:space="preserve">ATM Oficina Montecristi </v>
      </c>
      <c r="H20" s="134" t="str">
        <f>VLOOKUP(E20,VIP!$A$2:$O18148,7,FALSE)</f>
        <v>Si</v>
      </c>
      <c r="I20" s="134" t="str">
        <f>VLOOKUP(E20,VIP!$A$2:$O10113,8,FALSE)</f>
        <v>Si</v>
      </c>
      <c r="J20" s="134" t="str">
        <f>VLOOKUP(E20,VIP!$A$2:$O10063,8,FALSE)</f>
        <v>Si</v>
      </c>
      <c r="K20" s="134" t="str">
        <f>VLOOKUP(E20,VIP!$A$2:$O13637,6,0)</f>
        <v>NO</v>
      </c>
      <c r="L20" s="125" t="s">
        <v>2576</v>
      </c>
      <c r="M20" s="154" t="s">
        <v>2580</v>
      </c>
      <c r="N20" s="154" t="s">
        <v>2579</v>
      </c>
      <c r="O20" s="134" t="s">
        <v>2474</v>
      </c>
      <c r="P20" s="137"/>
      <c r="Q20" s="136">
        <v>44340.450694444444</v>
      </c>
    </row>
    <row r="21" spans="1:17" s="96" customFormat="1" ht="18" x14ac:dyDescent="0.25">
      <c r="A21" s="134" t="str">
        <f>VLOOKUP(E21,'LISTADO ATM'!$A$2:$C$898,3,0)</f>
        <v>ESTE</v>
      </c>
      <c r="B21" s="129">
        <v>3335895848</v>
      </c>
      <c r="C21" s="136">
        <v>44338.624837962961</v>
      </c>
      <c r="D21" s="136" t="s">
        <v>2473</v>
      </c>
      <c r="E21" s="124">
        <v>219</v>
      </c>
      <c r="F21" s="148" t="str">
        <f>VLOOKUP(E21,VIP!$A$2:$O13263,2,0)</f>
        <v>DRBR219</v>
      </c>
      <c r="G21" s="134" t="str">
        <f>VLOOKUP(E21,'LISTADO ATM'!$A$2:$B$897,2,0)</f>
        <v xml:space="preserve">ATM Oficina La Altagracia (Higuey) </v>
      </c>
      <c r="H21" s="134" t="str">
        <f>VLOOKUP(E21,VIP!$A$2:$O18126,7,FALSE)</f>
        <v>Si</v>
      </c>
      <c r="I21" s="134" t="str">
        <f>VLOOKUP(E21,VIP!$A$2:$O10091,8,FALSE)</f>
        <v>Si</v>
      </c>
      <c r="J21" s="134" t="str">
        <f>VLOOKUP(E21,VIP!$A$2:$O10041,8,FALSE)</f>
        <v>Si</v>
      </c>
      <c r="K21" s="134" t="str">
        <f>VLOOKUP(E21,VIP!$A$2:$O13615,6,0)</f>
        <v>NO</v>
      </c>
      <c r="L21" s="125" t="s">
        <v>2566</v>
      </c>
      <c r="M21" s="154" t="s">
        <v>2580</v>
      </c>
      <c r="N21" s="154" t="s">
        <v>2579</v>
      </c>
      <c r="O21" s="134" t="s">
        <v>2474</v>
      </c>
      <c r="P21" s="137"/>
      <c r="Q21" s="136">
        <v>44340.448611111111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3335895767</v>
      </c>
      <c r="C22" s="136">
        <v>44338.632384259261</v>
      </c>
      <c r="D22" s="136" t="s">
        <v>2450</v>
      </c>
      <c r="E22" s="124">
        <v>790</v>
      </c>
      <c r="F22" s="148" t="str">
        <f>VLOOKUP(E22,VIP!$A$2:$O13262,2,0)</f>
        <v>DRBR16I</v>
      </c>
      <c r="G22" s="134" t="str">
        <f>VLOOKUP(E22,'LISTADO ATM'!$A$2:$B$897,2,0)</f>
        <v xml:space="preserve">ATM Oficina Bella Vista Mall I </v>
      </c>
      <c r="H22" s="134" t="str">
        <f>VLOOKUP(E22,VIP!$A$2:$O18125,7,FALSE)</f>
        <v>Si</v>
      </c>
      <c r="I22" s="134" t="str">
        <f>VLOOKUP(E22,VIP!$A$2:$O10090,8,FALSE)</f>
        <v>Si</v>
      </c>
      <c r="J22" s="134" t="str">
        <f>VLOOKUP(E22,VIP!$A$2:$O10040,8,FALSE)</f>
        <v>Si</v>
      </c>
      <c r="K22" s="134" t="str">
        <f>VLOOKUP(E22,VIP!$A$2:$O13614,6,0)</f>
        <v>SI</v>
      </c>
      <c r="L22" s="125" t="s">
        <v>2443</v>
      </c>
      <c r="M22" s="154" t="s">
        <v>2580</v>
      </c>
      <c r="N22" s="135" t="s">
        <v>2454</v>
      </c>
      <c r="O22" s="134" t="s">
        <v>2455</v>
      </c>
      <c r="P22" s="137"/>
      <c r="Q22" s="136">
        <v>44340.457638888889</v>
      </c>
    </row>
    <row r="23" spans="1:17" s="96" customFormat="1" ht="18" x14ac:dyDescent="0.25">
      <c r="A23" s="134" t="str">
        <f>VLOOKUP(E23,'LISTADO ATM'!$A$2:$C$898,3,0)</f>
        <v>ESTE</v>
      </c>
      <c r="B23" s="129">
        <v>3335895768</v>
      </c>
      <c r="C23" s="136">
        <v>44338.634502314817</v>
      </c>
      <c r="D23" s="136" t="s">
        <v>2473</v>
      </c>
      <c r="E23" s="124">
        <v>386</v>
      </c>
      <c r="F23" s="148" t="str">
        <f>VLOOKUP(E23,VIP!$A$2:$O13261,2,0)</f>
        <v>DRBR386</v>
      </c>
      <c r="G23" s="134" t="str">
        <f>VLOOKUP(E23,'LISTADO ATM'!$A$2:$B$897,2,0)</f>
        <v xml:space="preserve">ATM Plaza Verón II </v>
      </c>
      <c r="H23" s="134" t="str">
        <f>VLOOKUP(E23,VIP!$A$2:$O18124,7,FALSE)</f>
        <v>Si</v>
      </c>
      <c r="I23" s="134" t="str">
        <f>VLOOKUP(E23,VIP!$A$2:$O10089,8,FALSE)</f>
        <v>Si</v>
      </c>
      <c r="J23" s="134" t="str">
        <f>VLOOKUP(E23,VIP!$A$2:$O10039,8,FALSE)</f>
        <v>Si</v>
      </c>
      <c r="K23" s="134" t="str">
        <f>VLOOKUP(E23,VIP!$A$2:$O13613,6,0)</f>
        <v>NO</v>
      </c>
      <c r="L23" s="125" t="s">
        <v>2418</v>
      </c>
      <c r="M23" s="154" t="s">
        <v>2580</v>
      </c>
      <c r="N23" s="154" t="s">
        <v>2579</v>
      </c>
      <c r="O23" s="134" t="s">
        <v>2474</v>
      </c>
      <c r="P23" s="137"/>
      <c r="Q23" s="136">
        <v>44340.518055555556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3335895771</v>
      </c>
      <c r="C24" s="136">
        <v>44338.64267361111</v>
      </c>
      <c r="D24" s="136" t="s">
        <v>2180</v>
      </c>
      <c r="E24" s="124">
        <v>589</v>
      </c>
      <c r="F24" s="148" t="str">
        <f>VLOOKUP(E24,VIP!$A$2:$O13259,2,0)</f>
        <v>DRBR23E</v>
      </c>
      <c r="G24" s="134" t="str">
        <f>VLOOKUP(E24,'LISTADO ATM'!$A$2:$B$897,2,0)</f>
        <v xml:space="preserve">ATM S/M Bravo San Vicente de Paul </v>
      </c>
      <c r="H24" s="134" t="str">
        <f>VLOOKUP(E24,VIP!$A$2:$O18122,7,FALSE)</f>
        <v>Si</v>
      </c>
      <c r="I24" s="134" t="str">
        <f>VLOOKUP(E24,VIP!$A$2:$O10087,8,FALSE)</f>
        <v>No</v>
      </c>
      <c r="J24" s="134" t="str">
        <f>VLOOKUP(E24,VIP!$A$2:$O10037,8,FALSE)</f>
        <v>No</v>
      </c>
      <c r="K24" s="134" t="str">
        <f>VLOOKUP(E24,VIP!$A$2:$O13611,6,0)</f>
        <v>NO</v>
      </c>
      <c r="L24" s="125" t="s">
        <v>2219</v>
      </c>
      <c r="M24" s="154" t="s">
        <v>2580</v>
      </c>
      <c r="N24" s="154" t="s">
        <v>2579</v>
      </c>
      <c r="O24" s="134" t="s">
        <v>2456</v>
      </c>
      <c r="P24" s="137"/>
      <c r="Q24" s="136">
        <v>44340.561805555553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3335895772</v>
      </c>
      <c r="C25" s="136">
        <v>44338.643807870372</v>
      </c>
      <c r="D25" s="136" t="s">
        <v>2180</v>
      </c>
      <c r="E25" s="124">
        <v>889</v>
      </c>
      <c r="F25" s="148" t="str">
        <f>VLOOKUP(E25,VIP!$A$2:$O13258,2,0)</f>
        <v>DRBR889</v>
      </c>
      <c r="G25" s="134" t="str">
        <f>VLOOKUP(E25,'LISTADO ATM'!$A$2:$B$897,2,0)</f>
        <v>ATM Oficina Plaza Lama Máximo Gómez II</v>
      </c>
      <c r="H25" s="134" t="str">
        <f>VLOOKUP(E25,VIP!$A$2:$O18121,7,FALSE)</f>
        <v>Si</v>
      </c>
      <c r="I25" s="134" t="str">
        <f>VLOOKUP(E25,VIP!$A$2:$O10086,8,FALSE)</f>
        <v>Si</v>
      </c>
      <c r="J25" s="134" t="str">
        <f>VLOOKUP(E25,VIP!$A$2:$O10036,8,FALSE)</f>
        <v>Si</v>
      </c>
      <c r="K25" s="134" t="str">
        <f>VLOOKUP(E25,VIP!$A$2:$O13610,6,0)</f>
        <v>NO</v>
      </c>
      <c r="L25" s="125" t="s">
        <v>2469</v>
      </c>
      <c r="M25" s="154" t="s">
        <v>2580</v>
      </c>
      <c r="N25" s="154" t="s">
        <v>2579</v>
      </c>
      <c r="O25" s="134" t="s">
        <v>2456</v>
      </c>
      <c r="P25" s="137"/>
      <c r="Q25" s="136">
        <v>44340.619444444441</v>
      </c>
    </row>
    <row r="26" spans="1:17" s="96" customFormat="1" ht="18" x14ac:dyDescent="0.25">
      <c r="A26" s="134" t="str">
        <f>VLOOKUP(E26,'LISTADO ATM'!$A$2:$C$898,3,0)</f>
        <v>SUR</v>
      </c>
      <c r="B26" s="129">
        <v>3335895779</v>
      </c>
      <c r="C26" s="136">
        <v>44338.674039351848</v>
      </c>
      <c r="D26" s="136" t="s">
        <v>2450</v>
      </c>
      <c r="E26" s="124">
        <v>252</v>
      </c>
      <c r="F26" s="148" t="str">
        <f>VLOOKUP(E26,VIP!$A$2:$O13254,2,0)</f>
        <v>DRBR252</v>
      </c>
      <c r="G26" s="134" t="str">
        <f>VLOOKUP(E26,'LISTADO ATM'!$A$2:$B$897,2,0)</f>
        <v xml:space="preserve">ATM Banco Agrícola (Barahona) </v>
      </c>
      <c r="H26" s="134" t="str">
        <f>VLOOKUP(E26,VIP!$A$2:$O18117,7,FALSE)</f>
        <v>Si</v>
      </c>
      <c r="I26" s="134" t="str">
        <f>VLOOKUP(E26,VIP!$A$2:$O10082,8,FALSE)</f>
        <v>Si</v>
      </c>
      <c r="J26" s="134" t="str">
        <f>VLOOKUP(E26,VIP!$A$2:$O10032,8,FALSE)</f>
        <v>Si</v>
      </c>
      <c r="K26" s="134" t="str">
        <f>VLOOKUP(E26,VIP!$A$2:$O13606,6,0)</f>
        <v>NO</v>
      </c>
      <c r="L26" s="125" t="s">
        <v>2418</v>
      </c>
      <c r="M26" s="154" t="s">
        <v>2580</v>
      </c>
      <c r="N26" s="154" t="s">
        <v>2579</v>
      </c>
      <c r="O26" s="134" t="s">
        <v>2455</v>
      </c>
      <c r="P26" s="137"/>
      <c r="Q26" s="136">
        <v>44340.381944444445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3335895780</v>
      </c>
      <c r="C27" s="136">
        <v>44338.677777777775</v>
      </c>
      <c r="D27" s="136" t="s">
        <v>2450</v>
      </c>
      <c r="E27" s="124">
        <v>446</v>
      </c>
      <c r="F27" s="148" t="str">
        <f>VLOOKUP(E27,VIP!$A$2:$O13292,2,0)</f>
        <v>DRBR446</v>
      </c>
      <c r="G27" s="134" t="str">
        <f>VLOOKUP(E27,'LISTADO ATM'!$A$2:$B$897,2,0)</f>
        <v>ATM Hipodromo V Centenario</v>
      </c>
      <c r="H27" s="134" t="str">
        <f>VLOOKUP(E27,VIP!$A$2:$O18155,7,FALSE)</f>
        <v>Si</v>
      </c>
      <c r="I27" s="134" t="str">
        <f>VLOOKUP(E27,VIP!$A$2:$O10120,8,FALSE)</f>
        <v>Si</v>
      </c>
      <c r="J27" s="134" t="str">
        <f>VLOOKUP(E27,VIP!$A$2:$O10070,8,FALSE)</f>
        <v>Si</v>
      </c>
      <c r="K27" s="134" t="str">
        <f>VLOOKUP(E27,VIP!$A$2:$O13644,6,0)</f>
        <v>NO</v>
      </c>
      <c r="L27" s="125" t="s">
        <v>2443</v>
      </c>
      <c r="M27" s="135" t="s">
        <v>2447</v>
      </c>
      <c r="N27" s="135" t="s">
        <v>2454</v>
      </c>
      <c r="O27" s="134" t="s">
        <v>2455</v>
      </c>
      <c r="P27" s="137"/>
      <c r="Q27" s="135" t="s">
        <v>2443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3335895781</v>
      </c>
      <c r="C28" s="136">
        <v>44338.682488425926</v>
      </c>
      <c r="D28" s="136" t="s">
        <v>2450</v>
      </c>
      <c r="E28" s="124">
        <v>525</v>
      </c>
      <c r="F28" s="148" t="str">
        <f>VLOOKUP(E28,VIP!$A$2:$O13252,2,0)</f>
        <v>DRBR525</v>
      </c>
      <c r="G28" s="134" t="str">
        <f>VLOOKUP(E28,'LISTADO ATM'!$A$2:$B$897,2,0)</f>
        <v>ATM S/M Bravo Las Americas</v>
      </c>
      <c r="H28" s="134" t="str">
        <f>VLOOKUP(E28,VIP!$A$2:$O18115,7,FALSE)</f>
        <v>Si</v>
      </c>
      <c r="I28" s="134" t="str">
        <f>VLOOKUP(E28,VIP!$A$2:$O10080,8,FALSE)</f>
        <v>Si</v>
      </c>
      <c r="J28" s="134" t="str">
        <f>VLOOKUP(E28,VIP!$A$2:$O10030,8,FALSE)</f>
        <v>Si</v>
      </c>
      <c r="K28" s="134" t="str">
        <f>VLOOKUP(E28,VIP!$A$2:$O13604,6,0)</f>
        <v>NO</v>
      </c>
      <c r="L28" s="125" t="s">
        <v>2418</v>
      </c>
      <c r="M28" s="154" t="s">
        <v>2580</v>
      </c>
      <c r="N28" s="135" t="s">
        <v>2454</v>
      </c>
      <c r="O28" s="134" t="s">
        <v>2455</v>
      </c>
      <c r="P28" s="137"/>
      <c r="Q28" s="136">
        <v>44340.518055555556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3335895782</v>
      </c>
      <c r="C29" s="136">
        <v>44338.685173611113</v>
      </c>
      <c r="D29" s="136" t="s">
        <v>2473</v>
      </c>
      <c r="E29" s="124">
        <v>527</v>
      </c>
      <c r="F29" s="148" t="str">
        <f>VLOOKUP(E29,VIP!$A$2:$O13251,2,0)</f>
        <v>DRBR527</v>
      </c>
      <c r="G29" s="134" t="str">
        <f>VLOOKUP(E29,'LISTADO ATM'!$A$2:$B$897,2,0)</f>
        <v>ATM Oficina Zona Oriental II</v>
      </c>
      <c r="H29" s="134" t="str">
        <f>VLOOKUP(E29,VIP!$A$2:$O18114,7,FALSE)</f>
        <v>Si</v>
      </c>
      <c r="I29" s="134" t="str">
        <f>VLOOKUP(E29,VIP!$A$2:$O10079,8,FALSE)</f>
        <v>Si</v>
      </c>
      <c r="J29" s="134" t="str">
        <f>VLOOKUP(E29,VIP!$A$2:$O10029,8,FALSE)</f>
        <v>Si</v>
      </c>
      <c r="K29" s="134" t="str">
        <f>VLOOKUP(E29,VIP!$A$2:$O13603,6,0)</f>
        <v>SI</v>
      </c>
      <c r="L29" s="125" t="s">
        <v>2418</v>
      </c>
      <c r="M29" s="154" t="s">
        <v>2580</v>
      </c>
      <c r="N29" s="154" t="s">
        <v>2579</v>
      </c>
      <c r="O29" s="134" t="s">
        <v>2474</v>
      </c>
      <c r="P29" s="137"/>
      <c r="Q29" s="136">
        <v>44340.515277777777</v>
      </c>
    </row>
    <row r="30" spans="1:17" s="96" customFormat="1" ht="18" x14ac:dyDescent="0.25">
      <c r="A30" s="134" t="str">
        <f>VLOOKUP(E30,'LISTADO ATM'!$A$2:$C$898,3,0)</f>
        <v>SUR</v>
      </c>
      <c r="B30" s="129">
        <v>3335895787</v>
      </c>
      <c r="C30" s="136">
        <v>44338.692650462966</v>
      </c>
      <c r="D30" s="136" t="s">
        <v>2473</v>
      </c>
      <c r="E30" s="124">
        <v>699</v>
      </c>
      <c r="F30" s="148" t="str">
        <f>VLOOKUP(E30,VIP!$A$2:$O13250,2,0)</f>
        <v>DRBR699</v>
      </c>
      <c r="G30" s="134" t="str">
        <f>VLOOKUP(E30,'LISTADO ATM'!$A$2:$B$897,2,0)</f>
        <v>ATM S/M Bravo Bani</v>
      </c>
      <c r="H30" s="134" t="str">
        <f>VLOOKUP(E30,VIP!$A$2:$O18113,7,FALSE)</f>
        <v>NO</v>
      </c>
      <c r="I30" s="134" t="str">
        <f>VLOOKUP(E30,VIP!$A$2:$O10078,8,FALSE)</f>
        <v>SI</v>
      </c>
      <c r="J30" s="134" t="str">
        <f>VLOOKUP(E30,VIP!$A$2:$O10028,8,FALSE)</f>
        <v>SI</v>
      </c>
      <c r="K30" s="134" t="str">
        <f>VLOOKUP(E30,VIP!$A$2:$O13602,6,0)</f>
        <v>NO</v>
      </c>
      <c r="L30" s="125" t="s">
        <v>2443</v>
      </c>
      <c r="M30" s="154" t="s">
        <v>2580</v>
      </c>
      <c r="N30" s="154" t="s">
        <v>2579</v>
      </c>
      <c r="O30" s="134" t="s">
        <v>2474</v>
      </c>
      <c r="P30" s="137"/>
      <c r="Q30" s="136">
        <v>44340.525694444441</v>
      </c>
    </row>
    <row r="31" spans="1:17" s="96" customFormat="1" ht="18" x14ac:dyDescent="0.25">
      <c r="A31" s="134" t="str">
        <f>VLOOKUP(E31,'LISTADO ATM'!$A$2:$C$898,3,0)</f>
        <v>ESTE</v>
      </c>
      <c r="B31" s="129">
        <v>3335895814</v>
      </c>
      <c r="C31" s="136">
        <v>44338.728472222225</v>
      </c>
      <c r="D31" s="136" t="s">
        <v>2450</v>
      </c>
      <c r="E31" s="124">
        <v>330</v>
      </c>
      <c r="F31" s="148" t="str">
        <f>VLOOKUP(E31,VIP!$A$2:$O13292,2,0)</f>
        <v>DRBR330</v>
      </c>
      <c r="G31" s="134" t="str">
        <f>VLOOKUP(E31,'LISTADO ATM'!$A$2:$B$897,2,0)</f>
        <v xml:space="preserve">ATM Oficina Boulevard (Higuey) </v>
      </c>
      <c r="H31" s="134" t="str">
        <f>VLOOKUP(E31,VIP!$A$2:$O18155,7,FALSE)</f>
        <v>Si</v>
      </c>
      <c r="I31" s="134" t="str">
        <f>VLOOKUP(E31,VIP!$A$2:$O10120,8,FALSE)</f>
        <v>Si</v>
      </c>
      <c r="J31" s="134" t="str">
        <f>VLOOKUP(E31,VIP!$A$2:$O10070,8,FALSE)</f>
        <v>Si</v>
      </c>
      <c r="K31" s="134" t="str">
        <f>VLOOKUP(E31,VIP!$A$2:$O13644,6,0)</f>
        <v>SI</v>
      </c>
      <c r="L31" s="125" t="s">
        <v>2576</v>
      </c>
      <c r="M31" s="154" t="s">
        <v>2580</v>
      </c>
      <c r="N31" s="154" t="s">
        <v>2579</v>
      </c>
      <c r="O31" s="134" t="s">
        <v>2455</v>
      </c>
      <c r="P31" s="137"/>
      <c r="Q31" s="136">
        <v>44340.525694444441</v>
      </c>
    </row>
    <row r="32" spans="1:17" s="96" customFormat="1" ht="18" x14ac:dyDescent="0.25">
      <c r="A32" s="134" t="str">
        <f>VLOOKUP(E32,'LISTADO ATM'!$A$2:$C$898,3,0)</f>
        <v>NORTE</v>
      </c>
      <c r="B32" s="129">
        <v>3335895819</v>
      </c>
      <c r="C32" s="136">
        <v>44338.756932870368</v>
      </c>
      <c r="D32" s="136" t="s">
        <v>2473</v>
      </c>
      <c r="E32" s="124">
        <v>8</v>
      </c>
      <c r="F32" s="148" t="str">
        <f>VLOOKUP(E32,VIP!$A$2:$O13240,2,0)</f>
        <v>DRBR008</v>
      </c>
      <c r="G32" s="134" t="str">
        <f>VLOOKUP(E32,'LISTADO ATM'!$A$2:$B$897,2,0)</f>
        <v>ATM Autoservicio Yaque</v>
      </c>
      <c r="H32" s="134" t="str">
        <f>VLOOKUP(E32,VIP!$A$2:$O18103,7,FALSE)</f>
        <v>Si</v>
      </c>
      <c r="I32" s="134" t="str">
        <f>VLOOKUP(E32,VIP!$A$2:$O10068,8,FALSE)</f>
        <v>Si</v>
      </c>
      <c r="J32" s="134" t="str">
        <f>VLOOKUP(E32,VIP!$A$2:$O10018,8,FALSE)</f>
        <v>Si</v>
      </c>
      <c r="K32" s="134" t="str">
        <f>VLOOKUP(E32,VIP!$A$2:$O13592,6,0)</f>
        <v>NO</v>
      </c>
      <c r="L32" s="125" t="s">
        <v>2576</v>
      </c>
      <c r="M32" s="154" t="s">
        <v>2580</v>
      </c>
      <c r="N32" s="154" t="s">
        <v>2579</v>
      </c>
      <c r="O32" s="134" t="s">
        <v>2474</v>
      </c>
      <c r="P32" s="137"/>
      <c r="Q32" s="136">
        <v>44340.519444444442</v>
      </c>
    </row>
    <row r="33" spans="1:17" s="96" customFormat="1" ht="18" x14ac:dyDescent="0.25">
      <c r="A33" s="134" t="str">
        <f>VLOOKUP(E33,'LISTADO ATM'!$A$2:$C$898,3,0)</f>
        <v>DISTRITO NACIONAL</v>
      </c>
      <c r="B33" s="129">
        <v>3335895824</v>
      </c>
      <c r="C33" s="136">
        <v>44338.771481481483</v>
      </c>
      <c r="D33" s="136" t="s">
        <v>2180</v>
      </c>
      <c r="E33" s="124">
        <v>955</v>
      </c>
      <c r="F33" s="148" t="str">
        <f>VLOOKUP(E33,VIP!$A$2:$O13236,2,0)</f>
        <v>DRBR955</v>
      </c>
      <c r="G33" s="134" t="str">
        <f>VLOOKUP(E33,'LISTADO ATM'!$A$2:$B$897,2,0)</f>
        <v xml:space="preserve">ATM Oficina Americana Independencia II </v>
      </c>
      <c r="H33" s="134" t="str">
        <f>VLOOKUP(E33,VIP!$A$2:$O18099,7,FALSE)</f>
        <v>Si</v>
      </c>
      <c r="I33" s="134" t="str">
        <f>VLOOKUP(E33,VIP!$A$2:$O10064,8,FALSE)</f>
        <v>Si</v>
      </c>
      <c r="J33" s="134" t="str">
        <f>VLOOKUP(E33,VIP!$A$2:$O10014,8,FALSE)</f>
        <v>Si</v>
      </c>
      <c r="K33" s="134" t="str">
        <f>VLOOKUP(E33,VIP!$A$2:$O13588,6,0)</f>
        <v>NO</v>
      </c>
      <c r="L33" s="125" t="s">
        <v>2469</v>
      </c>
      <c r="M33" s="135" t="s">
        <v>2447</v>
      </c>
      <c r="N33" s="135" t="s">
        <v>2454</v>
      </c>
      <c r="O33" s="134" t="s">
        <v>2456</v>
      </c>
      <c r="P33" s="137"/>
      <c r="Q33" s="135" t="s">
        <v>2469</v>
      </c>
    </row>
    <row r="34" spans="1:17" s="96" customFormat="1" ht="18" x14ac:dyDescent="0.25">
      <c r="A34" s="134" t="str">
        <f>VLOOKUP(E34,'LISTADO ATM'!$A$2:$C$898,3,0)</f>
        <v>ESTE</v>
      </c>
      <c r="B34" s="129">
        <v>3335895829</v>
      </c>
      <c r="C34" s="136">
        <v>44338.81449074074</v>
      </c>
      <c r="D34" s="136" t="s">
        <v>2450</v>
      </c>
      <c r="E34" s="124">
        <v>651</v>
      </c>
      <c r="F34" s="148" t="str">
        <f>VLOOKUP(E34,VIP!$A$2:$O13243,2,0)</f>
        <v>DRBR651</v>
      </c>
      <c r="G34" s="134" t="str">
        <f>VLOOKUP(E34,'LISTADO ATM'!$A$2:$B$897,2,0)</f>
        <v>ATM Eco Petroleo Romana</v>
      </c>
      <c r="H34" s="134" t="str">
        <f>VLOOKUP(E34,VIP!$A$2:$O18106,7,FALSE)</f>
        <v>Si</v>
      </c>
      <c r="I34" s="134" t="str">
        <f>VLOOKUP(E34,VIP!$A$2:$O10071,8,FALSE)</f>
        <v>Si</v>
      </c>
      <c r="J34" s="134" t="str">
        <f>VLOOKUP(E34,VIP!$A$2:$O10021,8,FALSE)</f>
        <v>Si</v>
      </c>
      <c r="K34" s="134" t="str">
        <f>VLOOKUP(E34,VIP!$A$2:$O13595,6,0)</f>
        <v>NO</v>
      </c>
      <c r="L34" s="125" t="s">
        <v>2418</v>
      </c>
      <c r="M34" s="154" t="s">
        <v>2580</v>
      </c>
      <c r="N34" s="154" t="s">
        <v>2579</v>
      </c>
      <c r="O34" s="134" t="s">
        <v>2455</v>
      </c>
      <c r="P34" s="137"/>
      <c r="Q34" s="136">
        <v>44340.510416666664</v>
      </c>
    </row>
    <row r="35" spans="1:17" s="96" customFormat="1" ht="18" x14ac:dyDescent="0.25">
      <c r="A35" s="134" t="str">
        <f>VLOOKUP(E35,'LISTADO ATM'!$A$2:$C$898,3,0)</f>
        <v>DISTRITO NACIONAL</v>
      </c>
      <c r="B35" s="129">
        <v>3335895833</v>
      </c>
      <c r="C35" s="136">
        <v>44338.862835648149</v>
      </c>
      <c r="D35" s="136" t="s">
        <v>2450</v>
      </c>
      <c r="E35" s="124">
        <v>359</v>
      </c>
      <c r="F35" s="148" t="str">
        <f>VLOOKUP(E35,VIP!$A$2:$O13240,2,0)</f>
        <v>DRBR359</v>
      </c>
      <c r="G35" s="134" t="str">
        <f>VLOOKUP(E35,'LISTADO ATM'!$A$2:$B$897,2,0)</f>
        <v>ATM S/M Bravo Ozama</v>
      </c>
      <c r="H35" s="134" t="str">
        <f>VLOOKUP(E35,VIP!$A$2:$O18103,7,FALSE)</f>
        <v>N/A</v>
      </c>
      <c r="I35" s="134" t="str">
        <f>VLOOKUP(E35,VIP!$A$2:$O10068,8,FALSE)</f>
        <v>N/A</v>
      </c>
      <c r="J35" s="134" t="str">
        <f>VLOOKUP(E35,VIP!$A$2:$O10018,8,FALSE)</f>
        <v>N/A</v>
      </c>
      <c r="K35" s="134" t="str">
        <f>VLOOKUP(E35,VIP!$A$2:$O13592,6,0)</f>
        <v>N/A</v>
      </c>
      <c r="L35" s="125" t="s">
        <v>2566</v>
      </c>
      <c r="M35" s="154" t="s">
        <v>2580</v>
      </c>
      <c r="N35" s="154" t="s">
        <v>2579</v>
      </c>
      <c r="O35" s="134" t="s">
        <v>2455</v>
      </c>
      <c r="P35" s="137"/>
      <c r="Q35" s="136">
        <v>44340.530555555553</v>
      </c>
    </row>
    <row r="36" spans="1:17" s="96" customFormat="1" ht="18" x14ac:dyDescent="0.25">
      <c r="A36" s="134" t="str">
        <f>VLOOKUP(E36,'LISTADO ATM'!$A$2:$C$898,3,0)</f>
        <v>DISTRITO NACIONAL</v>
      </c>
      <c r="B36" s="129">
        <v>3335895834</v>
      </c>
      <c r="C36" s="136">
        <v>44338.864606481482</v>
      </c>
      <c r="D36" s="136" t="s">
        <v>2180</v>
      </c>
      <c r="E36" s="124">
        <v>622</v>
      </c>
      <c r="F36" s="148" t="str">
        <f>VLOOKUP(E36,VIP!$A$2:$O13239,2,0)</f>
        <v>DRBR622</v>
      </c>
      <c r="G36" s="134" t="str">
        <f>VLOOKUP(E36,'LISTADO ATM'!$A$2:$B$897,2,0)</f>
        <v xml:space="preserve">ATM Ayuntamiento D.N. </v>
      </c>
      <c r="H36" s="134" t="str">
        <f>VLOOKUP(E36,VIP!$A$2:$O18102,7,FALSE)</f>
        <v>Si</v>
      </c>
      <c r="I36" s="134" t="str">
        <f>VLOOKUP(E36,VIP!$A$2:$O10067,8,FALSE)</f>
        <v>Si</v>
      </c>
      <c r="J36" s="134" t="str">
        <f>VLOOKUP(E36,VIP!$A$2:$O10017,8,FALSE)</f>
        <v>Si</v>
      </c>
      <c r="K36" s="134" t="str">
        <f>VLOOKUP(E36,VIP!$A$2:$O13591,6,0)</f>
        <v>NO</v>
      </c>
      <c r="L36" s="125" t="s">
        <v>2245</v>
      </c>
      <c r="M36" s="154" t="s">
        <v>2580</v>
      </c>
      <c r="N36" s="154" t="s">
        <v>2579</v>
      </c>
      <c r="O36" s="134" t="s">
        <v>2456</v>
      </c>
      <c r="P36" s="137"/>
      <c r="Q36" s="136">
        <v>44340.356249999997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3335895840</v>
      </c>
      <c r="C37" s="136">
        <v>44338.986793981479</v>
      </c>
      <c r="D37" s="136" t="s">
        <v>2180</v>
      </c>
      <c r="E37" s="124">
        <v>566</v>
      </c>
      <c r="F37" s="148" t="str">
        <f>VLOOKUP(E37,VIP!$A$2:$O13242,2,0)</f>
        <v>DRBR508</v>
      </c>
      <c r="G37" s="134" t="str">
        <f>VLOOKUP(E37,'LISTADO ATM'!$A$2:$B$897,2,0)</f>
        <v xml:space="preserve">ATM Hiper Olé Aut. Duarte </v>
      </c>
      <c r="H37" s="134" t="str">
        <f>VLOOKUP(E37,VIP!$A$2:$O18105,7,FALSE)</f>
        <v>Si</v>
      </c>
      <c r="I37" s="134" t="str">
        <f>VLOOKUP(E37,VIP!$A$2:$O10070,8,FALSE)</f>
        <v>Si</v>
      </c>
      <c r="J37" s="134" t="str">
        <f>VLOOKUP(E37,VIP!$A$2:$O10020,8,FALSE)</f>
        <v>Si</v>
      </c>
      <c r="K37" s="134" t="str">
        <f>VLOOKUP(E37,VIP!$A$2:$O13594,6,0)</f>
        <v>NO</v>
      </c>
      <c r="L37" s="125" t="s">
        <v>2245</v>
      </c>
      <c r="M37" s="135" t="s">
        <v>2447</v>
      </c>
      <c r="N37" s="135" t="s">
        <v>2454</v>
      </c>
      <c r="O37" s="134" t="s">
        <v>2456</v>
      </c>
      <c r="P37" s="137"/>
      <c r="Q37" s="135" t="s">
        <v>2245</v>
      </c>
    </row>
    <row r="38" spans="1:17" s="96" customFormat="1" ht="18" x14ac:dyDescent="0.25">
      <c r="A38" s="134" t="e">
        <f>VLOOKUP(E38,'LISTADO ATM'!$A$2:$C$898,3,0)</f>
        <v>#N/A</v>
      </c>
      <c r="B38" s="129">
        <v>3335895841</v>
      </c>
      <c r="C38" s="136">
        <v>44339.025636574072</v>
      </c>
      <c r="D38" s="136" t="s">
        <v>2572</v>
      </c>
      <c r="E38" s="124">
        <v>361</v>
      </c>
      <c r="F38" s="148" t="e">
        <f>VLOOKUP(E38,VIP!$A$2:$O13241,2,0)</f>
        <v>#N/A</v>
      </c>
      <c r="G38" s="134" t="e">
        <f>VLOOKUP(E38,'LISTADO ATM'!$A$2:$B$897,2,0)</f>
        <v>#N/A</v>
      </c>
      <c r="H38" s="134" t="e">
        <f>VLOOKUP(E38,VIP!$A$2:$O18104,7,FALSE)</f>
        <v>#N/A</v>
      </c>
      <c r="I38" s="134" t="e">
        <f>VLOOKUP(E38,VIP!$A$2:$O10069,8,FALSE)</f>
        <v>#N/A</v>
      </c>
      <c r="J38" s="134" t="e">
        <f>VLOOKUP(E38,VIP!$A$2:$O10019,8,FALSE)</f>
        <v>#N/A</v>
      </c>
      <c r="K38" s="134" t="e">
        <f>VLOOKUP(E38,VIP!$A$2:$O13593,6,0)</f>
        <v>#N/A</v>
      </c>
      <c r="L38" s="125" t="s">
        <v>2418</v>
      </c>
      <c r="M38" s="154" t="s">
        <v>2580</v>
      </c>
      <c r="N38" s="135" t="s">
        <v>2454</v>
      </c>
      <c r="O38" s="134" t="s">
        <v>2571</v>
      </c>
      <c r="P38" s="137"/>
      <c r="Q38" s="136">
        <v>44340.447222222225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3335895853</v>
      </c>
      <c r="C39" s="136">
        <v>44339.322997685187</v>
      </c>
      <c r="D39" s="136" t="s">
        <v>2473</v>
      </c>
      <c r="E39" s="124">
        <v>354</v>
      </c>
      <c r="F39" s="148" t="str">
        <f>VLOOKUP(E39,VIP!$A$2:$O13249,2,0)</f>
        <v>DRBR354</v>
      </c>
      <c r="G39" s="134" t="str">
        <f>VLOOKUP(E39,'LISTADO ATM'!$A$2:$B$897,2,0)</f>
        <v xml:space="preserve">ATM Oficina Núñez de Cáceres II </v>
      </c>
      <c r="H39" s="134" t="str">
        <f>VLOOKUP(E39,VIP!$A$2:$O18112,7,FALSE)</f>
        <v>Si</v>
      </c>
      <c r="I39" s="134" t="str">
        <f>VLOOKUP(E39,VIP!$A$2:$O10077,8,FALSE)</f>
        <v>Si</v>
      </c>
      <c r="J39" s="134" t="str">
        <f>VLOOKUP(E39,VIP!$A$2:$O10027,8,FALSE)</f>
        <v>Si</v>
      </c>
      <c r="K39" s="134" t="str">
        <f>VLOOKUP(E39,VIP!$A$2:$O13601,6,0)</f>
        <v>NO</v>
      </c>
      <c r="L39" s="125" t="s">
        <v>2418</v>
      </c>
      <c r="M39" s="135" t="s">
        <v>2447</v>
      </c>
      <c r="N39" s="135" t="s">
        <v>2454</v>
      </c>
      <c r="O39" s="134" t="s">
        <v>2474</v>
      </c>
      <c r="P39" s="137"/>
      <c r="Q39" s="135" t="s">
        <v>2418</v>
      </c>
    </row>
    <row r="40" spans="1:17" s="96" customFormat="1" ht="18" x14ac:dyDescent="0.25">
      <c r="A40" s="134" t="str">
        <f>VLOOKUP(E40,'LISTADO ATM'!$A$2:$C$898,3,0)</f>
        <v>NORTE</v>
      </c>
      <c r="B40" s="129">
        <v>3335895856</v>
      </c>
      <c r="C40" s="136">
        <v>44339.364745370367</v>
      </c>
      <c r="D40" s="136" t="s">
        <v>2181</v>
      </c>
      <c r="E40" s="124">
        <v>154</v>
      </c>
      <c r="F40" s="148" t="str">
        <f>VLOOKUP(E40,VIP!$A$2:$O13248,2,0)</f>
        <v>DRBR154</v>
      </c>
      <c r="G40" s="134" t="str">
        <f>VLOOKUP(E40,'LISTADO ATM'!$A$2:$B$897,2,0)</f>
        <v xml:space="preserve">ATM Oficina Sánchez </v>
      </c>
      <c r="H40" s="134" t="str">
        <f>VLOOKUP(E40,VIP!$A$2:$O18111,7,FALSE)</f>
        <v>Si</v>
      </c>
      <c r="I40" s="134" t="str">
        <f>VLOOKUP(E40,VIP!$A$2:$O10076,8,FALSE)</f>
        <v>Si</v>
      </c>
      <c r="J40" s="134" t="str">
        <f>VLOOKUP(E40,VIP!$A$2:$O10026,8,FALSE)</f>
        <v>Si</v>
      </c>
      <c r="K40" s="134" t="str">
        <f>VLOOKUP(E40,VIP!$A$2:$O13600,6,0)</f>
        <v>SI</v>
      </c>
      <c r="L40" s="125" t="s">
        <v>2219</v>
      </c>
      <c r="M40" s="154" t="s">
        <v>2580</v>
      </c>
      <c r="N40" s="135" t="s">
        <v>2454</v>
      </c>
      <c r="O40" s="134" t="s">
        <v>2569</v>
      </c>
      <c r="P40" s="137"/>
      <c r="Q40" s="136">
        <v>44340.434027777781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3335895860</v>
      </c>
      <c r="C41" s="136">
        <v>44339.395358796297</v>
      </c>
      <c r="D41" s="136" t="s">
        <v>2180</v>
      </c>
      <c r="E41" s="124">
        <v>272</v>
      </c>
      <c r="F41" s="148" t="str">
        <f>VLOOKUP(E41,VIP!$A$2:$O13245,2,0)</f>
        <v>DRBR272</v>
      </c>
      <c r="G41" s="134" t="str">
        <f>VLOOKUP(E41,'LISTADO ATM'!$A$2:$B$897,2,0)</f>
        <v xml:space="preserve">ATM Cámara de Diputados </v>
      </c>
      <c r="H41" s="134" t="str">
        <f>VLOOKUP(E41,VIP!$A$2:$O18108,7,FALSE)</f>
        <v>Si</v>
      </c>
      <c r="I41" s="134" t="str">
        <f>VLOOKUP(E41,VIP!$A$2:$O10073,8,FALSE)</f>
        <v>Si</v>
      </c>
      <c r="J41" s="134" t="str">
        <f>VLOOKUP(E41,VIP!$A$2:$O10023,8,FALSE)</f>
        <v>Si</v>
      </c>
      <c r="K41" s="134" t="str">
        <f>VLOOKUP(E41,VIP!$A$2:$O13597,6,0)</f>
        <v>NO</v>
      </c>
      <c r="L41" s="125" t="s">
        <v>2469</v>
      </c>
      <c r="M41" s="135" t="s">
        <v>2447</v>
      </c>
      <c r="N41" s="135" t="s">
        <v>2454</v>
      </c>
      <c r="O41" s="134" t="s">
        <v>2456</v>
      </c>
      <c r="P41" s="137"/>
      <c r="Q41" s="135" t="s">
        <v>2469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3335895864</v>
      </c>
      <c r="C42" s="136">
        <v>44339.412222222221</v>
      </c>
      <c r="D42" s="136" t="s">
        <v>2473</v>
      </c>
      <c r="E42" s="124">
        <v>347</v>
      </c>
      <c r="F42" s="148" t="str">
        <f>VLOOKUP(E42,VIP!$A$2:$O13244,2,0)</f>
        <v>DRBR347</v>
      </c>
      <c r="G42" s="134" t="str">
        <f>VLOOKUP(E42,'LISTADO ATM'!$A$2:$B$897,2,0)</f>
        <v>ATM Patio de Colombia</v>
      </c>
      <c r="H42" s="134" t="str">
        <f>VLOOKUP(E42,VIP!$A$2:$O18107,7,FALSE)</f>
        <v>N/A</v>
      </c>
      <c r="I42" s="134" t="str">
        <f>VLOOKUP(E42,VIP!$A$2:$O10072,8,FALSE)</f>
        <v>N/A</v>
      </c>
      <c r="J42" s="134" t="str">
        <f>VLOOKUP(E42,VIP!$A$2:$O10022,8,FALSE)</f>
        <v>N/A</v>
      </c>
      <c r="K42" s="134" t="str">
        <f>VLOOKUP(E42,VIP!$A$2:$O13596,6,0)</f>
        <v>N/A</v>
      </c>
      <c r="L42" s="125" t="s">
        <v>2418</v>
      </c>
      <c r="M42" s="154" t="s">
        <v>2580</v>
      </c>
      <c r="N42" s="135" t="s">
        <v>2454</v>
      </c>
      <c r="O42" s="134" t="s">
        <v>2474</v>
      </c>
      <c r="P42" s="137"/>
      <c r="Q42" s="136">
        <v>44340.727083333331</v>
      </c>
    </row>
    <row r="43" spans="1:17" s="96" customFormat="1" ht="18" x14ac:dyDescent="0.25">
      <c r="A43" s="134" t="str">
        <f>VLOOKUP(E43,'LISTADO ATM'!$A$2:$C$898,3,0)</f>
        <v>SUR</v>
      </c>
      <c r="B43" s="129">
        <v>3335895867</v>
      </c>
      <c r="C43" s="136">
        <v>44339.425173611111</v>
      </c>
      <c r="D43" s="136" t="s">
        <v>2180</v>
      </c>
      <c r="E43" s="124">
        <v>360</v>
      </c>
      <c r="F43" s="148" t="str">
        <f>VLOOKUP(E43,VIP!$A$2:$O13241,2,0)</f>
        <v>DRBR360</v>
      </c>
      <c r="G43" s="134" t="str">
        <f>VLOOKUP(E43,'LISTADO ATM'!$A$2:$B$897,2,0)</f>
        <v>ATM Ayuntamiento Guayabal</v>
      </c>
      <c r="H43" s="134" t="str">
        <f>VLOOKUP(E43,VIP!$A$2:$O18104,7,FALSE)</f>
        <v>si</v>
      </c>
      <c r="I43" s="134" t="str">
        <f>VLOOKUP(E43,VIP!$A$2:$O10069,8,FALSE)</f>
        <v>si</v>
      </c>
      <c r="J43" s="134" t="str">
        <f>VLOOKUP(E43,VIP!$A$2:$O10019,8,FALSE)</f>
        <v>si</v>
      </c>
      <c r="K43" s="134" t="str">
        <f>VLOOKUP(E43,VIP!$A$2:$O13593,6,0)</f>
        <v>NO</v>
      </c>
      <c r="L43" s="125" t="s">
        <v>2219</v>
      </c>
      <c r="M43" s="154" t="s">
        <v>2580</v>
      </c>
      <c r="N43" s="135" t="s">
        <v>2454</v>
      </c>
      <c r="O43" s="134" t="s">
        <v>2456</v>
      </c>
      <c r="P43" s="137"/>
      <c r="Q43" s="136">
        <v>44340.695833333331</v>
      </c>
    </row>
    <row r="44" spans="1:17" s="96" customFormat="1" ht="18" x14ac:dyDescent="0.25">
      <c r="A44" s="134" t="str">
        <f>VLOOKUP(E44,'LISTADO ATM'!$A$2:$C$898,3,0)</f>
        <v>NORTE</v>
      </c>
      <c r="B44" s="129">
        <v>3335895869</v>
      </c>
      <c r="C44" s="136">
        <v>44339.450092592589</v>
      </c>
      <c r="D44" s="136" t="s">
        <v>2450</v>
      </c>
      <c r="E44" s="124">
        <v>779</v>
      </c>
      <c r="F44" s="148" t="str">
        <f>VLOOKUP(E44,VIP!$A$2:$O13283,2,0)</f>
        <v>DRBR206</v>
      </c>
      <c r="G44" s="134" t="str">
        <f>VLOOKUP(E44,'LISTADO ATM'!$A$2:$B$897,2,0)</f>
        <v xml:space="preserve">ATM Zona Franca Esperanza I (Mao) </v>
      </c>
      <c r="H44" s="134" t="str">
        <f>VLOOKUP(E44,VIP!$A$2:$O18146,7,FALSE)</f>
        <v>Si</v>
      </c>
      <c r="I44" s="134" t="str">
        <f>VLOOKUP(E44,VIP!$A$2:$O10111,8,FALSE)</f>
        <v>Si</v>
      </c>
      <c r="J44" s="134" t="str">
        <f>VLOOKUP(E44,VIP!$A$2:$O10061,8,FALSE)</f>
        <v>Si</v>
      </c>
      <c r="K44" s="134" t="str">
        <f>VLOOKUP(E44,VIP!$A$2:$O13635,6,0)</f>
        <v>NO</v>
      </c>
      <c r="L44" s="125" t="s">
        <v>2443</v>
      </c>
      <c r="M44" s="154" t="s">
        <v>2580</v>
      </c>
      <c r="N44" s="154" t="s">
        <v>2579</v>
      </c>
      <c r="O44" s="134" t="s">
        <v>2455</v>
      </c>
      <c r="P44" s="137"/>
      <c r="Q44" s="136">
        <v>44340.455555555556</v>
      </c>
    </row>
    <row r="45" spans="1:17" s="96" customFormat="1" ht="18" x14ac:dyDescent="0.25">
      <c r="A45" s="134" t="str">
        <f>VLOOKUP(E45,'LISTADO ATM'!$A$2:$C$898,3,0)</f>
        <v>ESTE</v>
      </c>
      <c r="B45" s="129">
        <v>3335895870</v>
      </c>
      <c r="C45" s="136">
        <v>44339.451828703706</v>
      </c>
      <c r="D45" s="136" t="s">
        <v>2473</v>
      </c>
      <c r="E45" s="124">
        <v>660</v>
      </c>
      <c r="F45" s="148" t="str">
        <f>VLOOKUP(E45,VIP!$A$2:$O13282,2,0)</f>
        <v>DRBR660</v>
      </c>
      <c r="G45" s="134" t="str">
        <f>VLOOKUP(E45,'LISTADO ATM'!$A$2:$B$897,2,0)</f>
        <v>ATM Romana Norte II</v>
      </c>
      <c r="H45" s="134" t="str">
        <f>VLOOKUP(E45,VIP!$A$2:$O18145,7,FALSE)</f>
        <v>N/A</v>
      </c>
      <c r="I45" s="134" t="str">
        <f>VLOOKUP(E45,VIP!$A$2:$O10110,8,FALSE)</f>
        <v>N/A</v>
      </c>
      <c r="J45" s="134" t="str">
        <f>VLOOKUP(E45,VIP!$A$2:$O10060,8,FALSE)</f>
        <v>N/A</v>
      </c>
      <c r="K45" s="134" t="str">
        <f>VLOOKUP(E45,VIP!$A$2:$O13634,6,0)</f>
        <v>N/A</v>
      </c>
      <c r="L45" s="125" t="s">
        <v>2418</v>
      </c>
      <c r="M45" s="154" t="s">
        <v>2580</v>
      </c>
      <c r="N45" s="154" t="s">
        <v>2579</v>
      </c>
      <c r="O45" s="134" t="s">
        <v>2474</v>
      </c>
      <c r="P45" s="137"/>
      <c r="Q45" s="136">
        <v>44340.563888888886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3335895871</v>
      </c>
      <c r="C46" s="136">
        <v>44339.453449074077</v>
      </c>
      <c r="D46" s="136" t="s">
        <v>2180</v>
      </c>
      <c r="E46" s="124">
        <v>12</v>
      </c>
      <c r="F46" s="148" t="str">
        <f>VLOOKUP(E46,VIP!$A$2:$O13281,2,0)</f>
        <v>DRBR012</v>
      </c>
      <c r="G46" s="134" t="str">
        <f>VLOOKUP(E46,'LISTADO ATM'!$A$2:$B$897,2,0)</f>
        <v xml:space="preserve">ATM Comercial Ganadera (San Isidro) </v>
      </c>
      <c r="H46" s="134" t="str">
        <f>VLOOKUP(E46,VIP!$A$2:$O18144,7,FALSE)</f>
        <v>Si</v>
      </c>
      <c r="I46" s="134" t="str">
        <f>VLOOKUP(E46,VIP!$A$2:$O10109,8,FALSE)</f>
        <v>No</v>
      </c>
      <c r="J46" s="134" t="str">
        <f>VLOOKUP(E46,VIP!$A$2:$O10059,8,FALSE)</f>
        <v>No</v>
      </c>
      <c r="K46" s="134" t="str">
        <f>VLOOKUP(E46,VIP!$A$2:$O13633,6,0)</f>
        <v>NO</v>
      </c>
      <c r="L46" s="125" t="s">
        <v>2469</v>
      </c>
      <c r="M46" s="154" t="s">
        <v>2580</v>
      </c>
      <c r="N46" s="154" t="s">
        <v>2579</v>
      </c>
      <c r="O46" s="134" t="s">
        <v>2456</v>
      </c>
      <c r="P46" s="137"/>
      <c r="Q46" s="136">
        <v>44340.523611111108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3335895872</v>
      </c>
      <c r="C47" s="136">
        <v>44339.463333333333</v>
      </c>
      <c r="D47" s="136" t="s">
        <v>2180</v>
      </c>
      <c r="E47" s="124">
        <v>422</v>
      </c>
      <c r="F47" s="148" t="str">
        <f>VLOOKUP(E47,VIP!$A$2:$O13280,2,0)</f>
        <v>DRBR422</v>
      </c>
      <c r="G47" s="134" t="str">
        <f>VLOOKUP(E47,'LISTADO ATM'!$A$2:$B$897,2,0)</f>
        <v xml:space="preserve">ATM Olé Manoguayabo </v>
      </c>
      <c r="H47" s="134" t="str">
        <f>VLOOKUP(E47,VIP!$A$2:$O18143,7,FALSE)</f>
        <v>Si</v>
      </c>
      <c r="I47" s="134" t="str">
        <f>VLOOKUP(E47,VIP!$A$2:$O10108,8,FALSE)</f>
        <v>Si</v>
      </c>
      <c r="J47" s="134" t="str">
        <f>VLOOKUP(E47,VIP!$A$2:$O10058,8,FALSE)</f>
        <v>Si</v>
      </c>
      <c r="K47" s="134" t="str">
        <f>VLOOKUP(E47,VIP!$A$2:$O13632,6,0)</f>
        <v>NO</v>
      </c>
      <c r="L47" s="125" t="s">
        <v>2469</v>
      </c>
      <c r="M47" s="154" t="s">
        <v>2580</v>
      </c>
      <c r="N47" s="135" t="s">
        <v>2454</v>
      </c>
      <c r="O47" s="134" t="s">
        <v>2456</v>
      </c>
      <c r="P47" s="137"/>
      <c r="Q47" s="136">
        <v>44340.642361111109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3335895873</v>
      </c>
      <c r="C48" s="136">
        <v>44339.470520833333</v>
      </c>
      <c r="D48" s="136" t="s">
        <v>2450</v>
      </c>
      <c r="E48" s="124">
        <v>231</v>
      </c>
      <c r="F48" s="148" t="str">
        <f>VLOOKUP(E48,VIP!$A$2:$O13279,2,0)</f>
        <v>DRBR231</v>
      </c>
      <c r="G48" s="134" t="str">
        <f>VLOOKUP(E48,'LISTADO ATM'!$A$2:$B$897,2,0)</f>
        <v xml:space="preserve">ATM Oficina Zona Oriental </v>
      </c>
      <c r="H48" s="134" t="str">
        <f>VLOOKUP(E48,VIP!$A$2:$O18142,7,FALSE)</f>
        <v>Si</v>
      </c>
      <c r="I48" s="134" t="str">
        <f>VLOOKUP(E48,VIP!$A$2:$O10107,8,FALSE)</f>
        <v>Si</v>
      </c>
      <c r="J48" s="134" t="str">
        <f>VLOOKUP(E48,VIP!$A$2:$O10057,8,FALSE)</f>
        <v>Si</v>
      </c>
      <c r="K48" s="134" t="str">
        <f>VLOOKUP(E48,VIP!$A$2:$O13631,6,0)</f>
        <v>SI</v>
      </c>
      <c r="L48" s="125" t="s">
        <v>2418</v>
      </c>
      <c r="M48" s="154" t="s">
        <v>2580</v>
      </c>
      <c r="N48" s="154" t="s">
        <v>2579</v>
      </c>
      <c r="O48" s="134" t="s">
        <v>2455</v>
      </c>
      <c r="P48" s="137"/>
      <c r="Q48" s="136">
        <v>44340.515972222223</v>
      </c>
    </row>
    <row r="49" spans="1:17" s="96" customFormat="1" ht="18" x14ac:dyDescent="0.25">
      <c r="A49" s="134" t="str">
        <f>VLOOKUP(E49,'LISTADO ATM'!$A$2:$C$898,3,0)</f>
        <v>SUR</v>
      </c>
      <c r="B49" s="129">
        <v>3335895874</v>
      </c>
      <c r="C49" s="136">
        <v>44339.496516203704</v>
      </c>
      <c r="D49" s="136" t="s">
        <v>2473</v>
      </c>
      <c r="E49" s="124">
        <v>89</v>
      </c>
      <c r="F49" s="148" t="str">
        <f>VLOOKUP(E49,VIP!$A$2:$O13278,2,0)</f>
        <v>DRBR089</v>
      </c>
      <c r="G49" s="134" t="str">
        <f>VLOOKUP(E49,'LISTADO ATM'!$A$2:$B$897,2,0)</f>
        <v xml:space="preserve">ATM UNP El Cercado (San Juan) </v>
      </c>
      <c r="H49" s="134" t="str">
        <f>VLOOKUP(E49,VIP!$A$2:$O18141,7,FALSE)</f>
        <v>Si</v>
      </c>
      <c r="I49" s="134" t="str">
        <f>VLOOKUP(E49,VIP!$A$2:$O10106,8,FALSE)</f>
        <v>Si</v>
      </c>
      <c r="J49" s="134" t="str">
        <f>VLOOKUP(E49,VIP!$A$2:$O10056,8,FALSE)</f>
        <v>Si</v>
      </c>
      <c r="K49" s="134" t="str">
        <f>VLOOKUP(E49,VIP!$A$2:$O13630,6,0)</f>
        <v>NO</v>
      </c>
      <c r="L49" s="125" t="s">
        <v>2418</v>
      </c>
      <c r="M49" s="154" t="s">
        <v>2580</v>
      </c>
      <c r="N49" s="154" t="s">
        <v>2579</v>
      </c>
      <c r="O49" s="134" t="s">
        <v>2474</v>
      </c>
      <c r="P49" s="137"/>
      <c r="Q49" s="136">
        <v>44340.595138888886</v>
      </c>
    </row>
    <row r="50" spans="1:17" s="96" customFormat="1" ht="18" x14ac:dyDescent="0.25">
      <c r="A50" s="134" t="str">
        <f>VLOOKUP(E50,'LISTADO ATM'!$A$2:$C$898,3,0)</f>
        <v>SUR</v>
      </c>
      <c r="B50" s="129">
        <v>3335895875</v>
      </c>
      <c r="C50" s="136">
        <v>44339.504895833335</v>
      </c>
      <c r="D50" s="136" t="s">
        <v>2180</v>
      </c>
      <c r="E50" s="124">
        <v>968</v>
      </c>
      <c r="F50" s="148" t="str">
        <f>VLOOKUP(E50,VIP!$A$2:$O13277,2,0)</f>
        <v>DRBR24I</v>
      </c>
      <c r="G50" s="134" t="str">
        <f>VLOOKUP(E50,'LISTADO ATM'!$A$2:$B$897,2,0)</f>
        <v xml:space="preserve">ATM UNP Mercado Baní </v>
      </c>
      <c r="H50" s="134" t="str">
        <f>VLOOKUP(E50,VIP!$A$2:$O18140,7,FALSE)</f>
        <v>Si</v>
      </c>
      <c r="I50" s="134" t="str">
        <f>VLOOKUP(E50,VIP!$A$2:$O10105,8,FALSE)</f>
        <v>Si</v>
      </c>
      <c r="J50" s="134" t="str">
        <f>VLOOKUP(E50,VIP!$A$2:$O10055,8,FALSE)</f>
        <v>Si</v>
      </c>
      <c r="K50" s="134" t="str">
        <f>VLOOKUP(E50,VIP!$A$2:$O13629,6,0)</f>
        <v>SI</v>
      </c>
      <c r="L50" s="125" t="s">
        <v>2219</v>
      </c>
      <c r="M50" s="135" t="s">
        <v>2447</v>
      </c>
      <c r="N50" s="135" t="s">
        <v>2454</v>
      </c>
      <c r="O50" s="134" t="s">
        <v>2456</v>
      </c>
      <c r="P50" s="137"/>
      <c r="Q50" s="135" t="s">
        <v>2219</v>
      </c>
    </row>
    <row r="51" spans="1:17" s="96" customFormat="1" ht="18" x14ac:dyDescent="0.25">
      <c r="A51" s="134" t="str">
        <f>VLOOKUP(E51,'LISTADO ATM'!$A$2:$C$898,3,0)</f>
        <v>NORTE</v>
      </c>
      <c r="B51" s="129">
        <v>3335895880</v>
      </c>
      <c r="C51" s="136">
        <v>44339.518703703703</v>
      </c>
      <c r="D51" s="136" t="s">
        <v>2181</v>
      </c>
      <c r="E51" s="124">
        <v>256</v>
      </c>
      <c r="F51" s="148" t="str">
        <f>VLOOKUP(E51,VIP!$A$2:$O13275,2,0)</f>
        <v>DRBR256</v>
      </c>
      <c r="G51" s="134" t="str">
        <f>VLOOKUP(E51,'LISTADO ATM'!$A$2:$B$897,2,0)</f>
        <v xml:space="preserve">ATM Oficina Licey Al Medio </v>
      </c>
      <c r="H51" s="134" t="str">
        <f>VLOOKUP(E51,VIP!$A$2:$O18138,7,FALSE)</f>
        <v>Si</v>
      </c>
      <c r="I51" s="134" t="str">
        <f>VLOOKUP(E51,VIP!$A$2:$O10103,8,FALSE)</f>
        <v>Si</v>
      </c>
      <c r="J51" s="134" t="str">
        <f>VLOOKUP(E51,VIP!$A$2:$O10053,8,FALSE)</f>
        <v>Si</v>
      </c>
      <c r="K51" s="134" t="str">
        <f>VLOOKUP(E51,VIP!$A$2:$O13627,6,0)</f>
        <v>NO</v>
      </c>
      <c r="L51" s="125" t="s">
        <v>2469</v>
      </c>
      <c r="M51" s="154" t="s">
        <v>2580</v>
      </c>
      <c r="N51" s="135" t="s">
        <v>2454</v>
      </c>
      <c r="O51" s="134" t="s">
        <v>2569</v>
      </c>
      <c r="P51" s="137"/>
      <c r="Q51" s="136">
        <v>44340.644444444442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3335895882</v>
      </c>
      <c r="C52" s="136">
        <v>44339.522141203706</v>
      </c>
      <c r="D52" s="136" t="s">
        <v>2473</v>
      </c>
      <c r="E52" s="124">
        <v>516</v>
      </c>
      <c r="F52" s="148" t="str">
        <f>VLOOKUP(E52,VIP!$A$2:$O13273,2,0)</f>
        <v>DRBR516</v>
      </c>
      <c r="G52" s="134" t="str">
        <f>VLOOKUP(E52,'LISTADO ATM'!$A$2:$B$897,2,0)</f>
        <v xml:space="preserve">ATM Oficina Gascue </v>
      </c>
      <c r="H52" s="134" t="str">
        <f>VLOOKUP(E52,VIP!$A$2:$O18136,7,FALSE)</f>
        <v>Si</v>
      </c>
      <c r="I52" s="134" t="str">
        <f>VLOOKUP(E52,VIP!$A$2:$O10101,8,FALSE)</f>
        <v>Si</v>
      </c>
      <c r="J52" s="134" t="str">
        <f>VLOOKUP(E52,VIP!$A$2:$O10051,8,FALSE)</f>
        <v>Si</v>
      </c>
      <c r="K52" s="134" t="str">
        <f>VLOOKUP(E52,VIP!$A$2:$O13625,6,0)</f>
        <v>SI</v>
      </c>
      <c r="L52" s="125" t="s">
        <v>2418</v>
      </c>
      <c r="M52" s="135" t="s">
        <v>2447</v>
      </c>
      <c r="N52" s="135" t="s">
        <v>2454</v>
      </c>
      <c r="O52" s="134" t="s">
        <v>2474</v>
      </c>
      <c r="P52" s="137"/>
      <c r="Q52" s="135" t="s">
        <v>2418</v>
      </c>
    </row>
    <row r="53" spans="1:17" ht="18" x14ac:dyDescent="0.25">
      <c r="A53" s="134" t="str">
        <f>VLOOKUP(E53,'LISTADO ATM'!$A$2:$C$898,3,0)</f>
        <v>ESTE</v>
      </c>
      <c r="B53" s="129">
        <v>3335895884</v>
      </c>
      <c r="C53" s="136">
        <v>44339.525381944448</v>
      </c>
      <c r="D53" s="136" t="s">
        <v>2180</v>
      </c>
      <c r="E53" s="124">
        <v>822</v>
      </c>
      <c r="F53" s="149" t="str">
        <f>VLOOKUP(E53,VIP!$A$2:$O13271,2,0)</f>
        <v>DRBR822</v>
      </c>
      <c r="G53" s="134" t="str">
        <f>VLOOKUP(E53,'LISTADO ATM'!$A$2:$B$897,2,0)</f>
        <v xml:space="preserve">ATM INDUSPALMA </v>
      </c>
      <c r="H53" s="134" t="str">
        <f>VLOOKUP(E53,VIP!$A$2:$O18134,7,FALSE)</f>
        <v>Si</v>
      </c>
      <c r="I53" s="134" t="str">
        <f>VLOOKUP(E53,VIP!$A$2:$O10099,8,FALSE)</f>
        <v>Si</v>
      </c>
      <c r="J53" s="134" t="str">
        <f>VLOOKUP(E53,VIP!$A$2:$O10049,8,FALSE)</f>
        <v>Si</v>
      </c>
      <c r="K53" s="134" t="str">
        <f>VLOOKUP(E53,VIP!$A$2:$O13623,6,0)</f>
        <v>NO</v>
      </c>
      <c r="L53" s="125" t="s">
        <v>2245</v>
      </c>
      <c r="M53" s="154" t="s">
        <v>2580</v>
      </c>
      <c r="N53" s="154" t="s">
        <v>2579</v>
      </c>
      <c r="O53" s="134" t="s">
        <v>2456</v>
      </c>
      <c r="P53" s="137"/>
      <c r="Q53" s="136">
        <v>44340.606944444444</v>
      </c>
    </row>
    <row r="54" spans="1:17" ht="18" x14ac:dyDescent="0.25">
      <c r="A54" s="134" t="str">
        <f>VLOOKUP(E54,'LISTADO ATM'!$A$2:$C$898,3,0)</f>
        <v>NORTE</v>
      </c>
      <c r="B54" s="129">
        <v>3335895885</v>
      </c>
      <c r="C54" s="136">
        <v>44339.527777777781</v>
      </c>
      <c r="D54" s="136" t="s">
        <v>2473</v>
      </c>
      <c r="E54" s="124">
        <v>290</v>
      </c>
      <c r="F54" s="149" t="str">
        <f>VLOOKUP(E54,VIP!$A$2:$O13292,2,0)</f>
        <v>DRBR290</v>
      </c>
      <c r="G54" s="134" t="str">
        <f>VLOOKUP(E54,'LISTADO ATM'!$A$2:$B$897,2,0)</f>
        <v xml:space="preserve">ATM Oficina San Francisco de Macorís </v>
      </c>
      <c r="H54" s="134" t="str">
        <f>VLOOKUP(E54,VIP!$A$2:$O18155,7,FALSE)</f>
        <v>Si</v>
      </c>
      <c r="I54" s="134" t="str">
        <f>VLOOKUP(E54,VIP!$A$2:$O10120,8,FALSE)</f>
        <v>Si</v>
      </c>
      <c r="J54" s="134" t="str">
        <f>VLOOKUP(E54,VIP!$A$2:$O10070,8,FALSE)</f>
        <v>Si</v>
      </c>
      <c r="K54" s="134" t="str">
        <f>VLOOKUP(E54,VIP!$A$2:$O13644,6,0)</f>
        <v>NO</v>
      </c>
      <c r="L54" s="125" t="s">
        <v>2566</v>
      </c>
      <c r="M54" s="154" t="s">
        <v>2580</v>
      </c>
      <c r="N54" s="154" t="s">
        <v>2579</v>
      </c>
      <c r="O54" s="134" t="s">
        <v>2474</v>
      </c>
      <c r="P54" s="137"/>
      <c r="Q54" s="136">
        <v>44340.527083333334</v>
      </c>
    </row>
    <row r="55" spans="1:17" ht="18" x14ac:dyDescent="0.25">
      <c r="A55" s="134" t="str">
        <f>VLOOKUP(E55,'LISTADO ATM'!$A$2:$C$898,3,0)</f>
        <v>DISTRITO NACIONAL</v>
      </c>
      <c r="B55" s="129">
        <v>3335895886</v>
      </c>
      <c r="C55" s="136">
        <v>44339.535393518519</v>
      </c>
      <c r="D55" s="136" t="s">
        <v>2450</v>
      </c>
      <c r="E55" s="124">
        <v>572</v>
      </c>
      <c r="F55" s="149" t="str">
        <f>VLOOKUP(E55,VIP!$A$2:$O13269,2,0)</f>
        <v>DRBR174</v>
      </c>
      <c r="G55" s="134" t="str">
        <f>VLOOKUP(E55,'LISTADO ATM'!$A$2:$B$897,2,0)</f>
        <v xml:space="preserve">ATM Olé Ovando </v>
      </c>
      <c r="H55" s="134" t="str">
        <f>VLOOKUP(E55,VIP!$A$2:$O18132,7,FALSE)</f>
        <v>Si</v>
      </c>
      <c r="I55" s="134" t="str">
        <f>VLOOKUP(E55,VIP!$A$2:$O10097,8,FALSE)</f>
        <v>Si</v>
      </c>
      <c r="J55" s="134" t="str">
        <f>VLOOKUP(E55,VIP!$A$2:$O10047,8,FALSE)</f>
        <v>Si</v>
      </c>
      <c r="K55" s="134" t="str">
        <f>VLOOKUP(E55,VIP!$A$2:$O13621,6,0)</f>
        <v>NO</v>
      </c>
      <c r="L55" s="125" t="s">
        <v>2443</v>
      </c>
      <c r="M55" s="154" t="s">
        <v>2580</v>
      </c>
      <c r="N55" s="154" t="s">
        <v>2579</v>
      </c>
      <c r="O55" s="134" t="s">
        <v>2455</v>
      </c>
      <c r="P55" s="137"/>
      <c r="Q55" s="136">
        <v>44340.59652777778</v>
      </c>
    </row>
    <row r="56" spans="1:17" ht="18" x14ac:dyDescent="0.25">
      <c r="A56" s="134" t="str">
        <f>VLOOKUP(E56,'LISTADO ATM'!$A$2:$C$898,3,0)</f>
        <v>DISTRITO NACIONAL</v>
      </c>
      <c r="B56" s="129">
        <v>3335895890</v>
      </c>
      <c r="C56" s="136">
        <v>44339.576793981483</v>
      </c>
      <c r="D56" s="136" t="s">
        <v>2180</v>
      </c>
      <c r="E56" s="124">
        <v>264</v>
      </c>
      <c r="F56" s="149" t="str">
        <f>VLOOKUP(E56,VIP!$A$2:$O13267,2,0)</f>
        <v>DRBR264</v>
      </c>
      <c r="G56" s="134" t="str">
        <f>VLOOKUP(E56,'LISTADO ATM'!$A$2:$B$897,2,0)</f>
        <v xml:space="preserve">ATM S/M Nacional Independencia </v>
      </c>
      <c r="H56" s="134" t="str">
        <f>VLOOKUP(E56,VIP!$A$2:$O18130,7,FALSE)</f>
        <v>Si</v>
      </c>
      <c r="I56" s="134" t="str">
        <f>VLOOKUP(E56,VIP!$A$2:$O10095,8,FALSE)</f>
        <v>Si</v>
      </c>
      <c r="J56" s="134" t="str">
        <f>VLOOKUP(E56,VIP!$A$2:$O10045,8,FALSE)</f>
        <v>Si</v>
      </c>
      <c r="K56" s="134" t="str">
        <f>VLOOKUP(E56,VIP!$A$2:$O13619,6,0)</f>
        <v>SI</v>
      </c>
      <c r="L56" s="125" t="s">
        <v>2219</v>
      </c>
      <c r="M56" s="135" t="s">
        <v>2447</v>
      </c>
      <c r="N56" s="135" t="s">
        <v>2454</v>
      </c>
      <c r="O56" s="134" t="s">
        <v>2456</v>
      </c>
      <c r="P56" s="137"/>
      <c r="Q56" s="135" t="s">
        <v>2219</v>
      </c>
    </row>
    <row r="57" spans="1:17" ht="18" x14ac:dyDescent="0.25">
      <c r="A57" s="134" t="str">
        <f>VLOOKUP(E57,'LISTADO ATM'!$A$2:$C$898,3,0)</f>
        <v>DISTRITO NACIONAL</v>
      </c>
      <c r="B57" s="129">
        <v>3335895892</v>
      </c>
      <c r="C57" s="136">
        <v>44339.581689814811</v>
      </c>
      <c r="D57" s="136" t="s">
        <v>2180</v>
      </c>
      <c r="E57" s="124">
        <v>812</v>
      </c>
      <c r="F57" s="149" t="str">
        <f>VLOOKUP(E57,VIP!$A$2:$O13265,2,0)</f>
        <v>DRBR812</v>
      </c>
      <c r="G57" s="134" t="str">
        <f>VLOOKUP(E57,'LISTADO ATM'!$A$2:$B$897,2,0)</f>
        <v xml:space="preserve">ATM Canasta del Pueblo </v>
      </c>
      <c r="H57" s="134" t="str">
        <f>VLOOKUP(E57,VIP!$A$2:$O18128,7,FALSE)</f>
        <v>Si</v>
      </c>
      <c r="I57" s="134" t="str">
        <f>VLOOKUP(E57,VIP!$A$2:$O10093,8,FALSE)</f>
        <v>Si</v>
      </c>
      <c r="J57" s="134" t="str">
        <f>VLOOKUP(E57,VIP!$A$2:$O10043,8,FALSE)</f>
        <v>Si</v>
      </c>
      <c r="K57" s="134" t="str">
        <f>VLOOKUP(E57,VIP!$A$2:$O13617,6,0)</f>
        <v>NO</v>
      </c>
      <c r="L57" s="125" t="s">
        <v>2219</v>
      </c>
      <c r="M57" s="135" t="s">
        <v>2447</v>
      </c>
      <c r="N57" s="135" t="s">
        <v>2454</v>
      </c>
      <c r="O57" s="134" t="s">
        <v>2456</v>
      </c>
      <c r="P57" s="137"/>
      <c r="Q57" s="135" t="s">
        <v>2219</v>
      </c>
    </row>
    <row r="58" spans="1:17" ht="18" x14ac:dyDescent="0.25">
      <c r="A58" s="134" t="str">
        <f>VLOOKUP(E58,'LISTADO ATM'!$A$2:$C$898,3,0)</f>
        <v>SUR</v>
      </c>
      <c r="B58" s="129">
        <v>3335895902</v>
      </c>
      <c r="C58" s="136">
        <v>44339.588553240741</v>
      </c>
      <c r="D58" s="136" t="s">
        <v>2473</v>
      </c>
      <c r="E58" s="124">
        <v>6</v>
      </c>
      <c r="F58" s="149" t="str">
        <f>VLOOKUP(E58,VIP!$A$2:$O13264,2,0)</f>
        <v>DRBR006</v>
      </c>
      <c r="G58" s="134" t="str">
        <f>VLOOKUP(E58,'LISTADO ATM'!$A$2:$B$897,2,0)</f>
        <v xml:space="preserve">ATM Plaza WAO San Juan </v>
      </c>
      <c r="H58" s="134" t="str">
        <f>VLOOKUP(E58,VIP!$A$2:$O18127,7,FALSE)</f>
        <v>N/A</v>
      </c>
      <c r="I58" s="134" t="str">
        <f>VLOOKUP(E58,VIP!$A$2:$O10092,8,FALSE)</f>
        <v>N/A</v>
      </c>
      <c r="J58" s="134" t="str">
        <f>VLOOKUP(E58,VIP!$A$2:$O10042,8,FALSE)</f>
        <v>N/A</v>
      </c>
      <c r="K58" s="134" t="str">
        <f>VLOOKUP(E58,VIP!$A$2:$O13616,6,0)</f>
        <v/>
      </c>
      <c r="L58" s="125" t="s">
        <v>2443</v>
      </c>
      <c r="M58" s="154" t="s">
        <v>2580</v>
      </c>
      <c r="N58" s="154" t="s">
        <v>2579</v>
      </c>
      <c r="O58" s="134" t="s">
        <v>2474</v>
      </c>
      <c r="P58" s="137"/>
      <c r="Q58" s="136">
        <v>44340.525694444441</v>
      </c>
    </row>
    <row r="59" spans="1:17" ht="18" x14ac:dyDescent="0.25">
      <c r="A59" s="134" t="str">
        <f>VLOOKUP(E59,'LISTADO ATM'!$A$2:$C$898,3,0)</f>
        <v>DISTRITO NACIONAL</v>
      </c>
      <c r="B59" s="129">
        <v>3335895906</v>
      </c>
      <c r="C59" s="136">
        <v>44339.605324074073</v>
      </c>
      <c r="D59" s="136" t="s">
        <v>2180</v>
      </c>
      <c r="E59" s="124">
        <v>232</v>
      </c>
      <c r="F59" s="149" t="str">
        <f>VLOOKUP(E59,VIP!$A$2:$O13263,2,0)</f>
        <v>DRBR232</v>
      </c>
      <c r="G59" s="134" t="str">
        <f>VLOOKUP(E59,'LISTADO ATM'!$A$2:$B$897,2,0)</f>
        <v xml:space="preserve">ATM S/M Nacional Charles de Gaulle </v>
      </c>
      <c r="H59" s="134" t="str">
        <f>VLOOKUP(E59,VIP!$A$2:$O18126,7,FALSE)</f>
        <v>Si</v>
      </c>
      <c r="I59" s="134" t="str">
        <f>VLOOKUP(E59,VIP!$A$2:$O10091,8,FALSE)</f>
        <v>Si</v>
      </c>
      <c r="J59" s="134" t="str">
        <f>VLOOKUP(E59,VIP!$A$2:$O10041,8,FALSE)</f>
        <v>Si</v>
      </c>
      <c r="K59" s="134" t="str">
        <f>VLOOKUP(E59,VIP!$A$2:$O13615,6,0)</f>
        <v>SI</v>
      </c>
      <c r="L59" s="125" t="s">
        <v>2219</v>
      </c>
      <c r="M59" s="154" t="s">
        <v>2580</v>
      </c>
      <c r="N59" s="154" t="s">
        <v>2579</v>
      </c>
      <c r="O59" s="134" t="s">
        <v>2456</v>
      </c>
      <c r="P59" s="137"/>
      <c r="Q59" s="136">
        <v>44340.563194444447</v>
      </c>
    </row>
    <row r="60" spans="1:17" ht="18" x14ac:dyDescent="0.25">
      <c r="A60" s="134" t="str">
        <f>VLOOKUP(E60,'LISTADO ATM'!$A$2:$C$898,3,0)</f>
        <v>SUR</v>
      </c>
      <c r="B60" s="129">
        <v>3335895907</v>
      </c>
      <c r="C60" s="136">
        <v>44339.609143518515</v>
      </c>
      <c r="D60" s="136" t="s">
        <v>2473</v>
      </c>
      <c r="E60" s="124">
        <v>880</v>
      </c>
      <c r="F60" s="149" t="str">
        <f>VLOOKUP(E60,VIP!$A$2:$O13262,2,0)</f>
        <v>DRBR880</v>
      </c>
      <c r="G60" s="134" t="str">
        <f>VLOOKUP(E60,'LISTADO ATM'!$A$2:$B$897,2,0)</f>
        <v xml:space="preserve">ATM Autoservicio Barahona II </v>
      </c>
      <c r="H60" s="134" t="str">
        <f>VLOOKUP(E60,VIP!$A$2:$O18125,7,FALSE)</f>
        <v>Si</v>
      </c>
      <c r="I60" s="134" t="str">
        <f>VLOOKUP(E60,VIP!$A$2:$O10090,8,FALSE)</f>
        <v>Si</v>
      </c>
      <c r="J60" s="134" t="str">
        <f>VLOOKUP(E60,VIP!$A$2:$O10040,8,FALSE)</f>
        <v>Si</v>
      </c>
      <c r="K60" s="134" t="str">
        <f>VLOOKUP(E60,VIP!$A$2:$O13614,6,0)</f>
        <v>SI</v>
      </c>
      <c r="L60" s="125" t="s">
        <v>2576</v>
      </c>
      <c r="M60" s="154" t="s">
        <v>2580</v>
      </c>
      <c r="N60" s="154" t="s">
        <v>2579</v>
      </c>
      <c r="O60" s="134" t="s">
        <v>2474</v>
      </c>
      <c r="P60" s="137"/>
      <c r="Q60" s="136">
        <v>44340.498611111114</v>
      </c>
    </row>
    <row r="61" spans="1:17" ht="18" x14ac:dyDescent="0.25">
      <c r="A61" s="134" t="str">
        <f>VLOOKUP(E61,'LISTADO ATM'!$A$2:$C$898,3,0)</f>
        <v>DISTRITO NACIONAL</v>
      </c>
      <c r="B61" s="129">
        <v>3335895909</v>
      </c>
      <c r="C61" s="136">
        <v>44339.613206018519</v>
      </c>
      <c r="D61" s="136" t="s">
        <v>2473</v>
      </c>
      <c r="E61" s="124">
        <v>721</v>
      </c>
      <c r="F61" s="149" t="str">
        <f>VLOOKUP(E61,VIP!$A$2:$O13260,2,0)</f>
        <v>DRBR23A</v>
      </c>
      <c r="G61" s="134" t="str">
        <f>VLOOKUP(E61,'LISTADO ATM'!$A$2:$B$897,2,0)</f>
        <v xml:space="preserve">ATM Oficina Charles de Gaulle II </v>
      </c>
      <c r="H61" s="134" t="str">
        <f>VLOOKUP(E61,VIP!$A$2:$O18123,7,FALSE)</f>
        <v>Si</v>
      </c>
      <c r="I61" s="134" t="str">
        <f>VLOOKUP(E61,VIP!$A$2:$O10088,8,FALSE)</f>
        <v>Si</v>
      </c>
      <c r="J61" s="134" t="str">
        <f>VLOOKUP(E61,VIP!$A$2:$O10038,8,FALSE)</f>
        <v>Si</v>
      </c>
      <c r="K61" s="134" t="str">
        <f>VLOOKUP(E61,VIP!$A$2:$O13612,6,0)</f>
        <v>NO</v>
      </c>
      <c r="L61" s="125" t="s">
        <v>2418</v>
      </c>
      <c r="M61" s="154" t="s">
        <v>2580</v>
      </c>
      <c r="N61" s="154" t="s">
        <v>2579</v>
      </c>
      <c r="O61" s="134" t="s">
        <v>2474</v>
      </c>
      <c r="P61" s="137"/>
      <c r="Q61" s="136">
        <v>44340.397222222222</v>
      </c>
    </row>
    <row r="62" spans="1:17" ht="18" x14ac:dyDescent="0.25">
      <c r="A62" s="134" t="str">
        <f>VLOOKUP(E62,'LISTADO ATM'!$A$2:$C$898,3,0)</f>
        <v>NORTE</v>
      </c>
      <c r="B62" s="129">
        <v>3335895912</v>
      </c>
      <c r="C62" s="136">
        <v>44339.617407407408</v>
      </c>
      <c r="D62" s="136" t="s">
        <v>2181</v>
      </c>
      <c r="E62" s="124">
        <v>756</v>
      </c>
      <c r="F62" s="149" t="str">
        <f>VLOOKUP(E62,VIP!$A$2:$O13257,2,0)</f>
        <v>DRBR756</v>
      </c>
      <c r="G62" s="134" t="str">
        <f>VLOOKUP(E62,'LISTADO ATM'!$A$2:$B$897,2,0)</f>
        <v xml:space="preserve">ATM UNP Villa La Mata (Cotuí) </v>
      </c>
      <c r="H62" s="134" t="str">
        <f>VLOOKUP(E62,VIP!$A$2:$O18120,7,FALSE)</f>
        <v>Si</v>
      </c>
      <c r="I62" s="134" t="str">
        <f>VLOOKUP(E62,VIP!$A$2:$O10085,8,FALSE)</f>
        <v>Si</v>
      </c>
      <c r="J62" s="134" t="str">
        <f>VLOOKUP(E62,VIP!$A$2:$O10035,8,FALSE)</f>
        <v>Si</v>
      </c>
      <c r="K62" s="134" t="str">
        <f>VLOOKUP(E62,VIP!$A$2:$O13609,6,0)</f>
        <v>NO</v>
      </c>
      <c r="L62" s="125" t="s">
        <v>2219</v>
      </c>
      <c r="M62" s="154" t="s">
        <v>2580</v>
      </c>
      <c r="N62" s="135" t="s">
        <v>2454</v>
      </c>
      <c r="O62" s="134" t="s">
        <v>2569</v>
      </c>
      <c r="P62" s="137"/>
      <c r="Q62" s="136">
        <v>44340.638194444444</v>
      </c>
    </row>
    <row r="63" spans="1:17" ht="18" x14ac:dyDescent="0.25">
      <c r="A63" s="134" t="str">
        <f>VLOOKUP(E63,'LISTADO ATM'!$A$2:$C$898,3,0)</f>
        <v>DISTRITO NACIONAL</v>
      </c>
      <c r="B63" s="129">
        <v>3335895916</v>
      </c>
      <c r="C63" s="136">
        <v>44339.651226851849</v>
      </c>
      <c r="D63" s="136" t="s">
        <v>2180</v>
      </c>
      <c r="E63" s="124">
        <v>925</v>
      </c>
      <c r="F63" s="149" t="str">
        <f>VLOOKUP(E63,VIP!$A$2:$O13260,2,0)</f>
        <v>DRBR24L</v>
      </c>
      <c r="G63" s="134" t="str">
        <f>VLOOKUP(E63,'LISTADO ATM'!$A$2:$B$897,2,0)</f>
        <v xml:space="preserve">ATM Oficina Plaza Lama Av. 27 de Febrero </v>
      </c>
      <c r="H63" s="134" t="str">
        <f>VLOOKUP(E63,VIP!$A$2:$O18123,7,FALSE)</f>
        <v>Si</v>
      </c>
      <c r="I63" s="134" t="str">
        <f>VLOOKUP(E63,VIP!$A$2:$O10088,8,FALSE)</f>
        <v>Si</v>
      </c>
      <c r="J63" s="134" t="str">
        <f>VLOOKUP(E63,VIP!$A$2:$O10038,8,FALSE)</f>
        <v>Si</v>
      </c>
      <c r="K63" s="134" t="str">
        <f>VLOOKUP(E63,VIP!$A$2:$O13612,6,0)</f>
        <v>SI</v>
      </c>
      <c r="L63" s="125" t="s">
        <v>2245</v>
      </c>
      <c r="M63" s="154" t="s">
        <v>2580</v>
      </c>
      <c r="N63" s="135" t="s">
        <v>2454</v>
      </c>
      <c r="O63" s="134" t="s">
        <v>2456</v>
      </c>
      <c r="P63" s="137"/>
      <c r="Q63" s="136">
        <v>44340.723611111112</v>
      </c>
    </row>
    <row r="64" spans="1:17" ht="18" x14ac:dyDescent="0.25">
      <c r="A64" s="134" t="str">
        <f>VLOOKUP(E64,'LISTADO ATM'!$A$2:$C$898,3,0)</f>
        <v>SUR</v>
      </c>
      <c r="B64" s="129">
        <v>3335895917</v>
      </c>
      <c r="C64" s="136">
        <v>44339.715231481481</v>
      </c>
      <c r="D64" s="136" t="s">
        <v>2473</v>
      </c>
      <c r="E64" s="124">
        <v>765</v>
      </c>
      <c r="F64" s="149" t="str">
        <f>VLOOKUP(E64,VIP!$A$2:$O13261,2,0)</f>
        <v>DRBR191</v>
      </c>
      <c r="G64" s="134" t="str">
        <f>VLOOKUP(E64,'LISTADO ATM'!$A$2:$B$897,2,0)</f>
        <v xml:space="preserve">ATM Oficina Azua I </v>
      </c>
      <c r="H64" s="134" t="str">
        <f>VLOOKUP(E64,VIP!$A$2:$O18124,7,FALSE)</f>
        <v>Si</v>
      </c>
      <c r="I64" s="134" t="str">
        <f>VLOOKUP(E64,VIP!$A$2:$O10089,8,FALSE)</f>
        <v>Si</v>
      </c>
      <c r="J64" s="134" t="str">
        <f>VLOOKUP(E64,VIP!$A$2:$O10039,8,FALSE)</f>
        <v>Si</v>
      </c>
      <c r="K64" s="134" t="str">
        <f>VLOOKUP(E64,VIP!$A$2:$O13613,6,0)</f>
        <v>NO</v>
      </c>
      <c r="L64" s="125" t="s">
        <v>2443</v>
      </c>
      <c r="M64" s="154" t="s">
        <v>2580</v>
      </c>
      <c r="N64" s="154" t="s">
        <v>2579</v>
      </c>
      <c r="O64" s="134" t="s">
        <v>2474</v>
      </c>
      <c r="P64" s="137"/>
      <c r="Q64" s="136">
        <v>44340.525000000001</v>
      </c>
    </row>
    <row r="65" spans="1:17" ht="18" x14ac:dyDescent="0.25">
      <c r="A65" s="134" t="str">
        <f>VLOOKUP(E65,'LISTADO ATM'!$A$2:$C$898,3,0)</f>
        <v>DISTRITO NACIONAL</v>
      </c>
      <c r="B65" s="129">
        <v>3335895918</v>
      </c>
      <c r="C65" s="136">
        <v>44339.715381944443</v>
      </c>
      <c r="D65" s="136" t="s">
        <v>2450</v>
      </c>
      <c r="E65" s="124">
        <v>577</v>
      </c>
      <c r="F65" s="149" t="str">
        <f>VLOOKUP(E65,VIP!$A$2:$O13262,2,0)</f>
        <v>DRBR173</v>
      </c>
      <c r="G65" s="134" t="str">
        <f>VLOOKUP(E65,'LISTADO ATM'!$A$2:$B$897,2,0)</f>
        <v xml:space="preserve">ATM Olé Ave. Duarte </v>
      </c>
      <c r="H65" s="134" t="str">
        <f>VLOOKUP(E65,VIP!$A$2:$O18125,7,FALSE)</f>
        <v>Si</v>
      </c>
      <c r="I65" s="134" t="str">
        <f>VLOOKUP(E65,VIP!$A$2:$O10090,8,FALSE)</f>
        <v>Si</v>
      </c>
      <c r="J65" s="134" t="str">
        <f>VLOOKUP(E65,VIP!$A$2:$O10040,8,FALSE)</f>
        <v>Si</v>
      </c>
      <c r="K65" s="134" t="str">
        <f>VLOOKUP(E65,VIP!$A$2:$O13614,6,0)</f>
        <v>SI</v>
      </c>
      <c r="L65" s="125" t="s">
        <v>2443</v>
      </c>
      <c r="M65" s="154" t="s">
        <v>2580</v>
      </c>
      <c r="N65" s="154" t="s">
        <v>2579</v>
      </c>
      <c r="O65" s="134" t="s">
        <v>2455</v>
      </c>
      <c r="P65" s="137"/>
      <c r="Q65" s="136">
        <v>44340.615972222222</v>
      </c>
    </row>
    <row r="66" spans="1:17" ht="18" x14ac:dyDescent="0.25">
      <c r="A66" s="134" t="str">
        <f>VLOOKUP(E66,'LISTADO ATM'!$A$2:$C$898,3,0)</f>
        <v>SUR</v>
      </c>
      <c r="B66" s="129">
        <v>3335895919</v>
      </c>
      <c r="C66" s="136">
        <v>44339.716296296298</v>
      </c>
      <c r="D66" s="136" t="s">
        <v>2473</v>
      </c>
      <c r="E66" s="124">
        <v>825</v>
      </c>
      <c r="F66" s="149" t="str">
        <f>VLOOKUP(E66,VIP!$A$2:$O13263,2,0)</f>
        <v>DRBR825</v>
      </c>
      <c r="G66" s="134" t="str">
        <f>VLOOKUP(E66,'LISTADO ATM'!$A$2:$B$897,2,0)</f>
        <v xml:space="preserve">ATM Estacion Eco Cibeles (Las Matas de Farfán) </v>
      </c>
      <c r="H66" s="134" t="str">
        <f>VLOOKUP(E66,VIP!$A$2:$O18126,7,FALSE)</f>
        <v>Si</v>
      </c>
      <c r="I66" s="134" t="str">
        <f>VLOOKUP(E66,VIP!$A$2:$O10091,8,FALSE)</f>
        <v>Si</v>
      </c>
      <c r="J66" s="134" t="str">
        <f>VLOOKUP(E66,VIP!$A$2:$O10041,8,FALSE)</f>
        <v>Si</v>
      </c>
      <c r="K66" s="134" t="str">
        <f>VLOOKUP(E66,VIP!$A$2:$O13615,6,0)</f>
        <v>NO</v>
      </c>
      <c r="L66" s="125" t="s">
        <v>2443</v>
      </c>
      <c r="M66" s="154" t="s">
        <v>2580</v>
      </c>
      <c r="N66" s="154" t="s">
        <v>2579</v>
      </c>
      <c r="O66" s="134" t="s">
        <v>2474</v>
      </c>
      <c r="P66" s="137"/>
      <c r="Q66" s="136">
        <v>44340.603472222225</v>
      </c>
    </row>
    <row r="67" spans="1:17" ht="18" x14ac:dyDescent="0.25">
      <c r="A67" s="134" t="str">
        <f>VLOOKUP(E67,'LISTADO ATM'!$A$2:$C$898,3,0)</f>
        <v>SUR</v>
      </c>
      <c r="B67" s="129">
        <v>3335895920</v>
      </c>
      <c r="C67" s="136">
        <v>44339.716435185182</v>
      </c>
      <c r="D67" s="136" t="s">
        <v>2473</v>
      </c>
      <c r="E67" s="124">
        <v>135</v>
      </c>
      <c r="F67" s="149" t="str">
        <f>VLOOKUP(E67,VIP!$A$2:$O13264,2,0)</f>
        <v>DRBR135</v>
      </c>
      <c r="G67" s="134" t="str">
        <f>VLOOKUP(E67,'LISTADO ATM'!$A$2:$B$897,2,0)</f>
        <v xml:space="preserve">ATM Oficina Las Dunas Baní </v>
      </c>
      <c r="H67" s="134" t="str">
        <f>VLOOKUP(E67,VIP!$A$2:$O18127,7,FALSE)</f>
        <v>Si</v>
      </c>
      <c r="I67" s="134" t="str">
        <f>VLOOKUP(E67,VIP!$A$2:$O10092,8,FALSE)</f>
        <v>Si</v>
      </c>
      <c r="J67" s="134" t="str">
        <f>VLOOKUP(E67,VIP!$A$2:$O10042,8,FALSE)</f>
        <v>Si</v>
      </c>
      <c r="K67" s="134" t="str">
        <f>VLOOKUP(E67,VIP!$A$2:$O13616,6,0)</f>
        <v>SI</v>
      </c>
      <c r="L67" s="125" t="s">
        <v>2443</v>
      </c>
      <c r="M67" s="154" t="s">
        <v>2580</v>
      </c>
      <c r="N67" s="154" t="s">
        <v>2579</v>
      </c>
      <c r="O67" s="134" t="s">
        <v>2474</v>
      </c>
      <c r="P67" s="137"/>
      <c r="Q67" s="136">
        <v>44340.456944444442</v>
      </c>
    </row>
    <row r="68" spans="1:17" ht="18" x14ac:dyDescent="0.25">
      <c r="A68" s="134" t="str">
        <f>VLOOKUP(E68,'LISTADO ATM'!$A$2:$C$898,3,0)</f>
        <v>DISTRITO NACIONAL</v>
      </c>
      <c r="B68" s="129">
        <v>3335895921</v>
      </c>
      <c r="C68" s="136">
        <v>44339.716550925928</v>
      </c>
      <c r="D68" s="136" t="s">
        <v>2450</v>
      </c>
      <c r="E68" s="124">
        <v>232</v>
      </c>
      <c r="F68" s="149" t="str">
        <f>VLOOKUP(E68,VIP!$A$2:$O13265,2,0)</f>
        <v>DRBR232</v>
      </c>
      <c r="G68" s="134" t="str">
        <f>VLOOKUP(E68,'LISTADO ATM'!$A$2:$B$897,2,0)</f>
        <v xml:space="preserve">ATM S/M Nacional Charles de Gaulle </v>
      </c>
      <c r="H68" s="134" t="str">
        <f>VLOOKUP(E68,VIP!$A$2:$O18128,7,FALSE)</f>
        <v>Si</v>
      </c>
      <c r="I68" s="134" t="str">
        <f>VLOOKUP(E68,VIP!$A$2:$O10093,8,FALSE)</f>
        <v>Si</v>
      </c>
      <c r="J68" s="134" t="str">
        <f>VLOOKUP(E68,VIP!$A$2:$O10043,8,FALSE)</f>
        <v>Si</v>
      </c>
      <c r="K68" s="134" t="str">
        <f>VLOOKUP(E68,VIP!$A$2:$O13617,6,0)</f>
        <v>SI</v>
      </c>
      <c r="L68" s="125" t="s">
        <v>2443</v>
      </c>
      <c r="M68" s="154" t="s">
        <v>2580</v>
      </c>
      <c r="N68" s="135" t="s">
        <v>2454</v>
      </c>
      <c r="O68" s="134" t="s">
        <v>2455</v>
      </c>
      <c r="P68" s="137"/>
      <c r="Q68" s="136">
        <v>44340.563194444447</v>
      </c>
    </row>
    <row r="69" spans="1:17" ht="18" x14ac:dyDescent="0.25">
      <c r="A69" s="134" t="str">
        <f>VLOOKUP(E69,'LISTADO ATM'!$A$2:$C$898,3,0)</f>
        <v>ESTE</v>
      </c>
      <c r="B69" s="129">
        <v>3335895922</v>
      </c>
      <c r="C69" s="136">
        <v>44339.716643518521</v>
      </c>
      <c r="D69" s="136" t="s">
        <v>2473</v>
      </c>
      <c r="E69" s="124">
        <v>268</v>
      </c>
      <c r="F69" s="149" t="str">
        <f>VLOOKUP(E69,VIP!$A$2:$O13266,2,0)</f>
        <v>DRBR268</v>
      </c>
      <c r="G69" s="134" t="str">
        <f>VLOOKUP(E69,'LISTADO ATM'!$A$2:$B$897,2,0)</f>
        <v xml:space="preserve">ATM Autobanco La Altagracia (Higuey) </v>
      </c>
      <c r="H69" s="134" t="str">
        <f>VLOOKUP(E69,VIP!$A$2:$O18129,7,FALSE)</f>
        <v>Si</v>
      </c>
      <c r="I69" s="134" t="str">
        <f>VLOOKUP(E69,VIP!$A$2:$O10094,8,FALSE)</f>
        <v>Si</v>
      </c>
      <c r="J69" s="134" t="str">
        <f>VLOOKUP(E69,VIP!$A$2:$O10044,8,FALSE)</f>
        <v>Si</v>
      </c>
      <c r="K69" s="134" t="str">
        <f>VLOOKUP(E69,VIP!$A$2:$O13618,6,0)</f>
        <v>NO</v>
      </c>
      <c r="L69" s="125" t="s">
        <v>2443</v>
      </c>
      <c r="M69" s="154" t="s">
        <v>2580</v>
      </c>
      <c r="N69" s="154" t="s">
        <v>2579</v>
      </c>
      <c r="O69" s="134" t="s">
        <v>2474</v>
      </c>
      <c r="P69" s="137"/>
      <c r="Q69" s="136">
        <v>44340.634722222225</v>
      </c>
    </row>
    <row r="70" spans="1:17" ht="18" x14ac:dyDescent="0.25">
      <c r="A70" s="134" t="str">
        <f>VLOOKUP(E70,'LISTADO ATM'!$A$2:$C$898,3,0)</f>
        <v>NORTE</v>
      </c>
      <c r="B70" s="129">
        <v>3335895926</v>
      </c>
      <c r="C70" s="136">
        <v>44339.795358796298</v>
      </c>
      <c r="D70" s="136" t="s">
        <v>2181</v>
      </c>
      <c r="E70" s="124">
        <v>874</v>
      </c>
      <c r="F70" s="149" t="str">
        <f>VLOOKUP(E70,VIP!$A$2:$O13268,2,0)</f>
        <v>DRBR874</v>
      </c>
      <c r="G70" s="134" t="str">
        <f>VLOOKUP(E70,'LISTADO ATM'!$A$2:$B$897,2,0)</f>
        <v xml:space="preserve">ATM Zona Franca Esperanza II (Mao) </v>
      </c>
      <c r="H70" s="134" t="str">
        <f>VLOOKUP(E70,VIP!$A$2:$O18131,7,FALSE)</f>
        <v>Si</v>
      </c>
      <c r="I70" s="134" t="str">
        <f>VLOOKUP(E70,VIP!$A$2:$O10096,8,FALSE)</f>
        <v>Si</v>
      </c>
      <c r="J70" s="134" t="str">
        <f>VLOOKUP(E70,VIP!$A$2:$O10046,8,FALSE)</f>
        <v>Si</v>
      </c>
      <c r="K70" s="134" t="str">
        <f>VLOOKUP(E70,VIP!$A$2:$O13620,6,0)</f>
        <v>NO</v>
      </c>
      <c r="L70" s="125" t="s">
        <v>2219</v>
      </c>
      <c r="M70" s="154" t="s">
        <v>2580</v>
      </c>
      <c r="N70" s="135" t="s">
        <v>2454</v>
      </c>
      <c r="O70" s="134" t="s">
        <v>2577</v>
      </c>
      <c r="P70" s="137"/>
      <c r="Q70" s="136">
        <v>44340.439583333333</v>
      </c>
    </row>
    <row r="71" spans="1:17" ht="18" x14ac:dyDescent="0.25">
      <c r="A71" s="134" t="str">
        <f>VLOOKUP(E71,'LISTADO ATM'!$A$2:$C$898,3,0)</f>
        <v>NORTE</v>
      </c>
      <c r="B71" s="129">
        <v>3335895927</v>
      </c>
      <c r="C71" s="136">
        <v>44339.796168981484</v>
      </c>
      <c r="D71" s="136" t="s">
        <v>2181</v>
      </c>
      <c r="E71" s="124">
        <v>64</v>
      </c>
      <c r="F71" s="149" t="str">
        <f>VLOOKUP(E71,VIP!$A$2:$O13269,2,0)</f>
        <v>DRBR064</v>
      </c>
      <c r="G71" s="134" t="str">
        <f>VLOOKUP(E71,'LISTADO ATM'!$A$2:$B$897,2,0)</f>
        <v xml:space="preserve">ATM COOPALINA (Cotuí) </v>
      </c>
      <c r="H71" s="134" t="str">
        <f>VLOOKUP(E71,VIP!$A$2:$O18132,7,FALSE)</f>
        <v>Si</v>
      </c>
      <c r="I71" s="134" t="str">
        <f>VLOOKUP(E71,VIP!$A$2:$O10097,8,FALSE)</f>
        <v>Si</v>
      </c>
      <c r="J71" s="134" t="str">
        <f>VLOOKUP(E71,VIP!$A$2:$O10047,8,FALSE)</f>
        <v>Si</v>
      </c>
      <c r="K71" s="134" t="str">
        <f>VLOOKUP(E71,VIP!$A$2:$O13621,6,0)</f>
        <v>NO</v>
      </c>
      <c r="L71" s="125" t="s">
        <v>2469</v>
      </c>
      <c r="M71" s="154" t="s">
        <v>2580</v>
      </c>
      <c r="N71" s="135" t="s">
        <v>2454</v>
      </c>
      <c r="O71" s="134" t="s">
        <v>2577</v>
      </c>
      <c r="P71" s="137"/>
      <c r="Q71" s="136">
        <v>44340.533333333333</v>
      </c>
    </row>
    <row r="72" spans="1:17" ht="18" x14ac:dyDescent="0.25">
      <c r="A72" s="134" t="str">
        <f>VLOOKUP(E72,'LISTADO ATM'!$A$2:$C$898,3,0)</f>
        <v>NORTE</v>
      </c>
      <c r="B72" s="129">
        <v>3335895928</v>
      </c>
      <c r="C72" s="136">
        <v>44339.796817129631</v>
      </c>
      <c r="D72" s="136" t="s">
        <v>2181</v>
      </c>
      <c r="E72" s="124">
        <v>99</v>
      </c>
      <c r="F72" s="149" t="str">
        <f>VLOOKUP(E72,VIP!$A$2:$O13270,2,0)</f>
        <v>DRBR099</v>
      </c>
      <c r="G72" s="134" t="str">
        <f>VLOOKUP(E72,'LISTADO ATM'!$A$2:$B$897,2,0)</f>
        <v xml:space="preserve">ATM Multicentro La Sirena S.F.M. </v>
      </c>
      <c r="H72" s="134" t="str">
        <f>VLOOKUP(E72,VIP!$A$2:$O18133,7,FALSE)</f>
        <v>Si</v>
      </c>
      <c r="I72" s="134" t="str">
        <f>VLOOKUP(E72,VIP!$A$2:$O10098,8,FALSE)</f>
        <v>Si</v>
      </c>
      <c r="J72" s="134" t="str">
        <f>VLOOKUP(E72,VIP!$A$2:$O10048,8,FALSE)</f>
        <v>Si</v>
      </c>
      <c r="K72" s="134" t="str">
        <f>VLOOKUP(E72,VIP!$A$2:$O13622,6,0)</f>
        <v>NO</v>
      </c>
      <c r="L72" s="125" t="s">
        <v>2469</v>
      </c>
      <c r="M72" s="154" t="s">
        <v>2580</v>
      </c>
      <c r="N72" s="135" t="s">
        <v>2454</v>
      </c>
      <c r="O72" s="134" t="s">
        <v>2577</v>
      </c>
      <c r="P72" s="137"/>
      <c r="Q72" s="136">
        <v>44340.561111111114</v>
      </c>
    </row>
    <row r="73" spans="1:17" ht="18" x14ac:dyDescent="0.25">
      <c r="A73" s="134" t="str">
        <f>VLOOKUP(E73,'LISTADO ATM'!$A$2:$C$898,3,0)</f>
        <v>DISTRITO NACIONAL</v>
      </c>
      <c r="B73" s="129">
        <v>3335895929</v>
      </c>
      <c r="C73" s="136">
        <v>44339.797581018516</v>
      </c>
      <c r="D73" s="136" t="s">
        <v>2180</v>
      </c>
      <c r="E73" s="124">
        <v>300</v>
      </c>
      <c r="F73" s="149" t="str">
        <f>VLOOKUP(E73,VIP!$A$2:$O13271,2,0)</f>
        <v>DRBR300</v>
      </c>
      <c r="G73" s="134" t="str">
        <f>VLOOKUP(E73,'LISTADO ATM'!$A$2:$B$897,2,0)</f>
        <v xml:space="preserve">ATM S/M Aprezio Los Guaricanos </v>
      </c>
      <c r="H73" s="134" t="str">
        <f>VLOOKUP(E73,VIP!$A$2:$O18134,7,FALSE)</f>
        <v>Si</v>
      </c>
      <c r="I73" s="134" t="str">
        <f>VLOOKUP(E73,VIP!$A$2:$O10099,8,FALSE)</f>
        <v>Si</v>
      </c>
      <c r="J73" s="134" t="str">
        <f>VLOOKUP(E73,VIP!$A$2:$O10049,8,FALSE)</f>
        <v>Si</v>
      </c>
      <c r="K73" s="134" t="str">
        <f>VLOOKUP(E73,VIP!$A$2:$O13623,6,0)</f>
        <v>NO</v>
      </c>
      <c r="L73" s="125" t="s">
        <v>2469</v>
      </c>
      <c r="M73" s="154" t="s">
        <v>2580</v>
      </c>
      <c r="N73" s="135" t="s">
        <v>2454</v>
      </c>
      <c r="O73" s="134" t="s">
        <v>2456</v>
      </c>
      <c r="P73" s="137"/>
      <c r="Q73" s="136">
        <v>44340.557638888888</v>
      </c>
    </row>
    <row r="74" spans="1:17" ht="18" x14ac:dyDescent="0.25">
      <c r="A74" s="134" t="str">
        <f>VLOOKUP(E74,'LISTADO ATM'!$A$2:$C$898,3,0)</f>
        <v>NORTE</v>
      </c>
      <c r="B74" s="129">
        <v>3335895930</v>
      </c>
      <c r="C74" s="136">
        <v>44339.798171296294</v>
      </c>
      <c r="D74" s="136" t="s">
        <v>2181</v>
      </c>
      <c r="E74" s="124">
        <v>395</v>
      </c>
      <c r="F74" s="149" t="str">
        <f>VLOOKUP(E74,VIP!$A$2:$O13272,2,0)</f>
        <v>DRBR395</v>
      </c>
      <c r="G74" s="134" t="str">
        <f>VLOOKUP(E74,'LISTADO ATM'!$A$2:$B$897,2,0)</f>
        <v xml:space="preserve">ATM UNP Sabana Iglesia </v>
      </c>
      <c r="H74" s="134" t="str">
        <f>VLOOKUP(E74,VIP!$A$2:$O18135,7,FALSE)</f>
        <v>Si</v>
      </c>
      <c r="I74" s="134" t="str">
        <f>VLOOKUP(E74,VIP!$A$2:$O10100,8,FALSE)</f>
        <v>Si</v>
      </c>
      <c r="J74" s="134" t="str">
        <f>VLOOKUP(E74,VIP!$A$2:$O10050,8,FALSE)</f>
        <v>Si</v>
      </c>
      <c r="K74" s="134" t="str">
        <f>VLOOKUP(E74,VIP!$A$2:$O13624,6,0)</f>
        <v>NO</v>
      </c>
      <c r="L74" s="125" t="s">
        <v>2469</v>
      </c>
      <c r="M74" s="154" t="s">
        <v>2580</v>
      </c>
      <c r="N74" s="135" t="s">
        <v>2454</v>
      </c>
      <c r="O74" s="134" t="s">
        <v>2577</v>
      </c>
      <c r="P74" s="137"/>
      <c r="Q74" s="136">
        <v>44340.411111111112</v>
      </c>
    </row>
    <row r="75" spans="1:17" ht="18" x14ac:dyDescent="0.25">
      <c r="A75" s="134" t="str">
        <f>VLOOKUP(E75,'LISTADO ATM'!$A$2:$C$898,3,0)</f>
        <v>ESTE</v>
      </c>
      <c r="B75" s="129">
        <v>3335895931</v>
      </c>
      <c r="C75" s="136">
        <v>44339.799814814818</v>
      </c>
      <c r="D75" s="136" t="s">
        <v>2180</v>
      </c>
      <c r="E75" s="124">
        <v>353</v>
      </c>
      <c r="F75" s="149" t="str">
        <f>VLOOKUP(E75,VIP!$A$2:$O13273,2,0)</f>
        <v>DRBR353</v>
      </c>
      <c r="G75" s="134" t="str">
        <f>VLOOKUP(E75,'LISTADO ATM'!$A$2:$B$897,2,0)</f>
        <v xml:space="preserve">ATM Estación Boulevard Juan Dolio </v>
      </c>
      <c r="H75" s="134" t="str">
        <f>VLOOKUP(E75,VIP!$A$2:$O18136,7,FALSE)</f>
        <v>Si</v>
      </c>
      <c r="I75" s="134" t="str">
        <f>VLOOKUP(E75,VIP!$A$2:$O10101,8,FALSE)</f>
        <v>Si</v>
      </c>
      <c r="J75" s="134" t="str">
        <f>VLOOKUP(E75,VIP!$A$2:$O10051,8,FALSE)</f>
        <v>Si</v>
      </c>
      <c r="K75" s="134" t="str">
        <f>VLOOKUP(E75,VIP!$A$2:$O13625,6,0)</f>
        <v>NO</v>
      </c>
      <c r="L75" s="125" t="s">
        <v>2245</v>
      </c>
      <c r="M75" s="154" t="s">
        <v>2580</v>
      </c>
      <c r="N75" s="154" t="s">
        <v>2579</v>
      </c>
      <c r="O75" s="134" t="s">
        <v>2456</v>
      </c>
      <c r="P75" s="137"/>
      <c r="Q75" s="136">
        <v>44340.522222222222</v>
      </c>
    </row>
    <row r="76" spans="1:17" ht="18" x14ac:dyDescent="0.25">
      <c r="A76" s="134" t="str">
        <f>VLOOKUP(E76,'LISTADO ATM'!$A$2:$C$898,3,0)</f>
        <v>ESTE</v>
      </c>
      <c r="B76" s="129">
        <v>3335895934</v>
      </c>
      <c r="C76" s="136">
        <v>44339.910902777781</v>
      </c>
      <c r="D76" s="136" t="s">
        <v>2180</v>
      </c>
      <c r="E76" s="124">
        <v>399</v>
      </c>
      <c r="F76" s="149" t="str">
        <f>VLOOKUP(E76,VIP!$A$2:$O13276,2,0)</f>
        <v>DRBR399</v>
      </c>
      <c r="G76" s="134" t="str">
        <f>VLOOKUP(E76,'LISTADO ATM'!$A$2:$B$897,2,0)</f>
        <v xml:space="preserve">ATM Oficina La Romana II </v>
      </c>
      <c r="H76" s="134" t="str">
        <f>VLOOKUP(E76,VIP!$A$2:$O18139,7,FALSE)</f>
        <v>Si</v>
      </c>
      <c r="I76" s="134" t="str">
        <f>VLOOKUP(E76,VIP!$A$2:$O10104,8,FALSE)</f>
        <v>Si</v>
      </c>
      <c r="J76" s="134" t="str">
        <f>VLOOKUP(E76,VIP!$A$2:$O10054,8,FALSE)</f>
        <v>Si</v>
      </c>
      <c r="K76" s="134" t="str">
        <f>VLOOKUP(E76,VIP!$A$2:$O13628,6,0)</f>
        <v>NO</v>
      </c>
      <c r="L76" s="125" t="s">
        <v>2219</v>
      </c>
      <c r="M76" s="154" t="s">
        <v>2580</v>
      </c>
      <c r="N76" s="154" t="s">
        <v>2579</v>
      </c>
      <c r="O76" s="134" t="s">
        <v>2456</v>
      </c>
      <c r="P76" s="137"/>
      <c r="Q76" s="136">
        <v>44340.567361111112</v>
      </c>
    </row>
    <row r="77" spans="1:17" ht="18" x14ac:dyDescent="0.25">
      <c r="A77" s="134" t="str">
        <f>VLOOKUP(E77,'LISTADO ATM'!$A$2:$C$898,3,0)</f>
        <v>SUR</v>
      </c>
      <c r="B77" s="129">
        <v>3335895937</v>
      </c>
      <c r="C77" s="136">
        <v>44339.913055555553</v>
      </c>
      <c r="D77" s="136" t="s">
        <v>2180</v>
      </c>
      <c r="E77" s="124">
        <v>45</v>
      </c>
      <c r="F77" s="149" t="str">
        <f>VLOOKUP(E77,VIP!$A$2:$O13279,2,0)</f>
        <v>DRBR045</v>
      </c>
      <c r="G77" s="134" t="str">
        <f>VLOOKUP(E77,'LISTADO ATM'!$A$2:$B$897,2,0)</f>
        <v xml:space="preserve">ATM Oficina Tamayo </v>
      </c>
      <c r="H77" s="134" t="str">
        <f>VLOOKUP(E77,VIP!$A$2:$O18142,7,FALSE)</f>
        <v>Si</v>
      </c>
      <c r="I77" s="134" t="str">
        <f>VLOOKUP(E77,VIP!$A$2:$O10107,8,FALSE)</f>
        <v>Si</v>
      </c>
      <c r="J77" s="134" t="str">
        <f>VLOOKUP(E77,VIP!$A$2:$O10057,8,FALSE)</f>
        <v>Si</v>
      </c>
      <c r="K77" s="134" t="str">
        <f>VLOOKUP(E77,VIP!$A$2:$O13631,6,0)</f>
        <v>SI</v>
      </c>
      <c r="L77" s="125" t="s">
        <v>2245</v>
      </c>
      <c r="M77" s="154" t="s">
        <v>2580</v>
      </c>
      <c r="N77" s="154" t="s">
        <v>2579</v>
      </c>
      <c r="O77" s="134" t="s">
        <v>2456</v>
      </c>
      <c r="P77" s="137"/>
      <c r="Q77" s="136">
        <v>44340.374305555553</v>
      </c>
    </row>
    <row r="78" spans="1:17" ht="18" x14ac:dyDescent="0.25">
      <c r="A78" s="134" t="str">
        <f>VLOOKUP(E78,'LISTADO ATM'!$A$2:$C$898,3,0)</f>
        <v>SUR</v>
      </c>
      <c r="B78" s="129">
        <v>3335895938</v>
      </c>
      <c r="C78" s="136">
        <v>44339.913773148146</v>
      </c>
      <c r="D78" s="136" t="s">
        <v>2180</v>
      </c>
      <c r="E78" s="124">
        <v>885</v>
      </c>
      <c r="F78" s="149" t="str">
        <f>VLOOKUP(E78,VIP!$A$2:$O13280,2,0)</f>
        <v>DRBR885</v>
      </c>
      <c r="G78" s="134" t="str">
        <f>VLOOKUP(E78,'LISTADO ATM'!$A$2:$B$897,2,0)</f>
        <v xml:space="preserve">ATM UNP Rancho Arriba </v>
      </c>
      <c r="H78" s="134" t="str">
        <f>VLOOKUP(E78,VIP!$A$2:$O18143,7,FALSE)</f>
        <v>Si</v>
      </c>
      <c r="I78" s="134" t="str">
        <f>VLOOKUP(E78,VIP!$A$2:$O10108,8,FALSE)</f>
        <v>Si</v>
      </c>
      <c r="J78" s="134" t="str">
        <f>VLOOKUP(E78,VIP!$A$2:$O10058,8,FALSE)</f>
        <v>Si</v>
      </c>
      <c r="K78" s="134" t="str">
        <f>VLOOKUP(E78,VIP!$A$2:$O13632,6,0)</f>
        <v>NO</v>
      </c>
      <c r="L78" s="125" t="s">
        <v>2245</v>
      </c>
      <c r="M78" s="154" t="s">
        <v>2580</v>
      </c>
      <c r="N78" s="154" t="s">
        <v>2579</v>
      </c>
      <c r="O78" s="134" t="s">
        <v>2456</v>
      </c>
      <c r="P78" s="137"/>
      <c r="Q78" s="136">
        <v>44340.370138888888</v>
      </c>
    </row>
    <row r="79" spans="1:17" ht="18" x14ac:dyDescent="0.25">
      <c r="A79" s="134" t="str">
        <f>VLOOKUP(E79,'LISTADO ATM'!$A$2:$C$898,3,0)</f>
        <v>DISTRITO NACIONAL</v>
      </c>
      <c r="B79" s="129">
        <v>3335895939</v>
      </c>
      <c r="C79" s="136">
        <v>44339.914479166669</v>
      </c>
      <c r="D79" s="136" t="s">
        <v>2180</v>
      </c>
      <c r="E79" s="124">
        <v>525</v>
      </c>
      <c r="F79" s="149" t="str">
        <f>VLOOKUP(E79,VIP!$A$2:$O13281,2,0)</f>
        <v>DRBR525</v>
      </c>
      <c r="G79" s="134" t="str">
        <f>VLOOKUP(E79,'LISTADO ATM'!$A$2:$B$897,2,0)</f>
        <v>ATM S/M Bravo Las Americas</v>
      </c>
      <c r="H79" s="134" t="str">
        <f>VLOOKUP(E79,VIP!$A$2:$O18144,7,FALSE)</f>
        <v>Si</v>
      </c>
      <c r="I79" s="134" t="str">
        <f>VLOOKUP(E79,VIP!$A$2:$O10109,8,FALSE)</f>
        <v>Si</v>
      </c>
      <c r="J79" s="134" t="str">
        <f>VLOOKUP(E79,VIP!$A$2:$O10059,8,FALSE)</f>
        <v>Si</v>
      </c>
      <c r="K79" s="134" t="str">
        <f>VLOOKUP(E79,VIP!$A$2:$O13633,6,0)</f>
        <v>NO</v>
      </c>
      <c r="L79" s="125" t="s">
        <v>2245</v>
      </c>
      <c r="M79" s="154" t="s">
        <v>2580</v>
      </c>
      <c r="N79" s="135" t="s">
        <v>2454</v>
      </c>
      <c r="O79" s="134" t="s">
        <v>2456</v>
      </c>
      <c r="P79" s="137"/>
      <c r="Q79" s="136">
        <v>44340.518055555556</v>
      </c>
    </row>
    <row r="80" spans="1:17" ht="18" x14ac:dyDescent="0.25">
      <c r="A80" s="134" t="str">
        <f>VLOOKUP(E80,'LISTADO ATM'!$A$2:$C$898,3,0)</f>
        <v>DISTRITO NACIONAL</v>
      </c>
      <c r="B80" s="129">
        <v>3335895940</v>
      </c>
      <c r="C80" s="136">
        <v>44339.91642361111</v>
      </c>
      <c r="D80" s="136" t="s">
        <v>2450</v>
      </c>
      <c r="E80" s="124">
        <v>318</v>
      </c>
      <c r="F80" s="149" t="str">
        <f>VLOOKUP(E80,VIP!$A$2:$O13282,2,0)</f>
        <v>DRBR318</v>
      </c>
      <c r="G80" s="134" t="str">
        <f>VLOOKUP(E80,'LISTADO ATM'!$A$2:$B$897,2,0)</f>
        <v>ATM Autoservicio Lope de Vega</v>
      </c>
      <c r="H80" s="134" t="str">
        <f>VLOOKUP(E80,VIP!$A$2:$O18145,7,FALSE)</f>
        <v>Si</v>
      </c>
      <c r="I80" s="134" t="str">
        <f>VLOOKUP(E80,VIP!$A$2:$O10110,8,FALSE)</f>
        <v>Si</v>
      </c>
      <c r="J80" s="134" t="str">
        <f>VLOOKUP(E80,VIP!$A$2:$O10060,8,FALSE)</f>
        <v>Si</v>
      </c>
      <c r="K80" s="134" t="str">
        <f>VLOOKUP(E80,VIP!$A$2:$O13634,6,0)</f>
        <v>NO</v>
      </c>
      <c r="L80" s="125" t="s">
        <v>2576</v>
      </c>
      <c r="M80" s="135" t="s">
        <v>2447</v>
      </c>
      <c r="N80" s="135" t="s">
        <v>2454</v>
      </c>
      <c r="O80" s="134" t="s">
        <v>2455</v>
      </c>
      <c r="P80" s="137"/>
      <c r="Q80" s="135" t="s">
        <v>2567</v>
      </c>
    </row>
    <row r="81" spans="1:17" ht="18" x14ac:dyDescent="0.25">
      <c r="A81" s="134" t="str">
        <f>VLOOKUP(E81,'LISTADO ATM'!$A$2:$C$898,3,0)</f>
        <v>ESTE</v>
      </c>
      <c r="B81" s="129">
        <v>3335895941</v>
      </c>
      <c r="C81" s="136">
        <v>44339.931527777779</v>
      </c>
      <c r="D81" s="136" t="s">
        <v>2450</v>
      </c>
      <c r="E81" s="124">
        <v>912</v>
      </c>
      <c r="F81" s="149" t="str">
        <f>VLOOKUP(E81,VIP!$A$2:$O13283,2,0)</f>
        <v>DRBR973</v>
      </c>
      <c r="G81" s="134" t="str">
        <f>VLOOKUP(E81,'LISTADO ATM'!$A$2:$B$897,2,0)</f>
        <v xml:space="preserve">ATM Oficina San Pedro II </v>
      </c>
      <c r="H81" s="134" t="str">
        <f>VLOOKUP(E81,VIP!$A$2:$O18146,7,FALSE)</f>
        <v>Si</v>
      </c>
      <c r="I81" s="134" t="str">
        <f>VLOOKUP(E81,VIP!$A$2:$O10111,8,FALSE)</f>
        <v>Si</v>
      </c>
      <c r="J81" s="134" t="str">
        <f>VLOOKUP(E81,VIP!$A$2:$O10061,8,FALSE)</f>
        <v>Si</v>
      </c>
      <c r="K81" s="134" t="str">
        <f>VLOOKUP(E81,VIP!$A$2:$O13635,6,0)</f>
        <v>SI</v>
      </c>
      <c r="L81" s="125" t="s">
        <v>2443</v>
      </c>
      <c r="M81" s="135" t="s">
        <v>2447</v>
      </c>
      <c r="N81" s="135" t="s">
        <v>2579</v>
      </c>
      <c r="O81" s="134" t="s">
        <v>2455</v>
      </c>
      <c r="P81" s="137"/>
      <c r="Q81" s="135" t="s">
        <v>2443</v>
      </c>
    </row>
    <row r="82" spans="1:17" ht="18" x14ac:dyDescent="0.25">
      <c r="A82" s="134" t="str">
        <f>VLOOKUP(E82,'LISTADO ATM'!$A$2:$C$898,3,0)</f>
        <v>NORTE</v>
      </c>
      <c r="B82" s="129">
        <v>3335895943</v>
      </c>
      <c r="C82" s="136">
        <v>44339.932905092595</v>
      </c>
      <c r="D82" s="136" t="s">
        <v>2473</v>
      </c>
      <c r="E82" s="124">
        <v>40</v>
      </c>
      <c r="F82" s="149" t="str">
        <f>VLOOKUP(E82,VIP!$A$2:$O13284,2,0)</f>
        <v>DRBR040</v>
      </c>
      <c r="G82" s="134" t="str">
        <f>VLOOKUP(E82,'LISTADO ATM'!$A$2:$B$897,2,0)</f>
        <v xml:space="preserve">ATM Oficina El Puñal </v>
      </c>
      <c r="H82" s="134" t="str">
        <f>VLOOKUP(E82,VIP!$A$2:$O18147,7,FALSE)</f>
        <v>Si</v>
      </c>
      <c r="I82" s="134" t="str">
        <f>VLOOKUP(E82,VIP!$A$2:$O10112,8,FALSE)</f>
        <v>Si</v>
      </c>
      <c r="J82" s="134" t="str">
        <f>VLOOKUP(E82,VIP!$A$2:$O10062,8,FALSE)</f>
        <v>Si</v>
      </c>
      <c r="K82" s="134" t="str">
        <f>VLOOKUP(E82,VIP!$A$2:$O13636,6,0)</f>
        <v>NO</v>
      </c>
      <c r="L82" s="125" t="s">
        <v>2418</v>
      </c>
      <c r="M82" s="154" t="s">
        <v>2580</v>
      </c>
      <c r="N82" s="154" t="s">
        <v>2579</v>
      </c>
      <c r="O82" s="134" t="s">
        <v>2474</v>
      </c>
      <c r="P82" s="137"/>
      <c r="Q82" s="136">
        <v>44340.530555555553</v>
      </c>
    </row>
    <row r="83" spans="1:17" ht="18" x14ac:dyDescent="0.25">
      <c r="A83" s="134" t="str">
        <f>VLOOKUP(E83,'LISTADO ATM'!$A$2:$C$898,3,0)</f>
        <v>NORTE</v>
      </c>
      <c r="B83" s="129">
        <v>3335895944</v>
      </c>
      <c r="C83" s="136">
        <v>44339.934733796297</v>
      </c>
      <c r="D83" s="136" t="s">
        <v>2572</v>
      </c>
      <c r="E83" s="124">
        <v>632</v>
      </c>
      <c r="F83" s="150" t="str">
        <f>VLOOKUP(E83,VIP!$A$2:$O13285,2,0)</f>
        <v>DRBR263</v>
      </c>
      <c r="G83" s="134" t="str">
        <f>VLOOKUP(E83,'LISTADO ATM'!$A$2:$B$897,2,0)</f>
        <v xml:space="preserve">ATM Autobanco Gurabo </v>
      </c>
      <c r="H83" s="134" t="str">
        <f>VLOOKUP(E83,VIP!$A$2:$O18148,7,FALSE)</f>
        <v>Si</v>
      </c>
      <c r="I83" s="134" t="str">
        <f>VLOOKUP(E83,VIP!$A$2:$O10113,8,FALSE)</f>
        <v>Si</v>
      </c>
      <c r="J83" s="134" t="str">
        <f>VLOOKUP(E83,VIP!$A$2:$O10063,8,FALSE)</f>
        <v>Si</v>
      </c>
      <c r="K83" s="134" t="str">
        <f>VLOOKUP(E83,VIP!$A$2:$O13637,6,0)</f>
        <v>NO</v>
      </c>
      <c r="L83" s="125" t="s">
        <v>2418</v>
      </c>
      <c r="M83" s="154" t="s">
        <v>2580</v>
      </c>
      <c r="N83" s="135" t="s">
        <v>2454</v>
      </c>
      <c r="O83" s="134" t="s">
        <v>2571</v>
      </c>
      <c r="P83" s="137"/>
      <c r="Q83" s="136">
        <v>44340.518750000003</v>
      </c>
    </row>
    <row r="84" spans="1:17" ht="18" x14ac:dyDescent="0.25">
      <c r="A84" s="134" t="str">
        <f>VLOOKUP(E84,'LISTADO ATM'!$A$2:$C$898,3,0)</f>
        <v>NORTE</v>
      </c>
      <c r="B84" s="129">
        <v>3335895945</v>
      </c>
      <c r="C84" s="136">
        <v>44339.936377314814</v>
      </c>
      <c r="D84" s="136" t="s">
        <v>2181</v>
      </c>
      <c r="E84" s="124">
        <v>315</v>
      </c>
      <c r="F84" s="150" t="str">
        <f>VLOOKUP(E84,VIP!$A$2:$O13286,2,0)</f>
        <v>DRBR315</v>
      </c>
      <c r="G84" s="134" t="str">
        <f>VLOOKUP(E84,'LISTADO ATM'!$A$2:$B$897,2,0)</f>
        <v xml:space="preserve">ATM Oficina Estrella Sadalá </v>
      </c>
      <c r="H84" s="134" t="str">
        <f>VLOOKUP(E84,VIP!$A$2:$O18149,7,FALSE)</f>
        <v>Si</v>
      </c>
      <c r="I84" s="134" t="str">
        <f>VLOOKUP(E84,VIP!$A$2:$O10114,8,FALSE)</f>
        <v>Si</v>
      </c>
      <c r="J84" s="134" t="str">
        <f>VLOOKUP(E84,VIP!$A$2:$O10064,8,FALSE)</f>
        <v>Si</v>
      </c>
      <c r="K84" s="134" t="str">
        <f>VLOOKUP(E84,VIP!$A$2:$O13638,6,0)</f>
        <v>NO</v>
      </c>
      <c r="L84" s="125" t="s">
        <v>2469</v>
      </c>
      <c r="M84" s="154" t="s">
        <v>2580</v>
      </c>
      <c r="N84" s="135" t="s">
        <v>2454</v>
      </c>
      <c r="O84" s="134" t="s">
        <v>2577</v>
      </c>
      <c r="P84" s="137"/>
      <c r="Q84" s="136">
        <v>44340.557638888888</v>
      </c>
    </row>
    <row r="85" spans="1:17" ht="18" x14ac:dyDescent="0.25">
      <c r="A85" s="134" t="str">
        <f>VLOOKUP(E85,'LISTADO ATM'!$A$2:$C$898,3,0)</f>
        <v>NORTE</v>
      </c>
      <c r="B85" s="129">
        <v>3335895946</v>
      </c>
      <c r="C85" s="136">
        <v>44339.937141203707</v>
      </c>
      <c r="D85" s="136" t="s">
        <v>2181</v>
      </c>
      <c r="E85" s="124">
        <v>749</v>
      </c>
      <c r="F85" s="150" t="str">
        <f>VLOOKUP(E85,VIP!$A$2:$O13287,2,0)</f>
        <v>DRBR251</v>
      </c>
      <c r="G85" s="134" t="str">
        <f>VLOOKUP(E85,'LISTADO ATM'!$A$2:$B$897,2,0)</f>
        <v xml:space="preserve">ATM Oficina Yaque </v>
      </c>
      <c r="H85" s="134" t="str">
        <f>VLOOKUP(E85,VIP!$A$2:$O18150,7,FALSE)</f>
        <v>Si</v>
      </c>
      <c r="I85" s="134" t="str">
        <f>VLOOKUP(E85,VIP!$A$2:$O10115,8,FALSE)</f>
        <v>Si</v>
      </c>
      <c r="J85" s="134" t="str">
        <f>VLOOKUP(E85,VIP!$A$2:$O10065,8,FALSE)</f>
        <v>Si</v>
      </c>
      <c r="K85" s="134" t="str">
        <f>VLOOKUP(E85,VIP!$A$2:$O13639,6,0)</f>
        <v>NO</v>
      </c>
      <c r="L85" s="125" t="s">
        <v>2469</v>
      </c>
      <c r="M85" s="154" t="s">
        <v>2580</v>
      </c>
      <c r="N85" s="154" t="s">
        <v>2579</v>
      </c>
      <c r="O85" s="134" t="s">
        <v>2577</v>
      </c>
      <c r="P85" s="137"/>
      <c r="Q85" s="136">
        <v>44340.404861111114</v>
      </c>
    </row>
    <row r="86" spans="1:17" ht="18" x14ac:dyDescent="0.25">
      <c r="A86" s="134" t="str">
        <f>VLOOKUP(E86,'LISTADO ATM'!$A$2:$C$898,3,0)</f>
        <v>ESTE</v>
      </c>
      <c r="B86" s="129">
        <v>3335895947</v>
      </c>
      <c r="C86" s="136">
        <v>44339.937800925924</v>
      </c>
      <c r="D86" s="136" t="s">
        <v>2180</v>
      </c>
      <c r="E86" s="124">
        <v>368</v>
      </c>
      <c r="F86" s="150" t="str">
        <f>VLOOKUP(E86,VIP!$A$2:$O13288,2,0)</f>
        <v xml:space="preserve">DRBR368 </v>
      </c>
      <c r="G86" s="134" t="str">
        <f>VLOOKUP(E86,'LISTADO ATM'!$A$2:$B$897,2,0)</f>
        <v>ATM Ayuntamiento Peralvillo</v>
      </c>
      <c r="H86" s="134" t="str">
        <f>VLOOKUP(E86,VIP!$A$2:$O18151,7,FALSE)</f>
        <v>N/A</v>
      </c>
      <c r="I86" s="134" t="str">
        <f>VLOOKUP(E86,VIP!$A$2:$O10116,8,FALSE)</f>
        <v>N/A</v>
      </c>
      <c r="J86" s="134" t="str">
        <f>VLOOKUP(E86,VIP!$A$2:$O10066,8,FALSE)</f>
        <v>N/A</v>
      </c>
      <c r="K86" s="134" t="str">
        <f>VLOOKUP(E86,VIP!$A$2:$O13640,6,0)</f>
        <v>N/A</v>
      </c>
      <c r="L86" s="125" t="s">
        <v>2245</v>
      </c>
      <c r="M86" s="154" t="s">
        <v>2580</v>
      </c>
      <c r="N86" s="154" t="s">
        <v>2579</v>
      </c>
      <c r="O86" s="134" t="s">
        <v>2456</v>
      </c>
      <c r="P86" s="137"/>
      <c r="Q86" s="136">
        <v>44340.411805555559</v>
      </c>
    </row>
    <row r="87" spans="1:17" ht="18" x14ac:dyDescent="0.25">
      <c r="A87" s="134" t="str">
        <f>VLOOKUP(E87,'LISTADO ATM'!$A$2:$C$898,3,0)</f>
        <v>NORTE</v>
      </c>
      <c r="B87" s="129">
        <v>3335895949</v>
      </c>
      <c r="C87" s="136">
        <v>44339.963761574072</v>
      </c>
      <c r="D87" s="136" t="s">
        <v>2181</v>
      </c>
      <c r="E87" s="124">
        <v>862</v>
      </c>
      <c r="F87" s="150" t="str">
        <f>VLOOKUP(E87,VIP!$A$2:$O13293,2,0)</f>
        <v>DRBR862</v>
      </c>
      <c r="G87" s="134" t="str">
        <f>VLOOKUP(E87,'LISTADO ATM'!$A$2:$B$897,2,0)</f>
        <v xml:space="preserve">ATM S/M Doble A (Sabaneta) </v>
      </c>
      <c r="H87" s="134" t="str">
        <f>VLOOKUP(E87,VIP!$A$2:$O18156,7,FALSE)</f>
        <v>Si</v>
      </c>
      <c r="I87" s="134" t="str">
        <f>VLOOKUP(E87,VIP!$A$2:$O10121,8,FALSE)</f>
        <v>Si</v>
      </c>
      <c r="J87" s="134" t="str">
        <f>VLOOKUP(E87,VIP!$A$2:$O10071,8,FALSE)</f>
        <v>Si</v>
      </c>
      <c r="K87" s="134" t="str">
        <f>VLOOKUP(E87,VIP!$A$2:$O13645,6,0)</f>
        <v>NO</v>
      </c>
      <c r="L87" s="125" t="s">
        <v>2469</v>
      </c>
      <c r="M87" s="154" t="s">
        <v>2580</v>
      </c>
      <c r="N87" s="135" t="s">
        <v>2454</v>
      </c>
      <c r="O87" s="134" t="s">
        <v>2577</v>
      </c>
      <c r="P87" s="137"/>
      <c r="Q87" s="136">
        <v>44340.379166666666</v>
      </c>
    </row>
    <row r="88" spans="1:17" ht="18" x14ac:dyDescent="0.25">
      <c r="A88" s="134" t="str">
        <f>VLOOKUP(E88,'LISTADO ATM'!$A$2:$C$898,3,0)</f>
        <v>ESTE</v>
      </c>
      <c r="B88" s="129">
        <v>3335895950</v>
      </c>
      <c r="C88" s="136">
        <v>44340.029386574075</v>
      </c>
      <c r="D88" s="136" t="s">
        <v>2180</v>
      </c>
      <c r="E88" s="124">
        <v>495</v>
      </c>
      <c r="F88" s="151" t="str">
        <f>VLOOKUP(E88,VIP!$A$2:$O13292,2,0)</f>
        <v>DRBR495</v>
      </c>
      <c r="G88" s="134" t="str">
        <f>VLOOKUP(E88,'LISTADO ATM'!$A$2:$B$897,2,0)</f>
        <v>ATM Cemento PANAM</v>
      </c>
      <c r="H88" s="134" t="str">
        <f>VLOOKUP(E88,VIP!$A$2:$O18155,7,FALSE)</f>
        <v>SI</v>
      </c>
      <c r="I88" s="134" t="str">
        <f>VLOOKUP(E88,VIP!$A$2:$O10120,8,FALSE)</f>
        <v>SI</v>
      </c>
      <c r="J88" s="134" t="str">
        <f>VLOOKUP(E88,VIP!$A$2:$O10070,8,FALSE)</f>
        <v>SI</v>
      </c>
      <c r="K88" s="134" t="str">
        <f>VLOOKUP(E88,VIP!$A$2:$O13644,6,0)</f>
        <v>NO</v>
      </c>
      <c r="L88" s="125" t="s">
        <v>2245</v>
      </c>
      <c r="M88" s="154" t="s">
        <v>2580</v>
      </c>
      <c r="N88" s="154" t="s">
        <v>2579</v>
      </c>
      <c r="O88" s="134" t="s">
        <v>2456</v>
      </c>
      <c r="P88" s="137"/>
      <c r="Q88" s="136">
        <v>44340.36041666667</v>
      </c>
    </row>
    <row r="89" spans="1:17" ht="18" x14ac:dyDescent="0.25">
      <c r="A89" s="134" t="str">
        <f>VLOOKUP(E89,'LISTADO ATM'!$A$2:$C$898,3,0)</f>
        <v>DISTRITO NACIONAL</v>
      </c>
      <c r="B89" s="129">
        <v>3335895951</v>
      </c>
      <c r="C89" s="136">
        <v>44340.226157407407</v>
      </c>
      <c r="D89" s="136" t="s">
        <v>2180</v>
      </c>
      <c r="E89" s="124">
        <v>461</v>
      </c>
      <c r="F89" s="151" t="str">
        <f>VLOOKUP(E89,VIP!$A$2:$O13291,2,0)</f>
        <v>DRBR461</v>
      </c>
      <c r="G89" s="134" t="str">
        <f>VLOOKUP(E89,'LISTADO ATM'!$A$2:$B$897,2,0)</f>
        <v xml:space="preserve">ATM Autobanco Sarasota I </v>
      </c>
      <c r="H89" s="134" t="str">
        <f>VLOOKUP(E89,VIP!$A$2:$O18154,7,FALSE)</f>
        <v>Si</v>
      </c>
      <c r="I89" s="134" t="str">
        <f>VLOOKUP(E89,VIP!$A$2:$O10119,8,FALSE)</f>
        <v>Si</v>
      </c>
      <c r="J89" s="134" t="str">
        <f>VLOOKUP(E89,VIP!$A$2:$O10069,8,FALSE)</f>
        <v>Si</v>
      </c>
      <c r="K89" s="134" t="str">
        <f>VLOOKUP(E89,VIP!$A$2:$O13643,6,0)</f>
        <v>SI</v>
      </c>
      <c r="L89" s="125" t="s">
        <v>2469</v>
      </c>
      <c r="M89" s="154" t="s">
        <v>2580</v>
      </c>
      <c r="N89" s="154" t="s">
        <v>2579</v>
      </c>
      <c r="O89" s="134" t="s">
        <v>2456</v>
      </c>
      <c r="P89" s="137"/>
      <c r="Q89" s="136">
        <v>44340.409722222219</v>
      </c>
    </row>
    <row r="90" spans="1:17" ht="18" x14ac:dyDescent="0.25">
      <c r="A90" s="134" t="str">
        <f>VLOOKUP(E90,'LISTADO ATM'!$A$2:$C$898,3,0)</f>
        <v>NORTE</v>
      </c>
      <c r="B90" s="129">
        <v>3335895952</v>
      </c>
      <c r="C90" s="136">
        <v>44340.227118055554</v>
      </c>
      <c r="D90" s="136" t="s">
        <v>2181</v>
      </c>
      <c r="E90" s="124">
        <v>633</v>
      </c>
      <c r="F90" s="151" t="str">
        <f>VLOOKUP(E90,VIP!$A$2:$O13290,2,0)</f>
        <v>DRBR260</v>
      </c>
      <c r="G90" s="134" t="str">
        <f>VLOOKUP(E90,'LISTADO ATM'!$A$2:$B$897,2,0)</f>
        <v xml:space="preserve">ATM Autobanco Las Colinas </v>
      </c>
      <c r="H90" s="134" t="str">
        <f>VLOOKUP(E90,VIP!$A$2:$O18153,7,FALSE)</f>
        <v>Si</v>
      </c>
      <c r="I90" s="134" t="str">
        <f>VLOOKUP(E90,VIP!$A$2:$O10118,8,FALSE)</f>
        <v>Si</v>
      </c>
      <c r="J90" s="134" t="str">
        <f>VLOOKUP(E90,VIP!$A$2:$O10068,8,FALSE)</f>
        <v>Si</v>
      </c>
      <c r="K90" s="134" t="str">
        <f>VLOOKUP(E90,VIP!$A$2:$O13642,6,0)</f>
        <v>SI</v>
      </c>
      <c r="L90" s="125" t="s">
        <v>2219</v>
      </c>
      <c r="M90" s="154" t="s">
        <v>2580</v>
      </c>
      <c r="N90" s="135" t="s">
        <v>2454</v>
      </c>
      <c r="O90" s="134" t="s">
        <v>2577</v>
      </c>
      <c r="P90" s="137"/>
      <c r="Q90" s="136">
        <v>44340.542361111111</v>
      </c>
    </row>
    <row r="91" spans="1:17" ht="18" x14ac:dyDescent="0.25">
      <c r="A91" s="134" t="str">
        <f>VLOOKUP(E91,'LISTADO ATM'!$A$2:$C$898,3,0)</f>
        <v>ESTE</v>
      </c>
      <c r="B91" s="129">
        <v>3335895953</v>
      </c>
      <c r="C91" s="136">
        <v>44340.228055555555</v>
      </c>
      <c r="D91" s="136" t="s">
        <v>2180</v>
      </c>
      <c r="E91" s="124">
        <v>345</v>
      </c>
      <c r="F91" s="151" t="str">
        <f>VLOOKUP(E91,VIP!$A$2:$O13289,2,0)</f>
        <v>DRBR345</v>
      </c>
      <c r="G91" s="134" t="str">
        <f>VLOOKUP(E91,'LISTADO ATM'!$A$2:$B$897,2,0)</f>
        <v>ATM Oficina Yamasá  II</v>
      </c>
      <c r="H91" s="134" t="str">
        <f>VLOOKUP(E91,VIP!$A$2:$O18152,7,FALSE)</f>
        <v>N/A</v>
      </c>
      <c r="I91" s="134" t="str">
        <f>VLOOKUP(E91,VIP!$A$2:$O10117,8,FALSE)</f>
        <v>N/A</v>
      </c>
      <c r="J91" s="134" t="str">
        <f>VLOOKUP(E91,VIP!$A$2:$O10067,8,FALSE)</f>
        <v>N/A</v>
      </c>
      <c r="K91" s="134" t="str">
        <f>VLOOKUP(E91,VIP!$A$2:$O13641,6,0)</f>
        <v>N/A</v>
      </c>
      <c r="L91" s="125" t="s">
        <v>2245</v>
      </c>
      <c r="M91" s="154" t="s">
        <v>2580</v>
      </c>
      <c r="N91" s="154" t="s">
        <v>2579</v>
      </c>
      <c r="O91" s="134" t="s">
        <v>2456</v>
      </c>
      <c r="P91" s="137"/>
      <c r="Q91" s="136">
        <v>44340.361111111109</v>
      </c>
    </row>
    <row r="92" spans="1:17" ht="18" x14ac:dyDescent="0.25">
      <c r="A92" s="134" t="str">
        <f>VLOOKUP(E92,'LISTADO ATM'!$A$2:$C$898,3,0)</f>
        <v>DISTRITO NACIONAL</v>
      </c>
      <c r="B92" s="129">
        <v>3335895960</v>
      </c>
      <c r="C92" s="136">
        <v>44340.296851851854</v>
      </c>
      <c r="D92" s="136" t="s">
        <v>2180</v>
      </c>
      <c r="E92" s="124">
        <v>43</v>
      </c>
      <c r="F92" s="151" t="str">
        <f>VLOOKUP(E92,VIP!$A$2:$O13290,2,0)</f>
        <v>DRBR043</v>
      </c>
      <c r="G92" s="134" t="str">
        <f>VLOOKUP(E92,'LISTADO ATM'!$A$2:$B$897,2,0)</f>
        <v xml:space="preserve">ATM Zona Franca San Isidro </v>
      </c>
      <c r="H92" s="134" t="str">
        <f>VLOOKUP(E92,VIP!$A$2:$O18153,7,FALSE)</f>
        <v>Si</v>
      </c>
      <c r="I92" s="134" t="str">
        <f>VLOOKUP(E92,VIP!$A$2:$O10118,8,FALSE)</f>
        <v>No</v>
      </c>
      <c r="J92" s="134" t="str">
        <f>VLOOKUP(E92,VIP!$A$2:$O10068,8,FALSE)</f>
        <v>No</v>
      </c>
      <c r="K92" s="134" t="str">
        <f>VLOOKUP(E92,VIP!$A$2:$O13642,6,0)</f>
        <v>NO</v>
      </c>
      <c r="L92" s="125" t="s">
        <v>2469</v>
      </c>
      <c r="M92" s="154" t="s">
        <v>2580</v>
      </c>
      <c r="N92" s="154" t="s">
        <v>2579</v>
      </c>
      <c r="O92" s="134" t="s">
        <v>2456</v>
      </c>
      <c r="P92" s="137"/>
      <c r="Q92" s="136">
        <v>44340.402777777781</v>
      </c>
    </row>
    <row r="93" spans="1:17" ht="18" x14ac:dyDescent="0.25">
      <c r="A93" s="134" t="str">
        <f>VLOOKUP(E93,'LISTADO ATM'!$A$2:$C$898,3,0)</f>
        <v>NORTE</v>
      </c>
      <c r="B93" s="129">
        <v>3335895976</v>
      </c>
      <c r="C93" s="136">
        <v>44340.326805555553</v>
      </c>
      <c r="D93" s="136" t="s">
        <v>2181</v>
      </c>
      <c r="E93" s="124">
        <v>431</v>
      </c>
      <c r="F93" s="151" t="str">
        <f>VLOOKUP(E93,VIP!$A$2:$O13292,2,0)</f>
        <v>DRBR583</v>
      </c>
      <c r="G93" s="134" t="str">
        <f>VLOOKUP(E93,'LISTADO ATM'!$A$2:$B$897,2,0)</f>
        <v xml:space="preserve">ATM Autoservicio Sol (Santiago) </v>
      </c>
      <c r="H93" s="134" t="str">
        <f>VLOOKUP(E93,VIP!$A$2:$O18155,7,FALSE)</f>
        <v>Si</v>
      </c>
      <c r="I93" s="134" t="str">
        <f>VLOOKUP(E93,VIP!$A$2:$O10120,8,FALSE)</f>
        <v>Si</v>
      </c>
      <c r="J93" s="134" t="str">
        <f>VLOOKUP(E93,VIP!$A$2:$O10070,8,FALSE)</f>
        <v>Si</v>
      </c>
      <c r="K93" s="134" t="str">
        <f>VLOOKUP(E93,VIP!$A$2:$O13644,6,0)</f>
        <v>SI</v>
      </c>
      <c r="L93" s="125" t="s">
        <v>2575</v>
      </c>
      <c r="M93" s="154" t="s">
        <v>2580</v>
      </c>
      <c r="N93" s="135" t="s">
        <v>2454</v>
      </c>
      <c r="O93" s="134" t="s">
        <v>2569</v>
      </c>
      <c r="P93" s="137"/>
      <c r="Q93" s="136">
        <v>44340.441666666666</v>
      </c>
    </row>
    <row r="94" spans="1:17" ht="18" x14ac:dyDescent="0.25">
      <c r="A94" s="134" t="str">
        <f>VLOOKUP(E94,'LISTADO ATM'!$A$2:$C$898,3,0)</f>
        <v>DISTRITO NACIONAL</v>
      </c>
      <c r="B94" s="129">
        <v>3335895982</v>
      </c>
      <c r="C94" s="136">
        <v>44340.32880787037</v>
      </c>
      <c r="D94" s="136" t="s">
        <v>2180</v>
      </c>
      <c r="E94" s="124">
        <v>623</v>
      </c>
      <c r="F94" s="151" t="str">
        <f>VLOOKUP(E94,VIP!$A$2:$O13291,2,0)</f>
        <v>DRBR623</v>
      </c>
      <c r="G94" s="134" t="str">
        <f>VLOOKUP(E94,'LISTADO ATM'!$A$2:$B$897,2,0)</f>
        <v xml:space="preserve">ATM Operaciones Especiales (Manoguayabo) </v>
      </c>
      <c r="H94" s="134" t="str">
        <f>VLOOKUP(E94,VIP!$A$2:$O18154,7,FALSE)</f>
        <v>Si</v>
      </c>
      <c r="I94" s="134" t="str">
        <f>VLOOKUP(E94,VIP!$A$2:$O10119,8,FALSE)</f>
        <v>Si</v>
      </c>
      <c r="J94" s="134" t="str">
        <f>VLOOKUP(E94,VIP!$A$2:$O10069,8,FALSE)</f>
        <v>Si</v>
      </c>
      <c r="K94" s="134" t="str">
        <f>VLOOKUP(E94,VIP!$A$2:$O13643,6,0)</f>
        <v>No</v>
      </c>
      <c r="L94" s="125" t="s">
        <v>2219</v>
      </c>
      <c r="M94" s="154" t="s">
        <v>2580</v>
      </c>
      <c r="N94" s="154" t="s">
        <v>2579</v>
      </c>
      <c r="O94" s="134" t="s">
        <v>2456</v>
      </c>
      <c r="P94" s="137"/>
      <c r="Q94" s="136">
        <v>44340.558333333334</v>
      </c>
    </row>
    <row r="95" spans="1:17" ht="18" x14ac:dyDescent="0.25">
      <c r="A95" s="134" t="str">
        <f>VLOOKUP(E95,'LISTADO ATM'!$A$2:$C$898,3,0)</f>
        <v>DISTRITO NACIONAL</v>
      </c>
      <c r="B95" s="129">
        <v>3335896110</v>
      </c>
      <c r="C95" s="136">
        <v>44340.347650462965</v>
      </c>
      <c r="D95" s="136" t="s">
        <v>2473</v>
      </c>
      <c r="E95" s="124">
        <v>85</v>
      </c>
      <c r="F95" s="151" t="str">
        <f>VLOOKUP(E95,VIP!$A$2:$O13296,2,0)</f>
        <v>DRBR085</v>
      </c>
      <c r="G95" s="134" t="str">
        <f>VLOOKUP(E95,'LISTADO ATM'!$A$2:$B$897,2,0)</f>
        <v xml:space="preserve">ATM Oficina San Isidro (Fuerza Aérea) </v>
      </c>
      <c r="H95" s="134" t="str">
        <f>VLOOKUP(E95,VIP!$A$2:$O18159,7,FALSE)</f>
        <v>Si</v>
      </c>
      <c r="I95" s="134" t="str">
        <f>VLOOKUP(E95,VIP!$A$2:$O10124,8,FALSE)</f>
        <v>Si</v>
      </c>
      <c r="J95" s="134" t="str">
        <f>VLOOKUP(E95,VIP!$A$2:$O10074,8,FALSE)</f>
        <v>Si</v>
      </c>
      <c r="K95" s="134" t="str">
        <f>VLOOKUP(E95,VIP!$A$2:$O13648,6,0)</f>
        <v>NO</v>
      </c>
      <c r="L95" s="125" t="s">
        <v>2443</v>
      </c>
      <c r="M95" s="154" t="s">
        <v>2580</v>
      </c>
      <c r="N95" s="154" t="s">
        <v>2579</v>
      </c>
      <c r="O95" s="134" t="s">
        <v>2474</v>
      </c>
      <c r="P95" s="137"/>
      <c r="Q95" s="136">
        <v>44340.526388888888</v>
      </c>
    </row>
    <row r="96" spans="1:17" ht="18" x14ac:dyDescent="0.25">
      <c r="A96" s="134" t="str">
        <f>VLOOKUP(E96,'LISTADO ATM'!$A$2:$C$898,3,0)</f>
        <v>DISTRITO NACIONAL</v>
      </c>
      <c r="B96" s="129">
        <v>3335896184</v>
      </c>
      <c r="C96" s="136">
        <v>44340.358842592592</v>
      </c>
      <c r="D96" s="136" t="s">
        <v>2180</v>
      </c>
      <c r="E96" s="124">
        <v>493</v>
      </c>
      <c r="F96" s="151" t="str">
        <f>VLOOKUP(E96,VIP!$A$2:$O13295,2,0)</f>
        <v>DRBR493</v>
      </c>
      <c r="G96" s="134" t="str">
        <f>VLOOKUP(E96,'LISTADO ATM'!$A$2:$B$897,2,0)</f>
        <v xml:space="preserve">ATM Oficina Haina Occidental II </v>
      </c>
      <c r="H96" s="134" t="str">
        <f>VLOOKUP(E96,VIP!$A$2:$O18158,7,FALSE)</f>
        <v>Si</v>
      </c>
      <c r="I96" s="134" t="str">
        <f>VLOOKUP(E96,VIP!$A$2:$O10123,8,FALSE)</f>
        <v>Si</v>
      </c>
      <c r="J96" s="134" t="str">
        <f>VLOOKUP(E96,VIP!$A$2:$O10073,8,FALSE)</f>
        <v>Si</v>
      </c>
      <c r="K96" s="134" t="str">
        <f>VLOOKUP(E96,VIP!$A$2:$O13647,6,0)</f>
        <v>NO</v>
      </c>
      <c r="L96" s="125" t="s">
        <v>2469</v>
      </c>
      <c r="M96" s="154" t="s">
        <v>2580</v>
      </c>
      <c r="N96" s="154" t="s">
        <v>2579</v>
      </c>
      <c r="O96" s="134" t="s">
        <v>2456</v>
      </c>
      <c r="P96" s="137"/>
      <c r="Q96" s="136">
        <v>44340.552777777775</v>
      </c>
    </row>
    <row r="97" spans="1:17" ht="18" x14ac:dyDescent="0.25">
      <c r="A97" s="134" t="str">
        <f>VLOOKUP(E97,'LISTADO ATM'!$A$2:$C$898,3,0)</f>
        <v>NORTE</v>
      </c>
      <c r="B97" s="129">
        <v>3335896191</v>
      </c>
      <c r="C97" s="136">
        <v>44340.359872685185</v>
      </c>
      <c r="D97" s="136" t="s">
        <v>2572</v>
      </c>
      <c r="E97" s="124">
        <v>654</v>
      </c>
      <c r="F97" s="151" t="str">
        <f>VLOOKUP(E97,VIP!$A$2:$O13294,2,0)</f>
        <v>DRBR654</v>
      </c>
      <c r="G97" s="134" t="str">
        <f>VLOOKUP(E97,'LISTADO ATM'!$A$2:$B$897,2,0)</f>
        <v>ATM Autoservicio S/M Jumbo Puerto Plata</v>
      </c>
      <c r="H97" s="134" t="str">
        <f>VLOOKUP(E97,VIP!$A$2:$O18157,7,FALSE)</f>
        <v>Si</v>
      </c>
      <c r="I97" s="134" t="str">
        <f>VLOOKUP(E97,VIP!$A$2:$O10122,8,FALSE)</f>
        <v>Si</v>
      </c>
      <c r="J97" s="134" t="str">
        <f>VLOOKUP(E97,VIP!$A$2:$O10072,8,FALSE)</f>
        <v>Si</v>
      </c>
      <c r="K97" s="134" t="str">
        <f>VLOOKUP(E97,VIP!$A$2:$O13646,6,0)</f>
        <v>NO</v>
      </c>
      <c r="L97" s="125" t="s">
        <v>2566</v>
      </c>
      <c r="M97" s="154" t="s">
        <v>2580</v>
      </c>
      <c r="N97" s="135" t="s">
        <v>2454</v>
      </c>
      <c r="O97" s="134" t="s">
        <v>2571</v>
      </c>
      <c r="P97" s="137"/>
      <c r="Q97" s="136">
        <v>44340.449305555558</v>
      </c>
    </row>
    <row r="98" spans="1:17" ht="18" x14ac:dyDescent="0.25">
      <c r="A98" s="134" t="str">
        <f>VLOOKUP(E98,'LISTADO ATM'!$A$2:$C$898,3,0)</f>
        <v>ESTE</v>
      </c>
      <c r="B98" s="129">
        <v>3335896199</v>
      </c>
      <c r="C98" s="136">
        <v>44340.361388888887</v>
      </c>
      <c r="D98" s="136" t="s">
        <v>2180</v>
      </c>
      <c r="E98" s="124">
        <v>121</v>
      </c>
      <c r="F98" s="151" t="str">
        <f>VLOOKUP(E98,VIP!$A$2:$O13293,2,0)</f>
        <v>DRBR121</v>
      </c>
      <c r="G98" s="134" t="str">
        <f>VLOOKUP(E98,'LISTADO ATM'!$A$2:$B$897,2,0)</f>
        <v xml:space="preserve">ATM Oficina Bayaguana </v>
      </c>
      <c r="H98" s="134" t="str">
        <f>VLOOKUP(E98,VIP!$A$2:$O18156,7,FALSE)</f>
        <v>Si</v>
      </c>
      <c r="I98" s="134" t="str">
        <f>VLOOKUP(E98,VIP!$A$2:$O10121,8,FALSE)</f>
        <v>Si</v>
      </c>
      <c r="J98" s="134" t="str">
        <f>VLOOKUP(E98,VIP!$A$2:$O10071,8,FALSE)</f>
        <v>Si</v>
      </c>
      <c r="K98" s="134" t="str">
        <f>VLOOKUP(E98,VIP!$A$2:$O13645,6,0)</f>
        <v>SI</v>
      </c>
      <c r="L98" s="125" t="s">
        <v>2469</v>
      </c>
      <c r="M98" s="154" t="s">
        <v>2580</v>
      </c>
      <c r="N98" s="154" t="s">
        <v>2579</v>
      </c>
      <c r="O98" s="134" t="s">
        <v>2456</v>
      </c>
      <c r="P98" s="137"/>
      <c r="Q98" s="201">
        <v>44340.563194444447</v>
      </c>
    </row>
    <row r="99" spans="1:17" ht="18" x14ac:dyDescent="0.25">
      <c r="A99" s="134" t="str">
        <f>VLOOKUP(E99,'LISTADO ATM'!$A$2:$C$898,3,0)</f>
        <v>ESTE</v>
      </c>
      <c r="B99" s="129">
        <v>3335896252</v>
      </c>
      <c r="C99" s="136">
        <v>44340.368784722225</v>
      </c>
      <c r="D99" s="136" t="s">
        <v>2473</v>
      </c>
      <c r="E99" s="124">
        <v>16</v>
      </c>
      <c r="F99" s="151" t="str">
        <f>VLOOKUP(E99,VIP!$A$2:$O13292,2,0)</f>
        <v>DRBR046</v>
      </c>
      <c r="G99" s="134" t="str">
        <f>VLOOKUP(E99,'LISTADO ATM'!$A$2:$B$897,2,0)</f>
        <v>ATM Estación Texaco Sabana de la Mar</v>
      </c>
      <c r="H99" s="134" t="str">
        <f>VLOOKUP(E99,VIP!$A$2:$O18155,7,FALSE)</f>
        <v>Si</v>
      </c>
      <c r="I99" s="134" t="str">
        <f>VLOOKUP(E99,VIP!$A$2:$O10120,8,FALSE)</f>
        <v>Si</v>
      </c>
      <c r="J99" s="134" t="str">
        <f>VLOOKUP(E99,VIP!$A$2:$O10070,8,FALSE)</f>
        <v>Si</v>
      </c>
      <c r="K99" s="134" t="str">
        <f>VLOOKUP(E99,VIP!$A$2:$O13644,6,0)</f>
        <v>NO</v>
      </c>
      <c r="L99" s="125" t="s">
        <v>2418</v>
      </c>
      <c r="M99" s="154" t="s">
        <v>2580</v>
      </c>
      <c r="N99" s="154" t="s">
        <v>2579</v>
      </c>
      <c r="O99" s="134" t="s">
        <v>2581</v>
      </c>
      <c r="P99" s="137"/>
      <c r="Q99" s="136">
        <v>44340.634027777778</v>
      </c>
    </row>
    <row r="100" spans="1:17" ht="18" x14ac:dyDescent="0.25">
      <c r="A100" s="134" t="str">
        <f>VLOOKUP(E100,'LISTADO ATM'!$A$2:$C$898,3,0)</f>
        <v>SUR</v>
      </c>
      <c r="B100" s="129">
        <v>3335896302</v>
      </c>
      <c r="C100" s="136">
        <v>44340.378645833334</v>
      </c>
      <c r="D100" s="136" t="s">
        <v>2473</v>
      </c>
      <c r="E100" s="124">
        <v>50</v>
      </c>
      <c r="F100" s="151" t="str">
        <f>VLOOKUP(E100,VIP!$A$2:$O13307,2,0)</f>
        <v>DRBR050</v>
      </c>
      <c r="G100" s="134" t="str">
        <f>VLOOKUP(E100,'LISTADO ATM'!$A$2:$B$897,2,0)</f>
        <v xml:space="preserve">ATM Oficina Padre Las Casas (Azua) </v>
      </c>
      <c r="H100" s="134" t="str">
        <f>VLOOKUP(E100,VIP!$A$2:$O18170,7,FALSE)</f>
        <v>Si</v>
      </c>
      <c r="I100" s="134" t="str">
        <f>VLOOKUP(E100,VIP!$A$2:$O10135,8,FALSE)</f>
        <v>Si</v>
      </c>
      <c r="J100" s="134" t="str">
        <f>VLOOKUP(E100,VIP!$A$2:$O10085,8,FALSE)</f>
        <v>Si</v>
      </c>
      <c r="K100" s="134" t="str">
        <f>VLOOKUP(E100,VIP!$A$2:$O13659,6,0)</f>
        <v>NO</v>
      </c>
      <c r="L100" s="125" t="s">
        <v>2425</v>
      </c>
      <c r="M100" s="154" t="s">
        <v>2580</v>
      </c>
      <c r="N100" s="154" t="s">
        <v>2579</v>
      </c>
      <c r="O100" s="134" t="s">
        <v>2584</v>
      </c>
      <c r="P100" s="154" t="s">
        <v>2586</v>
      </c>
      <c r="Q100" s="136">
        <v>44340.727777777778</v>
      </c>
    </row>
    <row r="101" spans="1:17" ht="18" x14ac:dyDescent="0.25">
      <c r="A101" s="134" t="str">
        <f>VLOOKUP(E101,'LISTADO ATM'!$A$2:$C$898,3,0)</f>
        <v>SUR</v>
      </c>
      <c r="B101" s="129">
        <v>3335896341</v>
      </c>
      <c r="C101" s="136">
        <v>44340.385196759256</v>
      </c>
      <c r="D101" s="136" t="s">
        <v>2473</v>
      </c>
      <c r="E101" s="124">
        <v>766</v>
      </c>
      <c r="F101" s="151" t="str">
        <f>VLOOKUP(E101,VIP!$A$2:$O13305,2,0)</f>
        <v>DRBR440</v>
      </c>
      <c r="G101" s="134" t="str">
        <f>VLOOKUP(E101,'LISTADO ATM'!$A$2:$B$897,2,0)</f>
        <v xml:space="preserve">ATM Oficina Azua II </v>
      </c>
      <c r="H101" s="134" t="str">
        <f>VLOOKUP(E101,VIP!$A$2:$O18168,7,FALSE)</f>
        <v>Si</v>
      </c>
      <c r="I101" s="134" t="str">
        <f>VLOOKUP(E101,VIP!$A$2:$O10133,8,FALSE)</f>
        <v>Si</v>
      </c>
      <c r="J101" s="134" t="str">
        <f>VLOOKUP(E101,VIP!$A$2:$O10083,8,FALSE)</f>
        <v>Si</v>
      </c>
      <c r="K101" s="134" t="str">
        <f>VLOOKUP(E101,VIP!$A$2:$O13657,6,0)</f>
        <v>SI</v>
      </c>
      <c r="L101" s="125" t="s">
        <v>2443</v>
      </c>
      <c r="M101" s="154" t="s">
        <v>2580</v>
      </c>
      <c r="N101" s="154" t="s">
        <v>2579</v>
      </c>
      <c r="O101" s="134" t="s">
        <v>2581</v>
      </c>
      <c r="P101" s="137"/>
      <c r="Q101" s="136">
        <v>44340.458333333336</v>
      </c>
    </row>
    <row r="102" spans="1:17" ht="18" x14ac:dyDescent="0.25">
      <c r="A102" s="134" t="str">
        <f>VLOOKUP(E102,'LISTADO ATM'!$A$2:$C$898,3,0)</f>
        <v>NORTE</v>
      </c>
      <c r="B102" s="129">
        <v>3335896382</v>
      </c>
      <c r="C102" s="136">
        <v>44340.396666666667</v>
      </c>
      <c r="D102" s="136" t="s">
        <v>2181</v>
      </c>
      <c r="E102" s="124">
        <v>351</v>
      </c>
      <c r="F102" s="151" t="str">
        <f>VLOOKUP(E102,VIP!$A$2:$O13304,2,0)</f>
        <v>DRBR351</v>
      </c>
      <c r="G102" s="134" t="str">
        <f>VLOOKUP(E102,'LISTADO ATM'!$A$2:$B$897,2,0)</f>
        <v xml:space="preserve">ATM S/M José Luís (Puerto Plata) </v>
      </c>
      <c r="H102" s="134" t="str">
        <f>VLOOKUP(E102,VIP!$A$2:$O18167,7,FALSE)</f>
        <v>Si</v>
      </c>
      <c r="I102" s="134" t="str">
        <f>VLOOKUP(E102,VIP!$A$2:$O10132,8,FALSE)</f>
        <v>Si</v>
      </c>
      <c r="J102" s="134" t="str">
        <f>VLOOKUP(E102,VIP!$A$2:$O10082,8,FALSE)</f>
        <v>Si</v>
      </c>
      <c r="K102" s="134" t="str">
        <f>VLOOKUP(E102,VIP!$A$2:$O13656,6,0)</f>
        <v>NO</v>
      </c>
      <c r="L102" s="125" t="s">
        <v>2219</v>
      </c>
      <c r="M102" s="154" t="s">
        <v>2580</v>
      </c>
      <c r="N102" s="135" t="s">
        <v>2454</v>
      </c>
      <c r="O102" s="134" t="s">
        <v>2569</v>
      </c>
      <c r="P102" s="137"/>
      <c r="Q102" s="136">
        <v>44340.636805555558</v>
      </c>
    </row>
    <row r="103" spans="1:17" ht="18" x14ac:dyDescent="0.25">
      <c r="A103" s="134" t="str">
        <f>VLOOKUP(E103,'LISTADO ATM'!$A$2:$C$898,3,0)</f>
        <v>SUR</v>
      </c>
      <c r="B103" s="129">
        <v>3335896387</v>
      </c>
      <c r="C103" s="136">
        <v>44340.397962962961</v>
      </c>
      <c r="D103" s="136" t="s">
        <v>2180</v>
      </c>
      <c r="E103" s="124">
        <v>252</v>
      </c>
      <c r="F103" s="151" t="str">
        <f>VLOOKUP(E103,VIP!$A$2:$O13303,2,0)</f>
        <v>DRBR252</v>
      </c>
      <c r="G103" s="134" t="str">
        <f>VLOOKUP(E103,'LISTADO ATM'!$A$2:$B$897,2,0)</f>
        <v xml:space="preserve">ATM Banco Agrícola (Barahona) </v>
      </c>
      <c r="H103" s="134" t="str">
        <f>VLOOKUP(E103,VIP!$A$2:$O18166,7,FALSE)</f>
        <v>Si</v>
      </c>
      <c r="I103" s="134" t="str">
        <f>VLOOKUP(E103,VIP!$A$2:$O10131,8,FALSE)</f>
        <v>Si</v>
      </c>
      <c r="J103" s="134" t="str">
        <f>VLOOKUP(E103,VIP!$A$2:$O10081,8,FALSE)</f>
        <v>Si</v>
      </c>
      <c r="K103" s="134" t="str">
        <f>VLOOKUP(E103,VIP!$A$2:$O13655,6,0)</f>
        <v>NO</v>
      </c>
      <c r="L103" s="125" t="s">
        <v>2219</v>
      </c>
      <c r="M103" s="135" t="s">
        <v>2447</v>
      </c>
      <c r="N103" s="135" t="s">
        <v>2454</v>
      </c>
      <c r="O103" s="134" t="s">
        <v>2456</v>
      </c>
      <c r="P103" s="137"/>
      <c r="Q103" s="135" t="s">
        <v>2582</v>
      </c>
    </row>
    <row r="104" spans="1:17" ht="18" x14ac:dyDescent="0.25">
      <c r="A104" s="134" t="str">
        <f>VLOOKUP(E104,'LISTADO ATM'!$A$2:$C$898,3,0)</f>
        <v>SUR</v>
      </c>
      <c r="B104" s="129">
        <v>3335896400</v>
      </c>
      <c r="C104" s="136">
        <v>44340.401770833334</v>
      </c>
      <c r="D104" s="136" t="s">
        <v>2473</v>
      </c>
      <c r="E104" s="124">
        <v>5</v>
      </c>
      <c r="F104" s="151" t="str">
        <f>VLOOKUP(E104,VIP!$A$2:$O13302,2,0)</f>
        <v>DRBR005</v>
      </c>
      <c r="G104" s="134" t="str">
        <f>VLOOKUP(E104,'LISTADO ATM'!$A$2:$B$897,2,0)</f>
        <v>ATM Oficina Autoservicio Villa Ofelia (San Juan)</v>
      </c>
      <c r="H104" s="134" t="str">
        <f>VLOOKUP(E104,VIP!$A$2:$O18165,7,FALSE)</f>
        <v>Si</v>
      </c>
      <c r="I104" s="134" t="str">
        <f>VLOOKUP(E104,VIP!$A$2:$O10130,8,FALSE)</f>
        <v>Si</v>
      </c>
      <c r="J104" s="134" t="str">
        <f>VLOOKUP(E104,VIP!$A$2:$O10080,8,FALSE)</f>
        <v>Si</v>
      </c>
      <c r="K104" s="134" t="str">
        <f>VLOOKUP(E104,VIP!$A$2:$O13654,6,0)</f>
        <v>NO</v>
      </c>
      <c r="L104" s="125" t="s">
        <v>2566</v>
      </c>
      <c r="M104" s="135" t="s">
        <v>2447</v>
      </c>
      <c r="N104" s="135" t="s">
        <v>2454</v>
      </c>
      <c r="O104" s="134" t="s">
        <v>2474</v>
      </c>
      <c r="P104" s="137"/>
      <c r="Q104" s="135" t="s">
        <v>2566</v>
      </c>
    </row>
    <row r="105" spans="1:17" ht="18" x14ac:dyDescent="0.25">
      <c r="A105" s="134" t="str">
        <f>VLOOKUP(E105,'LISTADO ATM'!$A$2:$C$898,3,0)</f>
        <v>NORTE</v>
      </c>
      <c r="B105" s="129">
        <v>3335896410</v>
      </c>
      <c r="C105" s="136">
        <v>44340.404016203705</v>
      </c>
      <c r="D105" s="136" t="s">
        <v>2473</v>
      </c>
      <c r="E105" s="124">
        <v>910</v>
      </c>
      <c r="F105" s="151" t="str">
        <f>VLOOKUP(E105,VIP!$A$2:$O13306,2,0)</f>
        <v>DRBR12A</v>
      </c>
      <c r="G105" s="134" t="str">
        <f>VLOOKUP(E105,'LISTADO ATM'!$A$2:$B$897,2,0)</f>
        <v xml:space="preserve">ATM Oficina El Sol II (Santiago) </v>
      </c>
      <c r="H105" s="134" t="str">
        <f>VLOOKUP(E105,VIP!$A$2:$O18169,7,FALSE)</f>
        <v>Si</v>
      </c>
      <c r="I105" s="134" t="str">
        <f>VLOOKUP(E105,VIP!$A$2:$O10134,8,FALSE)</f>
        <v>Si</v>
      </c>
      <c r="J105" s="134" t="str">
        <f>VLOOKUP(E105,VIP!$A$2:$O10084,8,FALSE)</f>
        <v>Si</v>
      </c>
      <c r="K105" s="134" t="str">
        <f>VLOOKUP(E105,VIP!$A$2:$O13658,6,0)</f>
        <v>SI</v>
      </c>
      <c r="L105" s="125" t="s">
        <v>2459</v>
      </c>
      <c r="M105" s="154" t="s">
        <v>2580</v>
      </c>
      <c r="N105" s="154" t="s">
        <v>2579</v>
      </c>
      <c r="O105" s="134" t="s">
        <v>2584</v>
      </c>
      <c r="P105" s="154" t="s">
        <v>2585</v>
      </c>
      <c r="Q105" s="154" t="s">
        <v>2459</v>
      </c>
    </row>
    <row r="106" spans="1:17" ht="18" x14ac:dyDescent="0.25">
      <c r="A106" s="134" t="str">
        <f>VLOOKUP(E106,'LISTADO ATM'!$A$2:$C$898,3,0)</f>
        <v>SUR</v>
      </c>
      <c r="B106" s="129">
        <v>3335896412</v>
      </c>
      <c r="C106" s="136">
        <v>44340.404409722221</v>
      </c>
      <c r="D106" s="136" t="s">
        <v>2473</v>
      </c>
      <c r="E106" s="124">
        <v>764</v>
      </c>
      <c r="F106" s="151" t="str">
        <f>VLOOKUP(E106,VIP!$A$2:$O13305,2,0)</f>
        <v>DRBR451</v>
      </c>
      <c r="G106" s="134" t="str">
        <f>VLOOKUP(E106,'LISTADO ATM'!$A$2:$B$897,2,0)</f>
        <v xml:space="preserve">ATM Oficina Elías Piña </v>
      </c>
      <c r="H106" s="134" t="str">
        <f>VLOOKUP(E106,VIP!$A$2:$O18168,7,FALSE)</f>
        <v>Si</v>
      </c>
      <c r="I106" s="134" t="str">
        <f>VLOOKUP(E106,VIP!$A$2:$O10133,8,FALSE)</f>
        <v>Si</v>
      </c>
      <c r="J106" s="134" t="str">
        <f>VLOOKUP(E106,VIP!$A$2:$O10083,8,FALSE)</f>
        <v>Si</v>
      </c>
      <c r="K106" s="134" t="str">
        <f>VLOOKUP(E106,VIP!$A$2:$O13657,6,0)</f>
        <v>NO</v>
      </c>
      <c r="L106" s="125" t="s">
        <v>2459</v>
      </c>
      <c r="M106" s="154" t="s">
        <v>2580</v>
      </c>
      <c r="N106" s="154" t="s">
        <v>2579</v>
      </c>
      <c r="O106" s="134" t="s">
        <v>2584</v>
      </c>
      <c r="P106" s="154" t="s">
        <v>2585</v>
      </c>
      <c r="Q106" s="154" t="s">
        <v>2459</v>
      </c>
    </row>
    <row r="107" spans="1:17" ht="18" x14ac:dyDescent="0.25">
      <c r="A107" s="134" t="str">
        <f>VLOOKUP(E107,'LISTADO ATM'!$A$2:$C$898,3,0)</f>
        <v>DISTRITO NACIONAL</v>
      </c>
      <c r="B107" s="129">
        <v>3335896416</v>
      </c>
      <c r="C107" s="136">
        <v>44340.405104166668</v>
      </c>
      <c r="D107" s="136" t="s">
        <v>2180</v>
      </c>
      <c r="E107" s="124">
        <v>696</v>
      </c>
      <c r="F107" s="151" t="str">
        <f>VLOOKUP(E107,VIP!$A$2:$O13301,2,0)</f>
        <v>DRBR696</v>
      </c>
      <c r="G107" s="134" t="str">
        <f>VLOOKUP(E107,'LISTADO ATM'!$A$2:$B$897,2,0)</f>
        <v>ATM Olé Jacobo Majluta</v>
      </c>
      <c r="H107" s="134" t="str">
        <f>VLOOKUP(E107,VIP!$A$2:$O18164,7,FALSE)</f>
        <v>Si</v>
      </c>
      <c r="I107" s="134" t="str">
        <f>VLOOKUP(E107,VIP!$A$2:$O10129,8,FALSE)</f>
        <v>Si</v>
      </c>
      <c r="J107" s="134" t="str">
        <f>VLOOKUP(E107,VIP!$A$2:$O10079,8,FALSE)</f>
        <v>Si</v>
      </c>
      <c r="K107" s="134" t="str">
        <f>VLOOKUP(E107,VIP!$A$2:$O13653,6,0)</f>
        <v>NO</v>
      </c>
      <c r="L107" s="125" t="s">
        <v>2219</v>
      </c>
      <c r="M107" s="135" t="s">
        <v>2447</v>
      </c>
      <c r="N107" s="135" t="s">
        <v>2454</v>
      </c>
      <c r="O107" s="134" t="s">
        <v>2456</v>
      </c>
      <c r="P107" s="137"/>
      <c r="Q107" s="135" t="s">
        <v>2582</v>
      </c>
    </row>
    <row r="108" spans="1:17" ht="18" x14ac:dyDescent="0.25">
      <c r="A108" s="134" t="str">
        <f>VLOOKUP(E108,'LISTADO ATM'!$A$2:$C$898,3,0)</f>
        <v>NORTE</v>
      </c>
      <c r="B108" s="129">
        <v>3335896420</v>
      </c>
      <c r="C108" s="136">
        <v>44340.406064814815</v>
      </c>
      <c r="D108" s="136" t="s">
        <v>2180</v>
      </c>
      <c r="E108" s="124">
        <v>97</v>
      </c>
      <c r="F108" s="151" t="str">
        <f>VLOOKUP(E108,VIP!$A$2:$O13300,2,0)</f>
        <v>DRBR097</v>
      </c>
      <c r="G108" s="134" t="str">
        <f>VLOOKUP(E108,'LISTADO ATM'!$A$2:$B$897,2,0)</f>
        <v xml:space="preserve">ATM Oficina Villa Riva </v>
      </c>
      <c r="H108" s="134" t="str">
        <f>VLOOKUP(E108,VIP!$A$2:$O18163,7,FALSE)</f>
        <v>Si</v>
      </c>
      <c r="I108" s="134" t="str">
        <f>VLOOKUP(E108,VIP!$A$2:$O10128,8,FALSE)</f>
        <v>Si</v>
      </c>
      <c r="J108" s="134" t="str">
        <f>VLOOKUP(E108,VIP!$A$2:$O10078,8,FALSE)</f>
        <v>Si</v>
      </c>
      <c r="K108" s="134" t="str">
        <f>VLOOKUP(E108,VIP!$A$2:$O13652,6,0)</f>
        <v>NO</v>
      </c>
      <c r="L108" s="125" t="s">
        <v>2469</v>
      </c>
      <c r="M108" s="154" t="s">
        <v>2580</v>
      </c>
      <c r="N108" s="135" t="s">
        <v>2454</v>
      </c>
      <c r="O108" s="134" t="s">
        <v>2456</v>
      </c>
      <c r="P108" s="137"/>
      <c r="Q108" s="136">
        <v>44340.461111111108</v>
      </c>
    </row>
    <row r="109" spans="1:17" ht="18" x14ac:dyDescent="0.25">
      <c r="A109" s="134" t="str">
        <f>VLOOKUP(E109,'LISTADO ATM'!$A$2:$C$898,3,0)</f>
        <v>SUR</v>
      </c>
      <c r="B109" s="129">
        <v>3335896436</v>
      </c>
      <c r="C109" s="136">
        <v>44340.409583333334</v>
      </c>
      <c r="D109" s="136" t="s">
        <v>2473</v>
      </c>
      <c r="E109" s="124">
        <v>101</v>
      </c>
      <c r="F109" s="151" t="str">
        <f>VLOOKUP(E109,VIP!$A$2:$O13299,2,0)</f>
        <v>DRBR101</v>
      </c>
      <c r="G109" s="134" t="str">
        <f>VLOOKUP(E109,'LISTADO ATM'!$A$2:$B$897,2,0)</f>
        <v xml:space="preserve">ATM Oficina San Juan de la Maguana I </v>
      </c>
      <c r="H109" s="134" t="str">
        <f>VLOOKUP(E109,VIP!$A$2:$O18162,7,FALSE)</f>
        <v>Si</v>
      </c>
      <c r="I109" s="134" t="str">
        <f>VLOOKUP(E109,VIP!$A$2:$O10127,8,FALSE)</f>
        <v>Si</v>
      </c>
      <c r="J109" s="134" t="str">
        <f>VLOOKUP(E109,VIP!$A$2:$O10077,8,FALSE)</f>
        <v>Si</v>
      </c>
      <c r="K109" s="134" t="str">
        <f>VLOOKUP(E109,VIP!$A$2:$O13651,6,0)</f>
        <v>SI</v>
      </c>
      <c r="L109" s="125" t="s">
        <v>2576</v>
      </c>
      <c r="M109" s="154" t="s">
        <v>2580</v>
      </c>
      <c r="N109" s="154" t="s">
        <v>2579</v>
      </c>
      <c r="O109" s="134" t="s">
        <v>2474</v>
      </c>
      <c r="P109" s="137"/>
      <c r="Q109" s="136">
        <v>44340.402083333334</v>
      </c>
    </row>
    <row r="110" spans="1:17" ht="18" x14ac:dyDescent="0.25">
      <c r="A110" s="134" t="str">
        <f>VLOOKUP(E110,'LISTADO ATM'!$A$2:$C$898,3,0)</f>
        <v>NORTE</v>
      </c>
      <c r="B110" s="129">
        <v>3335896494</v>
      </c>
      <c r="C110" s="136">
        <v>44340.420520833337</v>
      </c>
      <c r="D110" s="136" t="s">
        <v>2473</v>
      </c>
      <c r="E110" s="124">
        <v>857</v>
      </c>
      <c r="F110" s="151" t="str">
        <f>VLOOKUP(E110,VIP!$A$2:$O13304,2,0)</f>
        <v>DRBR857</v>
      </c>
      <c r="G110" s="134" t="str">
        <f>VLOOKUP(E110,'LISTADO ATM'!$A$2:$B$897,2,0)</f>
        <v xml:space="preserve">ATM Oficina Los Alamos </v>
      </c>
      <c r="H110" s="134" t="str">
        <f>VLOOKUP(E110,VIP!$A$2:$O18167,7,FALSE)</f>
        <v>Si</v>
      </c>
      <c r="I110" s="134" t="str">
        <f>VLOOKUP(E110,VIP!$A$2:$O10132,8,FALSE)</f>
        <v>Si</v>
      </c>
      <c r="J110" s="134" t="str">
        <f>VLOOKUP(E110,VIP!$A$2:$O10082,8,FALSE)</f>
        <v>Si</v>
      </c>
      <c r="K110" s="134" t="str">
        <f>VLOOKUP(E110,VIP!$A$2:$O13656,6,0)</f>
        <v>NO</v>
      </c>
      <c r="L110" s="125" t="s">
        <v>2459</v>
      </c>
      <c r="M110" s="154" t="s">
        <v>2580</v>
      </c>
      <c r="N110" s="154" t="s">
        <v>2579</v>
      </c>
      <c r="O110" s="134" t="s">
        <v>2584</v>
      </c>
      <c r="P110" s="154" t="s">
        <v>2585</v>
      </c>
      <c r="Q110" s="154" t="s">
        <v>2459</v>
      </c>
    </row>
    <row r="111" spans="1:17" ht="18" x14ac:dyDescent="0.25">
      <c r="A111" s="134" t="str">
        <f>VLOOKUP(E111,'LISTADO ATM'!$A$2:$C$898,3,0)</f>
        <v>DISTRITO NACIONAL</v>
      </c>
      <c r="B111" s="129">
        <v>3335896498</v>
      </c>
      <c r="C111" s="136">
        <v>44340.421620370369</v>
      </c>
      <c r="D111" s="136" t="s">
        <v>2180</v>
      </c>
      <c r="E111" s="124">
        <v>184</v>
      </c>
      <c r="F111" s="151" t="str">
        <f>VLOOKUP(E111,VIP!$A$2:$O13298,2,0)</f>
        <v>DRBR184</v>
      </c>
      <c r="G111" s="134" t="str">
        <f>VLOOKUP(E111,'LISTADO ATM'!$A$2:$B$897,2,0)</f>
        <v xml:space="preserve">ATM Hermanas Mirabal </v>
      </c>
      <c r="H111" s="134" t="str">
        <f>VLOOKUP(E111,VIP!$A$2:$O18161,7,FALSE)</f>
        <v>Si</v>
      </c>
      <c r="I111" s="134" t="str">
        <f>VLOOKUP(E111,VIP!$A$2:$O10126,8,FALSE)</f>
        <v>Si</v>
      </c>
      <c r="J111" s="134" t="str">
        <f>VLOOKUP(E111,VIP!$A$2:$O10076,8,FALSE)</f>
        <v>Si</v>
      </c>
      <c r="K111" s="134" t="str">
        <f>VLOOKUP(E111,VIP!$A$2:$O13650,6,0)</f>
        <v>SI</v>
      </c>
      <c r="L111" s="125" t="s">
        <v>2219</v>
      </c>
      <c r="M111" s="135" t="s">
        <v>2447</v>
      </c>
      <c r="N111" s="135" t="s">
        <v>2454</v>
      </c>
      <c r="O111" s="134" t="s">
        <v>2456</v>
      </c>
      <c r="P111" s="137"/>
      <c r="Q111" s="135" t="s">
        <v>2582</v>
      </c>
    </row>
    <row r="112" spans="1:17" ht="18" x14ac:dyDescent="0.25">
      <c r="A112" s="134" t="str">
        <f>VLOOKUP(E112,'LISTADO ATM'!$A$2:$C$898,3,0)</f>
        <v>DISTRITO NACIONAL</v>
      </c>
      <c r="B112" s="129">
        <v>3335896499</v>
      </c>
      <c r="C112" s="136">
        <v>44340.421701388892</v>
      </c>
      <c r="D112" s="136" t="s">
        <v>2473</v>
      </c>
      <c r="E112" s="124">
        <v>588</v>
      </c>
      <c r="F112" s="151" t="str">
        <f>VLOOKUP(E112,VIP!$A$2:$O13303,2,0)</f>
        <v>DRBR01O</v>
      </c>
      <c r="G112" s="134" t="str">
        <f>VLOOKUP(E112,'LISTADO ATM'!$A$2:$B$897,2,0)</f>
        <v xml:space="preserve">ATM INAVI </v>
      </c>
      <c r="H112" s="134" t="str">
        <f>VLOOKUP(E112,VIP!$A$2:$O18166,7,FALSE)</f>
        <v>Si</v>
      </c>
      <c r="I112" s="134" t="str">
        <f>VLOOKUP(E112,VIP!$A$2:$O10131,8,FALSE)</f>
        <v>Si</v>
      </c>
      <c r="J112" s="134" t="str">
        <f>VLOOKUP(E112,VIP!$A$2:$O10081,8,FALSE)</f>
        <v>Si</v>
      </c>
      <c r="K112" s="134" t="str">
        <f>VLOOKUP(E112,VIP!$A$2:$O13655,6,0)</f>
        <v>NO</v>
      </c>
      <c r="L112" s="125" t="s">
        <v>2583</v>
      </c>
      <c r="M112" s="154" t="s">
        <v>2580</v>
      </c>
      <c r="N112" s="154" t="s">
        <v>2579</v>
      </c>
      <c r="O112" s="134" t="s">
        <v>2584</v>
      </c>
      <c r="P112" s="154" t="s">
        <v>2586</v>
      </c>
      <c r="Q112" s="154" t="s">
        <v>2583</v>
      </c>
    </row>
    <row r="113" spans="1:17" ht="18" x14ac:dyDescent="0.25">
      <c r="A113" s="134" t="str">
        <f>VLOOKUP(E113,'LISTADO ATM'!$A$2:$C$898,3,0)</f>
        <v>DISTRITO NACIONAL</v>
      </c>
      <c r="B113" s="129">
        <v>3335896503</v>
      </c>
      <c r="C113" s="136">
        <v>44340.421967592592</v>
      </c>
      <c r="D113" s="136" t="s">
        <v>2180</v>
      </c>
      <c r="E113" s="124">
        <v>917</v>
      </c>
      <c r="F113" s="151" t="str">
        <f>VLOOKUP(E113,VIP!$A$2:$O13297,2,0)</f>
        <v>DRBR01B</v>
      </c>
      <c r="G113" s="134" t="str">
        <f>VLOOKUP(E113,'LISTADO ATM'!$A$2:$B$897,2,0)</f>
        <v xml:space="preserve">ATM Oficina Los Mina </v>
      </c>
      <c r="H113" s="134" t="str">
        <f>VLOOKUP(E113,VIP!$A$2:$O18160,7,FALSE)</f>
        <v>Si</v>
      </c>
      <c r="I113" s="134" t="str">
        <f>VLOOKUP(E113,VIP!$A$2:$O10125,8,FALSE)</f>
        <v>Si</v>
      </c>
      <c r="J113" s="134" t="str">
        <f>VLOOKUP(E113,VIP!$A$2:$O10075,8,FALSE)</f>
        <v>Si</v>
      </c>
      <c r="K113" s="134" t="str">
        <f>VLOOKUP(E113,VIP!$A$2:$O13649,6,0)</f>
        <v>NO</v>
      </c>
      <c r="L113" s="125" t="s">
        <v>2219</v>
      </c>
      <c r="M113" s="135" t="s">
        <v>2447</v>
      </c>
      <c r="N113" s="135" t="s">
        <v>2454</v>
      </c>
      <c r="O113" s="134" t="s">
        <v>2456</v>
      </c>
      <c r="P113" s="137"/>
      <c r="Q113" s="135" t="s">
        <v>2582</v>
      </c>
    </row>
    <row r="114" spans="1:17" ht="18" x14ac:dyDescent="0.25">
      <c r="A114" s="134" t="str">
        <f>VLOOKUP(E114,'LISTADO ATM'!$A$2:$C$898,3,0)</f>
        <v>DISTRITO NACIONAL</v>
      </c>
      <c r="B114" s="129">
        <v>3335896504</v>
      </c>
      <c r="C114" s="136">
        <v>44340.422314814816</v>
      </c>
      <c r="D114" s="136" t="s">
        <v>2180</v>
      </c>
      <c r="E114" s="124">
        <v>18</v>
      </c>
      <c r="F114" s="151" t="str">
        <f>VLOOKUP(E114,VIP!$A$2:$O13296,2,0)</f>
        <v>DRBR018</v>
      </c>
      <c r="G114" s="134" t="str">
        <f>VLOOKUP(E114,'LISTADO ATM'!$A$2:$B$897,2,0)</f>
        <v xml:space="preserve">ATM Oficina Haina Occidental I </v>
      </c>
      <c r="H114" s="134" t="str">
        <f>VLOOKUP(E114,VIP!$A$2:$O18159,7,FALSE)</f>
        <v>Si</v>
      </c>
      <c r="I114" s="134" t="str">
        <f>VLOOKUP(E114,VIP!$A$2:$O10124,8,FALSE)</f>
        <v>Si</v>
      </c>
      <c r="J114" s="134" t="str">
        <f>VLOOKUP(E114,VIP!$A$2:$O10074,8,FALSE)</f>
        <v>Si</v>
      </c>
      <c r="K114" s="134" t="str">
        <f>VLOOKUP(E114,VIP!$A$2:$O13648,6,0)</f>
        <v>SI</v>
      </c>
      <c r="L114" s="125" t="s">
        <v>2219</v>
      </c>
      <c r="M114" s="154" t="s">
        <v>2580</v>
      </c>
      <c r="N114" s="135" t="s">
        <v>2454</v>
      </c>
      <c r="O114" s="134" t="s">
        <v>2456</v>
      </c>
      <c r="P114" s="137"/>
      <c r="Q114" s="136">
        <v>44340.555555555555</v>
      </c>
    </row>
    <row r="115" spans="1:17" ht="18" x14ac:dyDescent="0.25">
      <c r="A115" s="134" t="str">
        <f>VLOOKUP(E115,'LISTADO ATM'!$A$2:$C$898,3,0)</f>
        <v>DISTRITO NACIONAL</v>
      </c>
      <c r="B115" s="129">
        <v>3335896506</v>
      </c>
      <c r="C115" s="136">
        <v>44340.422662037039</v>
      </c>
      <c r="D115" s="136" t="s">
        <v>2180</v>
      </c>
      <c r="E115" s="124">
        <v>57</v>
      </c>
      <c r="F115" s="151" t="str">
        <f>VLOOKUP(E115,VIP!$A$2:$O13295,2,0)</f>
        <v>DRBR057</v>
      </c>
      <c r="G115" s="134" t="str">
        <f>VLOOKUP(E115,'LISTADO ATM'!$A$2:$B$897,2,0)</f>
        <v xml:space="preserve">ATM Oficina Malecon Center </v>
      </c>
      <c r="H115" s="134" t="str">
        <f>VLOOKUP(E115,VIP!$A$2:$O18158,7,FALSE)</f>
        <v>Si</v>
      </c>
      <c r="I115" s="134" t="str">
        <f>VLOOKUP(E115,VIP!$A$2:$O10123,8,FALSE)</f>
        <v>Si</v>
      </c>
      <c r="J115" s="134" t="str">
        <f>VLOOKUP(E115,VIP!$A$2:$O10073,8,FALSE)</f>
        <v>Si</v>
      </c>
      <c r="K115" s="134" t="str">
        <f>VLOOKUP(E115,VIP!$A$2:$O13647,6,0)</f>
        <v>NO</v>
      </c>
      <c r="L115" s="125" t="s">
        <v>2219</v>
      </c>
      <c r="M115" s="154" t="s">
        <v>2580</v>
      </c>
      <c r="N115" s="154" t="s">
        <v>2579</v>
      </c>
      <c r="O115" s="134" t="s">
        <v>2456</v>
      </c>
      <c r="P115" s="137"/>
      <c r="Q115" s="136">
        <v>44340.527777777781</v>
      </c>
    </row>
    <row r="116" spans="1:17" ht="18" x14ac:dyDescent="0.25">
      <c r="A116" s="134" t="str">
        <f>VLOOKUP(E116,'LISTADO ATM'!$A$2:$C$898,3,0)</f>
        <v>DISTRITO NACIONAL</v>
      </c>
      <c r="B116" s="129">
        <v>3335896507</v>
      </c>
      <c r="C116" s="136">
        <v>44340.423020833332</v>
      </c>
      <c r="D116" s="136" t="s">
        <v>2180</v>
      </c>
      <c r="E116" s="124">
        <v>224</v>
      </c>
      <c r="F116" s="151" t="str">
        <f>VLOOKUP(E116,VIP!$A$2:$O13294,2,0)</f>
        <v>DRBR224</v>
      </c>
      <c r="G116" s="134" t="str">
        <f>VLOOKUP(E116,'LISTADO ATM'!$A$2:$B$897,2,0)</f>
        <v xml:space="preserve">ATM S/M Nacional El Millón (Núñez de Cáceres) </v>
      </c>
      <c r="H116" s="134" t="str">
        <f>VLOOKUP(E116,VIP!$A$2:$O18157,7,FALSE)</f>
        <v>Si</v>
      </c>
      <c r="I116" s="134" t="str">
        <f>VLOOKUP(E116,VIP!$A$2:$O10122,8,FALSE)</f>
        <v>Si</v>
      </c>
      <c r="J116" s="134" t="str">
        <f>VLOOKUP(E116,VIP!$A$2:$O10072,8,FALSE)</f>
        <v>Si</v>
      </c>
      <c r="K116" s="134" t="str">
        <f>VLOOKUP(E116,VIP!$A$2:$O13646,6,0)</f>
        <v>SI</v>
      </c>
      <c r="L116" s="125" t="s">
        <v>2219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2582</v>
      </c>
    </row>
    <row r="117" spans="1:17" ht="18" x14ac:dyDescent="0.25">
      <c r="A117" s="134" t="str">
        <f>VLOOKUP(E117,'LISTADO ATM'!$A$2:$C$898,3,0)</f>
        <v>SUR</v>
      </c>
      <c r="B117" s="129">
        <v>3335896521</v>
      </c>
      <c r="C117" s="136">
        <v>44340.426574074074</v>
      </c>
      <c r="D117" s="136" t="s">
        <v>2180</v>
      </c>
      <c r="E117" s="124">
        <v>101</v>
      </c>
      <c r="F117" s="151" t="str">
        <f>VLOOKUP(E117,VIP!$A$2:$O13293,2,0)</f>
        <v>DRBR101</v>
      </c>
      <c r="G117" s="134" t="str">
        <f>VLOOKUP(E117,'LISTADO ATM'!$A$2:$B$897,2,0)</f>
        <v xml:space="preserve">ATM Oficina San Juan de la Maguana I </v>
      </c>
      <c r="H117" s="134" t="str">
        <f>VLOOKUP(E117,VIP!$A$2:$O18156,7,FALSE)</f>
        <v>Si</v>
      </c>
      <c r="I117" s="134" t="str">
        <f>VLOOKUP(E117,VIP!$A$2:$O10121,8,FALSE)</f>
        <v>Si</v>
      </c>
      <c r="J117" s="134" t="str">
        <f>VLOOKUP(E117,VIP!$A$2:$O10071,8,FALSE)</f>
        <v>Si</v>
      </c>
      <c r="K117" s="134" t="str">
        <f>VLOOKUP(E117,VIP!$A$2:$O13645,6,0)</f>
        <v>SI</v>
      </c>
      <c r="L117" s="125" t="s">
        <v>2469</v>
      </c>
      <c r="M117" s="154" t="s">
        <v>2580</v>
      </c>
      <c r="N117" s="154" t="s">
        <v>2579</v>
      </c>
      <c r="O117" s="134" t="s">
        <v>2456</v>
      </c>
      <c r="P117" s="137"/>
      <c r="Q117" s="136">
        <v>44340.53125</v>
      </c>
    </row>
    <row r="118" spans="1:17" ht="18" x14ac:dyDescent="0.25">
      <c r="A118" s="134" t="str">
        <f>VLOOKUP(E118,'LISTADO ATM'!$A$2:$C$898,3,0)</f>
        <v>DISTRITO NACIONAL</v>
      </c>
      <c r="B118" s="129">
        <v>3335896550</v>
      </c>
      <c r="C118" s="136">
        <v>44340.433483796296</v>
      </c>
      <c r="D118" s="136" t="s">
        <v>2473</v>
      </c>
      <c r="E118" s="124">
        <v>708</v>
      </c>
      <c r="F118" s="151" t="str">
        <f>VLOOKUP(E118,VIP!$A$2:$O13302,2,0)</f>
        <v>DRBR505</v>
      </c>
      <c r="G118" s="134" t="str">
        <f>VLOOKUP(E118,'LISTADO ATM'!$A$2:$B$897,2,0)</f>
        <v xml:space="preserve">ATM El Vestir De Hoy </v>
      </c>
      <c r="H118" s="134" t="str">
        <f>VLOOKUP(E118,VIP!$A$2:$O18165,7,FALSE)</f>
        <v>Si</v>
      </c>
      <c r="I118" s="134" t="str">
        <f>VLOOKUP(E118,VIP!$A$2:$O10130,8,FALSE)</f>
        <v>Si</v>
      </c>
      <c r="J118" s="134" t="str">
        <f>VLOOKUP(E118,VIP!$A$2:$O10080,8,FALSE)</f>
        <v>Si</v>
      </c>
      <c r="K118" s="134" t="str">
        <f>VLOOKUP(E118,VIP!$A$2:$O13654,6,0)</f>
        <v>NO</v>
      </c>
      <c r="L118" s="125" t="s">
        <v>2583</v>
      </c>
      <c r="M118" s="154" t="s">
        <v>2580</v>
      </c>
      <c r="N118" s="154" t="s">
        <v>2579</v>
      </c>
      <c r="O118" s="134" t="s">
        <v>2584</v>
      </c>
      <c r="P118" s="154" t="s">
        <v>2586</v>
      </c>
      <c r="Q118" s="154" t="s">
        <v>2583</v>
      </c>
    </row>
    <row r="119" spans="1:17" ht="18" x14ac:dyDescent="0.25">
      <c r="A119" s="134" t="str">
        <f>VLOOKUP(E119,'LISTADO ATM'!$A$2:$C$898,3,0)</f>
        <v>NORTE</v>
      </c>
      <c r="B119" s="129">
        <v>3335896552</v>
      </c>
      <c r="C119" s="136">
        <v>44340.434247685182</v>
      </c>
      <c r="D119" s="136" t="s">
        <v>2473</v>
      </c>
      <c r="E119" s="124">
        <v>397</v>
      </c>
      <c r="F119" s="151" t="str">
        <f>VLOOKUP(E119,VIP!$A$2:$O13301,2,0)</f>
        <v>DRBR397</v>
      </c>
      <c r="G119" s="134" t="str">
        <f>VLOOKUP(E119,'LISTADO ATM'!$A$2:$B$897,2,0)</f>
        <v xml:space="preserve">ATM Autobanco San Francisco de Macoris </v>
      </c>
      <c r="H119" s="134" t="str">
        <f>VLOOKUP(E119,VIP!$A$2:$O18164,7,FALSE)</f>
        <v>Si</v>
      </c>
      <c r="I119" s="134" t="str">
        <f>VLOOKUP(E119,VIP!$A$2:$O10129,8,FALSE)</f>
        <v>Si</v>
      </c>
      <c r="J119" s="134" t="str">
        <f>VLOOKUP(E119,VIP!$A$2:$O10079,8,FALSE)</f>
        <v>Si</v>
      </c>
      <c r="K119" s="134" t="str">
        <f>VLOOKUP(E119,VIP!$A$2:$O13653,6,0)</f>
        <v>NO</v>
      </c>
      <c r="L119" s="125" t="s">
        <v>2459</v>
      </c>
      <c r="M119" s="154" t="s">
        <v>2580</v>
      </c>
      <c r="N119" s="154" t="s">
        <v>2579</v>
      </c>
      <c r="O119" s="134" t="s">
        <v>2584</v>
      </c>
      <c r="P119" s="154" t="s">
        <v>2585</v>
      </c>
      <c r="Q119" s="154" t="s">
        <v>2459</v>
      </c>
    </row>
    <row r="120" spans="1:17" ht="18" x14ac:dyDescent="0.25">
      <c r="A120" s="134" t="str">
        <f>VLOOKUP(E120,'LISTADO ATM'!$A$2:$C$898,3,0)</f>
        <v>NORTE</v>
      </c>
      <c r="B120" s="129">
        <v>3335896581</v>
      </c>
      <c r="C120" s="136">
        <v>44340.440578703703</v>
      </c>
      <c r="D120" s="136" t="s">
        <v>2181</v>
      </c>
      <c r="E120" s="124">
        <v>299</v>
      </c>
      <c r="F120" s="151" t="str">
        <f>VLOOKUP(E120,VIP!$A$2:$O13306,2,0)</f>
        <v>DRBR299</v>
      </c>
      <c r="G120" s="134" t="str">
        <f>VLOOKUP(E120,'LISTADO ATM'!$A$2:$B$897,2,0)</f>
        <v xml:space="preserve">ATM S/M Aprezio Cotui </v>
      </c>
      <c r="H120" s="134" t="str">
        <f>VLOOKUP(E120,VIP!$A$2:$O18169,7,FALSE)</f>
        <v>Si</v>
      </c>
      <c r="I120" s="134" t="str">
        <f>VLOOKUP(E120,VIP!$A$2:$O10134,8,FALSE)</f>
        <v>Si</v>
      </c>
      <c r="J120" s="134" t="str">
        <f>VLOOKUP(E120,VIP!$A$2:$O10084,8,FALSE)</f>
        <v>Si</v>
      </c>
      <c r="K120" s="134" t="str">
        <f>VLOOKUP(E120,VIP!$A$2:$O13658,6,0)</f>
        <v>NO</v>
      </c>
      <c r="L120" s="125" t="s">
        <v>2219</v>
      </c>
      <c r="M120" s="154" t="s">
        <v>2580</v>
      </c>
      <c r="N120" s="135" t="s">
        <v>2454</v>
      </c>
      <c r="O120" s="134" t="s">
        <v>2569</v>
      </c>
      <c r="P120" s="134"/>
      <c r="Q120" s="136">
        <v>44340.545138888891</v>
      </c>
    </row>
    <row r="121" spans="1:17" ht="18" x14ac:dyDescent="0.25">
      <c r="A121" s="134" t="str">
        <f>VLOOKUP(E121,'LISTADO ATM'!$A$2:$C$898,3,0)</f>
        <v>NORTE</v>
      </c>
      <c r="B121" s="129">
        <v>3335896600</v>
      </c>
      <c r="C121" s="136">
        <v>44340.444398148145</v>
      </c>
      <c r="D121" s="136" t="s">
        <v>2181</v>
      </c>
      <c r="E121" s="124">
        <v>518</v>
      </c>
      <c r="F121" s="151" t="str">
        <f>VLOOKUP(E121,VIP!$A$2:$O13305,2,0)</f>
        <v>DRBR518</v>
      </c>
      <c r="G121" s="134" t="str">
        <f>VLOOKUP(E121,'LISTADO ATM'!$A$2:$B$897,2,0)</f>
        <v xml:space="preserve">ATM Autobanco Los Alamos </v>
      </c>
      <c r="H121" s="134" t="str">
        <f>VLOOKUP(E121,VIP!$A$2:$O18168,7,FALSE)</f>
        <v>Si</v>
      </c>
      <c r="I121" s="134" t="str">
        <f>VLOOKUP(E121,VIP!$A$2:$O10133,8,FALSE)</f>
        <v>Si</v>
      </c>
      <c r="J121" s="134" t="str">
        <f>VLOOKUP(E121,VIP!$A$2:$O10083,8,FALSE)</f>
        <v>Si</v>
      </c>
      <c r="K121" s="134" t="str">
        <f>VLOOKUP(E121,VIP!$A$2:$O13657,6,0)</f>
        <v>NO</v>
      </c>
      <c r="L121" s="125" t="s">
        <v>2219</v>
      </c>
      <c r="M121" s="154" t="s">
        <v>2580</v>
      </c>
      <c r="N121" s="135" t="s">
        <v>2454</v>
      </c>
      <c r="O121" s="134" t="s">
        <v>2569</v>
      </c>
      <c r="P121" s="134"/>
      <c r="Q121" s="136">
        <v>44340.711111111108</v>
      </c>
    </row>
    <row r="122" spans="1:17" ht="18" x14ac:dyDescent="0.25">
      <c r="A122" s="134" t="str">
        <f>VLOOKUP(E122,'LISTADO ATM'!$A$2:$C$898,3,0)</f>
        <v>DISTRITO NACIONAL</v>
      </c>
      <c r="B122" s="129">
        <v>3335896632</v>
      </c>
      <c r="C122" s="136">
        <v>44340.450196759259</v>
      </c>
      <c r="D122" s="136" t="s">
        <v>2180</v>
      </c>
      <c r="E122" s="124">
        <v>887</v>
      </c>
      <c r="F122" s="151" t="str">
        <f>VLOOKUP(E122,VIP!$A$2:$O13304,2,0)</f>
        <v>DRBR887</v>
      </c>
      <c r="G122" s="134" t="str">
        <f>VLOOKUP(E122,'LISTADO ATM'!$A$2:$B$897,2,0)</f>
        <v>ATM S/M Bravo Los Proceres</v>
      </c>
      <c r="H122" s="134" t="str">
        <f>VLOOKUP(E122,VIP!$A$2:$O18167,7,FALSE)</f>
        <v>Si</v>
      </c>
      <c r="I122" s="134" t="str">
        <f>VLOOKUP(E122,VIP!$A$2:$O10132,8,FALSE)</f>
        <v>Si</v>
      </c>
      <c r="J122" s="134" t="str">
        <f>VLOOKUP(E122,VIP!$A$2:$O10082,8,FALSE)</f>
        <v>Si</v>
      </c>
      <c r="K122" s="134" t="str">
        <f>VLOOKUP(E122,VIP!$A$2:$O13656,6,0)</f>
        <v>NO</v>
      </c>
      <c r="L122" s="125" t="s">
        <v>2245</v>
      </c>
      <c r="M122" s="154" t="s">
        <v>2580</v>
      </c>
      <c r="N122" s="154" t="s">
        <v>2579</v>
      </c>
      <c r="O122" s="134" t="s">
        <v>2456</v>
      </c>
      <c r="P122" s="134"/>
      <c r="Q122" s="136">
        <v>44340.607638888891</v>
      </c>
    </row>
    <row r="123" spans="1:17" ht="18" x14ac:dyDescent="0.25">
      <c r="A123" s="134" t="str">
        <f>VLOOKUP(E123,'LISTADO ATM'!$A$2:$C$898,3,0)</f>
        <v>DISTRITO NACIONAL</v>
      </c>
      <c r="B123" s="129">
        <v>3335896657</v>
      </c>
      <c r="C123" s="136">
        <v>44340.454479166663</v>
      </c>
      <c r="D123" s="136" t="s">
        <v>2180</v>
      </c>
      <c r="E123" s="124">
        <v>517</v>
      </c>
      <c r="F123" s="151" t="str">
        <f>VLOOKUP(E123,VIP!$A$2:$O13303,2,0)</f>
        <v>DRBR517</v>
      </c>
      <c r="G123" s="134" t="str">
        <f>VLOOKUP(E123,'LISTADO ATM'!$A$2:$B$897,2,0)</f>
        <v xml:space="preserve">ATM Autobanco Oficina Sans Soucí </v>
      </c>
      <c r="H123" s="134" t="str">
        <f>VLOOKUP(E123,VIP!$A$2:$O18166,7,FALSE)</f>
        <v>Si</v>
      </c>
      <c r="I123" s="134" t="str">
        <f>VLOOKUP(E123,VIP!$A$2:$O10131,8,FALSE)</f>
        <v>Si</v>
      </c>
      <c r="J123" s="134" t="str">
        <f>VLOOKUP(E123,VIP!$A$2:$O10081,8,FALSE)</f>
        <v>Si</v>
      </c>
      <c r="K123" s="134" t="str">
        <f>VLOOKUP(E123,VIP!$A$2:$O13655,6,0)</f>
        <v>SI</v>
      </c>
      <c r="L123" s="125" t="s">
        <v>2219</v>
      </c>
      <c r="M123" s="154" t="s">
        <v>2580</v>
      </c>
      <c r="N123" s="154" t="s">
        <v>2579</v>
      </c>
      <c r="O123" s="134" t="s">
        <v>2456</v>
      </c>
      <c r="P123" s="134"/>
      <c r="Q123" s="136">
        <v>44340.563888888886</v>
      </c>
    </row>
    <row r="124" spans="1:17" ht="18" x14ac:dyDescent="0.25">
      <c r="A124" s="134" t="str">
        <f>VLOOKUP(E124,'LISTADO ATM'!$A$2:$C$898,3,0)</f>
        <v>DISTRITO NACIONAL</v>
      </c>
      <c r="B124" s="129">
        <v>3335896662</v>
      </c>
      <c r="C124" s="136">
        <v>44340.455995370372</v>
      </c>
      <c r="D124" s="136" t="s">
        <v>2180</v>
      </c>
      <c r="E124" s="124">
        <v>536</v>
      </c>
      <c r="F124" s="151" t="str">
        <f>VLOOKUP(E124,VIP!$A$2:$O13302,2,0)</f>
        <v>DRBR509</v>
      </c>
      <c r="G124" s="134" t="str">
        <f>VLOOKUP(E124,'LISTADO ATM'!$A$2:$B$897,2,0)</f>
        <v xml:space="preserve">ATM Super Lama San Isidro </v>
      </c>
      <c r="H124" s="134" t="str">
        <f>VLOOKUP(E124,VIP!$A$2:$O18165,7,FALSE)</f>
        <v>Si</v>
      </c>
      <c r="I124" s="134" t="str">
        <f>VLOOKUP(E124,VIP!$A$2:$O10130,8,FALSE)</f>
        <v>Si</v>
      </c>
      <c r="J124" s="134" t="str">
        <f>VLOOKUP(E124,VIP!$A$2:$O10080,8,FALSE)</f>
        <v>Si</v>
      </c>
      <c r="K124" s="134" t="str">
        <f>VLOOKUP(E124,VIP!$A$2:$O13654,6,0)</f>
        <v>NO</v>
      </c>
      <c r="L124" s="125" t="s">
        <v>2469</v>
      </c>
      <c r="M124" s="154" t="s">
        <v>2580</v>
      </c>
      <c r="N124" s="154" t="s">
        <v>2579</v>
      </c>
      <c r="O124" s="134" t="s">
        <v>2456</v>
      </c>
      <c r="P124" s="134"/>
      <c r="Q124" s="136">
        <v>44340.561805555553</v>
      </c>
    </row>
    <row r="125" spans="1:17" ht="18" x14ac:dyDescent="0.25">
      <c r="A125" s="134" t="str">
        <f>VLOOKUP(E125,'LISTADO ATM'!$A$2:$C$898,3,0)</f>
        <v>DISTRITO NACIONAL</v>
      </c>
      <c r="B125" s="129">
        <v>3335896686</v>
      </c>
      <c r="C125" s="136">
        <v>44340.467361111114</v>
      </c>
      <c r="D125" s="136" t="s">
        <v>2450</v>
      </c>
      <c r="E125" s="124">
        <v>717</v>
      </c>
      <c r="F125" s="152" t="str">
        <f>VLOOKUP(E125,VIP!$A$2:$O13308,2,0)</f>
        <v>DRBR24K</v>
      </c>
      <c r="G125" s="134" t="str">
        <f>VLOOKUP(E125,'LISTADO ATM'!$A$2:$B$897,2,0)</f>
        <v xml:space="preserve">ATM Oficina Los Alcarrizos </v>
      </c>
      <c r="H125" s="134" t="str">
        <f>VLOOKUP(E125,VIP!$A$2:$O18171,7,FALSE)</f>
        <v>Si</v>
      </c>
      <c r="I125" s="134" t="str">
        <f>VLOOKUP(E125,VIP!$A$2:$O10136,8,FALSE)</f>
        <v>Si</v>
      </c>
      <c r="J125" s="134" t="str">
        <f>VLOOKUP(E125,VIP!$A$2:$O10086,8,FALSE)</f>
        <v>Si</v>
      </c>
      <c r="K125" s="134" t="str">
        <f>VLOOKUP(E125,VIP!$A$2:$O13660,6,0)</f>
        <v>SI</v>
      </c>
      <c r="L125" s="125" t="s">
        <v>2418</v>
      </c>
      <c r="M125" s="154" t="s">
        <v>2580</v>
      </c>
      <c r="N125" s="154" t="s">
        <v>2579</v>
      </c>
      <c r="O125" s="134" t="s">
        <v>2455</v>
      </c>
      <c r="P125" s="137"/>
      <c r="Q125" s="136">
        <v>44340.602777777778</v>
      </c>
    </row>
    <row r="126" spans="1:17" ht="18" x14ac:dyDescent="0.25">
      <c r="A126" s="134" t="str">
        <f>VLOOKUP(E126,'LISTADO ATM'!$A$2:$C$898,3,0)</f>
        <v>DISTRITO NACIONAL</v>
      </c>
      <c r="B126" s="129">
        <v>3335896734</v>
      </c>
      <c r="C126" s="136">
        <v>44340.475555555553</v>
      </c>
      <c r="D126" s="136" t="s">
        <v>2180</v>
      </c>
      <c r="E126" s="124">
        <v>836</v>
      </c>
      <c r="F126" s="152" t="str">
        <f>VLOOKUP(E126,VIP!$A$2:$O13309,2,0)</f>
        <v>DRBR836</v>
      </c>
      <c r="G126" s="134" t="str">
        <f>VLOOKUP(E126,'LISTADO ATM'!$A$2:$B$897,2,0)</f>
        <v xml:space="preserve">ATM UNP Plaza Luperón </v>
      </c>
      <c r="H126" s="134" t="str">
        <f>VLOOKUP(E126,VIP!$A$2:$O18172,7,FALSE)</f>
        <v>Si</v>
      </c>
      <c r="I126" s="134" t="str">
        <f>VLOOKUP(E126,VIP!$A$2:$O10137,8,FALSE)</f>
        <v>Si</v>
      </c>
      <c r="J126" s="134" t="str">
        <f>VLOOKUP(E126,VIP!$A$2:$O10087,8,FALSE)</f>
        <v>Si</v>
      </c>
      <c r="K126" s="134" t="str">
        <f>VLOOKUP(E126,VIP!$A$2:$O13661,6,0)</f>
        <v>NO</v>
      </c>
      <c r="L126" s="125" t="s">
        <v>2469</v>
      </c>
      <c r="M126" s="135" t="s">
        <v>2447</v>
      </c>
      <c r="N126" s="135" t="s">
        <v>2454</v>
      </c>
      <c r="O126" s="134" t="s">
        <v>2456</v>
      </c>
      <c r="P126" s="134"/>
      <c r="Q126" s="135" t="s">
        <v>2469</v>
      </c>
    </row>
    <row r="127" spans="1:17" ht="18" x14ac:dyDescent="0.25">
      <c r="A127" s="134" t="str">
        <f>VLOOKUP(E127,'LISTADO ATM'!$A$2:$C$898,3,0)</f>
        <v>DISTRITO NACIONAL</v>
      </c>
      <c r="B127" s="129">
        <v>3335896735</v>
      </c>
      <c r="C127" s="136">
        <v>44340.475729166668</v>
      </c>
      <c r="D127" s="136" t="s">
        <v>2180</v>
      </c>
      <c r="E127" s="124">
        <v>629</v>
      </c>
      <c r="F127" s="152" t="str">
        <f>VLOOKUP(E127,VIP!$A$2:$O13308,2,0)</f>
        <v>DRBR24M</v>
      </c>
      <c r="G127" s="134" t="str">
        <f>VLOOKUP(E127,'LISTADO ATM'!$A$2:$B$897,2,0)</f>
        <v xml:space="preserve">ATM Oficina Americana Independencia I </v>
      </c>
      <c r="H127" s="134" t="str">
        <f>VLOOKUP(E127,VIP!$A$2:$O18171,7,FALSE)</f>
        <v>Si</v>
      </c>
      <c r="I127" s="134" t="str">
        <f>VLOOKUP(E127,VIP!$A$2:$O10136,8,FALSE)</f>
        <v>Si</v>
      </c>
      <c r="J127" s="134" t="str">
        <f>VLOOKUP(E127,VIP!$A$2:$O10086,8,FALSE)</f>
        <v>Si</v>
      </c>
      <c r="K127" s="134" t="str">
        <f>VLOOKUP(E127,VIP!$A$2:$O13660,6,0)</f>
        <v>SI</v>
      </c>
      <c r="L127" s="125" t="s">
        <v>2573</v>
      </c>
      <c r="M127" s="154" t="s">
        <v>2580</v>
      </c>
      <c r="N127" s="135" t="s">
        <v>2454</v>
      </c>
      <c r="O127" s="134" t="s">
        <v>2456</v>
      </c>
      <c r="P127" s="134"/>
      <c r="Q127" s="136">
        <v>44340.756944444445</v>
      </c>
    </row>
    <row r="128" spans="1:17" ht="18" x14ac:dyDescent="0.25">
      <c r="A128" s="134" t="str">
        <f>VLOOKUP(E128,'LISTADO ATM'!$A$2:$C$898,3,0)</f>
        <v>SUR</v>
      </c>
      <c r="B128" s="129">
        <v>3335896736</v>
      </c>
      <c r="C128" s="136">
        <v>44340.475844907407</v>
      </c>
      <c r="D128" s="136" t="s">
        <v>2450</v>
      </c>
      <c r="E128" s="124">
        <v>730</v>
      </c>
      <c r="F128" s="152" t="str">
        <f>VLOOKUP(E128,VIP!$A$2:$O13307,2,0)</f>
        <v>DRBR082</v>
      </c>
      <c r="G128" s="134" t="str">
        <f>VLOOKUP(E128,'LISTADO ATM'!$A$2:$B$897,2,0)</f>
        <v xml:space="preserve">ATM Palacio de Justicia Barahona </v>
      </c>
      <c r="H128" s="134" t="str">
        <f>VLOOKUP(E128,VIP!$A$2:$O18170,7,FALSE)</f>
        <v>Si</v>
      </c>
      <c r="I128" s="134" t="str">
        <f>VLOOKUP(E128,VIP!$A$2:$O10135,8,FALSE)</f>
        <v>Si</v>
      </c>
      <c r="J128" s="134" t="str">
        <f>VLOOKUP(E128,VIP!$A$2:$O10085,8,FALSE)</f>
        <v>Si</v>
      </c>
      <c r="K128" s="134" t="str">
        <f>VLOOKUP(E128,VIP!$A$2:$O13659,6,0)</f>
        <v>NO</v>
      </c>
      <c r="L128" s="125" t="s">
        <v>2443</v>
      </c>
      <c r="M128" s="135" t="s">
        <v>2447</v>
      </c>
      <c r="N128" s="135" t="s">
        <v>2454</v>
      </c>
      <c r="O128" s="134" t="s">
        <v>2455</v>
      </c>
      <c r="P128" s="134"/>
      <c r="Q128" s="135" t="s">
        <v>2443</v>
      </c>
    </row>
    <row r="129" spans="1:17" ht="18" x14ac:dyDescent="0.25">
      <c r="A129" s="134" t="str">
        <f>VLOOKUP(E129,'LISTADO ATM'!$A$2:$C$898,3,0)</f>
        <v>NORTE</v>
      </c>
      <c r="B129" s="129">
        <v>3335896786</v>
      </c>
      <c r="C129" s="136">
        <v>44340.48878472222</v>
      </c>
      <c r="D129" s="136" t="s">
        <v>2181</v>
      </c>
      <c r="E129" s="124">
        <v>895</v>
      </c>
      <c r="F129" s="152" t="str">
        <f>VLOOKUP(E129,VIP!$A$2:$O13306,2,0)</f>
        <v>DRBR895</v>
      </c>
      <c r="G129" s="134" t="str">
        <f>VLOOKUP(E129,'LISTADO ATM'!$A$2:$B$897,2,0)</f>
        <v xml:space="preserve">ATM S/M Bravo (Santiago) </v>
      </c>
      <c r="H129" s="134" t="str">
        <f>VLOOKUP(E129,VIP!$A$2:$O18169,7,FALSE)</f>
        <v>Si</v>
      </c>
      <c r="I129" s="134" t="str">
        <f>VLOOKUP(E129,VIP!$A$2:$O10134,8,FALSE)</f>
        <v>No</v>
      </c>
      <c r="J129" s="134" t="str">
        <f>VLOOKUP(E129,VIP!$A$2:$O10084,8,FALSE)</f>
        <v>No</v>
      </c>
      <c r="K129" s="134" t="str">
        <f>VLOOKUP(E129,VIP!$A$2:$O13658,6,0)</f>
        <v>NO</v>
      </c>
      <c r="L129" s="125" t="s">
        <v>2219</v>
      </c>
      <c r="M129" s="135" t="s">
        <v>2447</v>
      </c>
      <c r="N129" s="135" t="s">
        <v>2454</v>
      </c>
      <c r="O129" s="134" t="s">
        <v>2569</v>
      </c>
      <c r="P129" s="134"/>
      <c r="Q129" s="135" t="s">
        <v>2219</v>
      </c>
    </row>
    <row r="130" spans="1:17" ht="18" x14ac:dyDescent="0.25">
      <c r="A130" s="134" t="str">
        <f>VLOOKUP(E130,'LISTADO ATM'!$A$2:$C$898,3,0)</f>
        <v>DISTRITO NACIONAL</v>
      </c>
      <c r="B130" s="129">
        <v>3335896864</v>
      </c>
      <c r="C130" s="136">
        <v>44340.515474537038</v>
      </c>
      <c r="D130" s="136" t="s">
        <v>2180</v>
      </c>
      <c r="E130" s="124">
        <v>476</v>
      </c>
      <c r="F130" s="152" t="str">
        <f>VLOOKUP(E130,VIP!$A$2:$O13305,2,0)</f>
        <v>DRBR476</v>
      </c>
      <c r="G130" s="134" t="str">
        <f>VLOOKUP(E130,'LISTADO ATM'!$A$2:$B$897,2,0)</f>
        <v xml:space="preserve">ATM Multicentro La Sirena Las Caobas </v>
      </c>
      <c r="H130" s="134" t="str">
        <f>VLOOKUP(E130,VIP!$A$2:$O18168,7,FALSE)</f>
        <v>Si</v>
      </c>
      <c r="I130" s="134" t="str">
        <f>VLOOKUP(E130,VIP!$A$2:$O10133,8,FALSE)</f>
        <v>Si</v>
      </c>
      <c r="J130" s="134" t="str">
        <f>VLOOKUP(E130,VIP!$A$2:$O10083,8,FALSE)</f>
        <v>Si</v>
      </c>
      <c r="K130" s="134" t="str">
        <f>VLOOKUP(E130,VIP!$A$2:$O13657,6,0)</f>
        <v>SI</v>
      </c>
      <c r="L130" s="125" t="s">
        <v>2573</v>
      </c>
      <c r="M130" s="154" t="s">
        <v>2580</v>
      </c>
      <c r="N130" s="135" t="s">
        <v>2454</v>
      </c>
      <c r="O130" s="134" t="s">
        <v>2456</v>
      </c>
      <c r="P130" s="134"/>
      <c r="Q130" s="136">
        <v>44340.770833333336</v>
      </c>
    </row>
    <row r="131" spans="1:17" ht="18" x14ac:dyDescent="0.25">
      <c r="A131" s="134" t="str">
        <f>VLOOKUP(E131,'LISTADO ATM'!$A$2:$C$898,3,0)</f>
        <v>NORTE</v>
      </c>
      <c r="B131" s="129">
        <v>3335896869</v>
      </c>
      <c r="C131" s="136">
        <v>44340.516030092593</v>
      </c>
      <c r="D131" s="136" t="s">
        <v>2181</v>
      </c>
      <c r="E131" s="124">
        <v>716</v>
      </c>
      <c r="F131" s="152" t="str">
        <f>VLOOKUP(E131,VIP!$A$2:$O13304,2,0)</f>
        <v>DRBR340</v>
      </c>
      <c r="G131" s="134" t="str">
        <f>VLOOKUP(E131,'LISTADO ATM'!$A$2:$B$897,2,0)</f>
        <v xml:space="preserve">ATM Oficina Zona Franca (Santiago) </v>
      </c>
      <c r="H131" s="134" t="str">
        <f>VLOOKUP(E131,VIP!$A$2:$O18167,7,FALSE)</f>
        <v>Si</v>
      </c>
      <c r="I131" s="134" t="str">
        <f>VLOOKUP(E131,VIP!$A$2:$O10132,8,FALSE)</f>
        <v>Si</v>
      </c>
      <c r="J131" s="134" t="str">
        <f>VLOOKUP(E131,VIP!$A$2:$O10082,8,FALSE)</f>
        <v>Si</v>
      </c>
      <c r="K131" s="134" t="str">
        <f>VLOOKUP(E131,VIP!$A$2:$O13656,6,0)</f>
        <v>SI</v>
      </c>
      <c r="L131" s="125" t="s">
        <v>2245</v>
      </c>
      <c r="M131" s="154" t="s">
        <v>2580</v>
      </c>
      <c r="N131" s="135" t="s">
        <v>2454</v>
      </c>
      <c r="O131" s="134" t="s">
        <v>2569</v>
      </c>
      <c r="P131" s="134"/>
      <c r="Q131" s="136">
        <v>44340.722222222219</v>
      </c>
    </row>
    <row r="132" spans="1:17" ht="18" x14ac:dyDescent="0.25">
      <c r="A132" s="134" t="str">
        <f>VLOOKUP(E132,'LISTADO ATM'!$A$2:$C$898,3,0)</f>
        <v>NORTE</v>
      </c>
      <c r="B132" s="129">
        <v>3335896876</v>
      </c>
      <c r="C132" s="136">
        <v>44340.517812500002</v>
      </c>
      <c r="D132" s="136" t="s">
        <v>2181</v>
      </c>
      <c r="E132" s="124">
        <v>157</v>
      </c>
      <c r="F132" s="152" t="str">
        <f>VLOOKUP(E132,VIP!$A$2:$O13303,2,0)</f>
        <v>DRBR157</v>
      </c>
      <c r="G132" s="134" t="str">
        <f>VLOOKUP(E132,'LISTADO ATM'!$A$2:$B$897,2,0)</f>
        <v xml:space="preserve">ATM Oficina Samaná </v>
      </c>
      <c r="H132" s="134" t="str">
        <f>VLOOKUP(E132,VIP!$A$2:$O18166,7,FALSE)</f>
        <v>Si</v>
      </c>
      <c r="I132" s="134" t="str">
        <f>VLOOKUP(E132,VIP!$A$2:$O10131,8,FALSE)</f>
        <v>Si</v>
      </c>
      <c r="J132" s="134" t="str">
        <f>VLOOKUP(E132,VIP!$A$2:$O10081,8,FALSE)</f>
        <v>Si</v>
      </c>
      <c r="K132" s="134" t="str">
        <f>VLOOKUP(E132,VIP!$A$2:$O13655,6,0)</f>
        <v>SI</v>
      </c>
      <c r="L132" s="125" t="s">
        <v>2573</v>
      </c>
      <c r="M132" s="154" t="s">
        <v>2580</v>
      </c>
      <c r="N132" s="135" t="s">
        <v>2454</v>
      </c>
      <c r="O132" s="134" t="s">
        <v>2569</v>
      </c>
      <c r="P132" s="134"/>
      <c r="Q132" s="136">
        <v>44340.781944444447</v>
      </c>
    </row>
    <row r="133" spans="1:17" ht="18" x14ac:dyDescent="0.25">
      <c r="A133" s="134" t="str">
        <f>VLOOKUP(E133,'LISTADO ATM'!$A$2:$C$898,3,0)</f>
        <v>DISTRITO NACIONAL</v>
      </c>
      <c r="B133" s="129">
        <v>3335896889</v>
      </c>
      <c r="C133" s="136">
        <v>44340.522812499999</v>
      </c>
      <c r="D133" s="136" t="s">
        <v>2180</v>
      </c>
      <c r="E133" s="124">
        <v>845</v>
      </c>
      <c r="F133" s="152" t="str">
        <f>VLOOKUP(E133,VIP!$A$2:$O13317,2,0)</f>
        <v>DRBR845</v>
      </c>
      <c r="G133" s="134" t="str">
        <f>VLOOKUP(E133,'LISTADO ATM'!$A$2:$B$897,2,0)</f>
        <v xml:space="preserve">ATM CERTV (Canal 4) </v>
      </c>
      <c r="H133" s="134" t="str">
        <f>VLOOKUP(E133,VIP!$A$2:$O18180,7,FALSE)</f>
        <v>Si</v>
      </c>
      <c r="I133" s="134" t="str">
        <f>VLOOKUP(E133,VIP!$A$2:$O10145,8,FALSE)</f>
        <v>Si</v>
      </c>
      <c r="J133" s="134" t="str">
        <f>VLOOKUP(E133,VIP!$A$2:$O10095,8,FALSE)</f>
        <v>Si</v>
      </c>
      <c r="K133" s="134" t="str">
        <f>VLOOKUP(E133,VIP!$A$2:$O13669,6,0)</f>
        <v>NO</v>
      </c>
      <c r="L133" s="125" t="s">
        <v>2219</v>
      </c>
      <c r="M133" s="135" t="s">
        <v>2447</v>
      </c>
      <c r="N133" s="135" t="s">
        <v>2454</v>
      </c>
      <c r="O133" s="134" t="s">
        <v>2456</v>
      </c>
      <c r="P133" s="134"/>
      <c r="Q133" s="135" t="s">
        <v>2219</v>
      </c>
    </row>
    <row r="134" spans="1:17" ht="18" x14ac:dyDescent="0.25">
      <c r="A134" s="134" t="str">
        <f>VLOOKUP(E134,'LISTADO ATM'!$A$2:$C$898,3,0)</f>
        <v>DISTRITO NACIONAL</v>
      </c>
      <c r="B134" s="129">
        <v>3335896914</v>
      </c>
      <c r="C134" s="136">
        <v>44340.536273148151</v>
      </c>
      <c r="D134" s="136" t="s">
        <v>2473</v>
      </c>
      <c r="E134" s="124">
        <v>734</v>
      </c>
      <c r="F134" s="152" t="str">
        <f>VLOOKUP(E134,VIP!$A$2:$O13316,2,0)</f>
        <v>DRBR178</v>
      </c>
      <c r="G134" s="134" t="str">
        <f>VLOOKUP(E134,'LISTADO ATM'!$A$2:$B$897,2,0)</f>
        <v xml:space="preserve">ATM Oficina Independencia I </v>
      </c>
      <c r="H134" s="134" t="str">
        <f>VLOOKUP(E134,VIP!$A$2:$O18179,7,FALSE)</f>
        <v>Si</v>
      </c>
      <c r="I134" s="134" t="str">
        <f>VLOOKUP(E134,VIP!$A$2:$O10144,8,FALSE)</f>
        <v>Si</v>
      </c>
      <c r="J134" s="134" t="str">
        <f>VLOOKUP(E134,VIP!$A$2:$O10094,8,FALSE)</f>
        <v>Si</v>
      </c>
      <c r="K134" s="134" t="str">
        <f>VLOOKUP(E134,VIP!$A$2:$O13668,6,0)</f>
        <v>SI</v>
      </c>
      <c r="L134" s="125" t="s">
        <v>2418</v>
      </c>
      <c r="M134" s="154" t="s">
        <v>2580</v>
      </c>
      <c r="N134" s="135" t="s">
        <v>2454</v>
      </c>
      <c r="O134" s="134" t="s">
        <v>2581</v>
      </c>
      <c r="P134" s="134"/>
      <c r="Q134" s="136">
        <v>44340.725694444445</v>
      </c>
    </row>
    <row r="135" spans="1:17" ht="18" x14ac:dyDescent="0.25">
      <c r="A135" s="134" t="str">
        <f>VLOOKUP(E135,'LISTADO ATM'!$A$2:$C$898,3,0)</f>
        <v>DISTRITO NACIONAL</v>
      </c>
      <c r="B135" s="129">
        <v>3335896919</v>
      </c>
      <c r="C135" s="136">
        <v>44340.540601851855</v>
      </c>
      <c r="D135" s="136" t="s">
        <v>2473</v>
      </c>
      <c r="E135" s="124">
        <v>722</v>
      </c>
      <c r="F135" s="152" t="str">
        <f>VLOOKUP(E135,VIP!$A$2:$O13315,2,0)</f>
        <v>DRBR393</v>
      </c>
      <c r="G135" s="134" t="str">
        <f>VLOOKUP(E135,'LISTADO ATM'!$A$2:$B$897,2,0)</f>
        <v xml:space="preserve">ATM Oficina Charles de Gaulle III </v>
      </c>
      <c r="H135" s="134" t="str">
        <f>VLOOKUP(E135,VIP!$A$2:$O18178,7,FALSE)</f>
        <v>Si</v>
      </c>
      <c r="I135" s="134" t="str">
        <f>VLOOKUP(E135,VIP!$A$2:$O10143,8,FALSE)</f>
        <v>Si</v>
      </c>
      <c r="J135" s="134" t="str">
        <f>VLOOKUP(E135,VIP!$A$2:$O10093,8,FALSE)</f>
        <v>Si</v>
      </c>
      <c r="K135" s="134" t="str">
        <f>VLOOKUP(E135,VIP!$A$2:$O13667,6,0)</f>
        <v>SI</v>
      </c>
      <c r="L135" s="125" t="s">
        <v>2418</v>
      </c>
      <c r="M135" s="135" t="s">
        <v>2447</v>
      </c>
      <c r="N135" s="135" t="s">
        <v>2454</v>
      </c>
      <c r="O135" s="134" t="s">
        <v>2581</v>
      </c>
      <c r="P135" s="134"/>
      <c r="Q135" s="135" t="s">
        <v>2418</v>
      </c>
    </row>
    <row r="136" spans="1:17" ht="18" x14ac:dyDescent="0.25">
      <c r="A136" s="134" t="str">
        <f>VLOOKUP(E136,'LISTADO ATM'!$A$2:$C$898,3,0)</f>
        <v>NORTE</v>
      </c>
      <c r="B136" s="129">
        <v>3335896923</v>
      </c>
      <c r="C136" s="136">
        <v>44340.542719907404</v>
      </c>
      <c r="D136" s="136" t="s">
        <v>2572</v>
      </c>
      <c r="E136" s="124">
        <v>88</v>
      </c>
      <c r="F136" s="152" t="str">
        <f>VLOOKUP(E136,VIP!$A$2:$O13314,2,0)</f>
        <v>DRBR088</v>
      </c>
      <c r="G136" s="134" t="str">
        <f>VLOOKUP(E136,'LISTADO ATM'!$A$2:$B$897,2,0)</f>
        <v xml:space="preserve">ATM S/M La Fuente (Santiago) </v>
      </c>
      <c r="H136" s="134" t="str">
        <f>VLOOKUP(E136,VIP!$A$2:$O18177,7,FALSE)</f>
        <v>Si</v>
      </c>
      <c r="I136" s="134" t="str">
        <f>VLOOKUP(E136,VIP!$A$2:$O10142,8,FALSE)</f>
        <v>Si</v>
      </c>
      <c r="J136" s="134" t="str">
        <f>VLOOKUP(E136,VIP!$A$2:$O10092,8,FALSE)</f>
        <v>Si</v>
      </c>
      <c r="K136" s="134" t="str">
        <f>VLOOKUP(E136,VIP!$A$2:$O13666,6,0)</f>
        <v>NO</v>
      </c>
      <c r="L136" s="125" t="s">
        <v>2418</v>
      </c>
      <c r="M136" s="154" t="s">
        <v>2580</v>
      </c>
      <c r="N136" s="135" t="s">
        <v>2454</v>
      </c>
      <c r="O136" s="134" t="s">
        <v>2571</v>
      </c>
      <c r="P136" s="134"/>
      <c r="Q136" s="136">
        <v>44340.634027777778</v>
      </c>
    </row>
    <row r="137" spans="1:17" ht="18" x14ac:dyDescent="0.25">
      <c r="A137" s="134" t="str">
        <f>VLOOKUP(E137,'LISTADO ATM'!$A$2:$C$898,3,0)</f>
        <v>NORTE</v>
      </c>
      <c r="B137" s="129">
        <v>3335896929</v>
      </c>
      <c r="C137" s="136">
        <v>44340.545254629629</v>
      </c>
      <c r="D137" s="136" t="s">
        <v>2180</v>
      </c>
      <c r="E137" s="124">
        <v>262</v>
      </c>
      <c r="F137" s="152" t="str">
        <f>VLOOKUP(E137,VIP!$A$2:$O13313,2,0)</f>
        <v>DRBR262</v>
      </c>
      <c r="G137" s="134" t="str">
        <f>VLOOKUP(E137,'LISTADO ATM'!$A$2:$B$897,2,0)</f>
        <v xml:space="preserve">ATM Oficina Obras Públicas (Santiago) </v>
      </c>
      <c r="H137" s="134" t="str">
        <f>VLOOKUP(E137,VIP!$A$2:$O18176,7,FALSE)</f>
        <v>Si</v>
      </c>
      <c r="I137" s="134" t="str">
        <f>VLOOKUP(E137,VIP!$A$2:$O10141,8,FALSE)</f>
        <v>Si</v>
      </c>
      <c r="J137" s="134" t="str">
        <f>VLOOKUP(E137,VIP!$A$2:$O10091,8,FALSE)</f>
        <v>Si</v>
      </c>
      <c r="K137" s="134" t="str">
        <f>VLOOKUP(E137,VIP!$A$2:$O13665,6,0)</f>
        <v>SI</v>
      </c>
      <c r="L137" s="125" t="s">
        <v>2219</v>
      </c>
      <c r="M137" s="135" t="s">
        <v>2447</v>
      </c>
      <c r="N137" s="135" t="s">
        <v>2454</v>
      </c>
      <c r="O137" s="134" t="s">
        <v>2587</v>
      </c>
      <c r="P137" s="134"/>
      <c r="Q137" s="135" t="s">
        <v>2219</v>
      </c>
    </row>
    <row r="138" spans="1:17" ht="18" x14ac:dyDescent="0.25">
      <c r="A138" s="134" t="str">
        <f>VLOOKUP(E138,'LISTADO ATM'!$A$2:$C$898,3,0)</f>
        <v>DISTRITO NACIONAL</v>
      </c>
      <c r="B138" s="129">
        <v>3335896947</v>
      </c>
      <c r="C138" s="136">
        <v>44340.557152777779</v>
      </c>
      <c r="D138" s="136" t="s">
        <v>2180</v>
      </c>
      <c r="E138" s="124">
        <v>957</v>
      </c>
      <c r="F138" s="152" t="str">
        <f>VLOOKUP(E138,VIP!$A$2:$O13312,2,0)</f>
        <v>DRBR23F</v>
      </c>
      <c r="G138" s="134" t="str">
        <f>VLOOKUP(E138,'LISTADO ATM'!$A$2:$B$897,2,0)</f>
        <v xml:space="preserve">ATM Oficina Venezuela </v>
      </c>
      <c r="H138" s="134" t="str">
        <f>VLOOKUP(E138,VIP!$A$2:$O18175,7,FALSE)</f>
        <v>Si</v>
      </c>
      <c r="I138" s="134" t="str">
        <f>VLOOKUP(E138,VIP!$A$2:$O10140,8,FALSE)</f>
        <v>Si</v>
      </c>
      <c r="J138" s="134" t="str">
        <f>VLOOKUP(E138,VIP!$A$2:$O10090,8,FALSE)</f>
        <v>Si</v>
      </c>
      <c r="K138" s="134" t="str">
        <f>VLOOKUP(E138,VIP!$A$2:$O13664,6,0)</f>
        <v>SI</v>
      </c>
      <c r="L138" s="125" t="s">
        <v>2219</v>
      </c>
      <c r="M138" s="135" t="s">
        <v>2447</v>
      </c>
      <c r="N138" s="135" t="s">
        <v>2454</v>
      </c>
      <c r="O138" s="134" t="s">
        <v>2456</v>
      </c>
      <c r="P138" s="134"/>
      <c r="Q138" s="135" t="s">
        <v>2219</v>
      </c>
    </row>
    <row r="139" spans="1:17" ht="18" x14ac:dyDescent="0.25">
      <c r="A139" s="134" t="str">
        <f>VLOOKUP(E139,'LISTADO ATM'!$A$2:$C$898,3,0)</f>
        <v>ESTE</v>
      </c>
      <c r="B139" s="129">
        <v>3335896959</v>
      </c>
      <c r="C139" s="136">
        <v>44340.561412037037</v>
      </c>
      <c r="D139" s="136" t="s">
        <v>2450</v>
      </c>
      <c r="E139" s="124">
        <v>945</v>
      </c>
      <c r="F139" s="152" t="str">
        <f>VLOOKUP(E139,VIP!$A$2:$O13311,2,0)</f>
        <v>DRBR945</v>
      </c>
      <c r="G139" s="134" t="str">
        <f>VLOOKUP(E139,'LISTADO ATM'!$A$2:$B$897,2,0)</f>
        <v xml:space="preserve">ATM UNP El Valle (Hato Mayor) </v>
      </c>
      <c r="H139" s="134" t="str">
        <f>VLOOKUP(E139,VIP!$A$2:$O18174,7,FALSE)</f>
        <v>Si</v>
      </c>
      <c r="I139" s="134" t="str">
        <f>VLOOKUP(E139,VIP!$A$2:$O10139,8,FALSE)</f>
        <v>Si</v>
      </c>
      <c r="J139" s="134" t="str">
        <f>VLOOKUP(E139,VIP!$A$2:$O10089,8,FALSE)</f>
        <v>Si</v>
      </c>
      <c r="K139" s="134" t="str">
        <f>VLOOKUP(E139,VIP!$A$2:$O13663,6,0)</f>
        <v>NO</v>
      </c>
      <c r="L139" s="125" t="s">
        <v>2443</v>
      </c>
      <c r="M139" s="154" t="s">
        <v>2580</v>
      </c>
      <c r="N139" s="135" t="s">
        <v>2454</v>
      </c>
      <c r="O139" s="134" t="s">
        <v>2455</v>
      </c>
      <c r="P139" s="134"/>
      <c r="Q139" s="136">
        <v>44340.602777777778</v>
      </c>
    </row>
    <row r="140" spans="1:17" ht="18" x14ac:dyDescent="0.25">
      <c r="A140" s="134" t="str">
        <f>VLOOKUP(E140,'LISTADO ATM'!$A$2:$C$898,3,0)</f>
        <v>DISTRITO NACIONAL</v>
      </c>
      <c r="B140" s="129">
        <v>3335896989</v>
      </c>
      <c r="C140" s="136">
        <v>44340.579710648148</v>
      </c>
      <c r="D140" s="136" t="s">
        <v>2180</v>
      </c>
      <c r="E140" s="124">
        <v>453</v>
      </c>
      <c r="F140" s="152" t="str">
        <f>VLOOKUP(E140,VIP!$A$2:$O13310,2,0)</f>
        <v>DRBR453</v>
      </c>
      <c r="G140" s="134" t="str">
        <f>VLOOKUP(E140,'LISTADO ATM'!$A$2:$B$897,2,0)</f>
        <v xml:space="preserve">ATM Autobanco Sarasota II </v>
      </c>
      <c r="H140" s="134" t="str">
        <f>VLOOKUP(E140,VIP!$A$2:$O18173,7,FALSE)</f>
        <v>Si</v>
      </c>
      <c r="I140" s="134" t="str">
        <f>VLOOKUP(E140,VIP!$A$2:$O10138,8,FALSE)</f>
        <v>Si</v>
      </c>
      <c r="J140" s="134" t="str">
        <f>VLOOKUP(E140,VIP!$A$2:$O10088,8,FALSE)</f>
        <v>Si</v>
      </c>
      <c r="K140" s="134" t="str">
        <f>VLOOKUP(E140,VIP!$A$2:$O13662,6,0)</f>
        <v>SI</v>
      </c>
      <c r="L140" s="125" t="s">
        <v>2245</v>
      </c>
      <c r="M140" s="154" t="s">
        <v>2580</v>
      </c>
      <c r="N140" s="135" t="s">
        <v>2454</v>
      </c>
      <c r="O140" s="134" t="s">
        <v>2456</v>
      </c>
      <c r="P140" s="134"/>
      <c r="Q140" s="136">
        <v>44340.720138888886</v>
      </c>
    </row>
    <row r="141" spans="1:17" ht="18" x14ac:dyDescent="0.25">
      <c r="A141" s="134" t="str">
        <f>VLOOKUP(E141,'LISTADO ATM'!$A$2:$C$898,3,0)</f>
        <v>SUR</v>
      </c>
      <c r="B141" s="129">
        <v>3335896992</v>
      </c>
      <c r="C141" s="136">
        <v>44340.583599537036</v>
      </c>
      <c r="D141" s="136" t="s">
        <v>2180</v>
      </c>
      <c r="E141" s="124">
        <v>249</v>
      </c>
      <c r="F141" s="152" t="str">
        <f>VLOOKUP(E141,VIP!$A$2:$O13309,2,0)</f>
        <v>DRBR249</v>
      </c>
      <c r="G141" s="134" t="str">
        <f>VLOOKUP(E141,'LISTADO ATM'!$A$2:$B$897,2,0)</f>
        <v xml:space="preserve">ATM Banco Agrícola Neiba </v>
      </c>
      <c r="H141" s="134" t="str">
        <f>VLOOKUP(E141,VIP!$A$2:$O18172,7,FALSE)</f>
        <v>Si</v>
      </c>
      <c r="I141" s="134" t="str">
        <f>VLOOKUP(E141,VIP!$A$2:$O10137,8,FALSE)</f>
        <v>Si</v>
      </c>
      <c r="J141" s="134" t="str">
        <f>VLOOKUP(E141,VIP!$A$2:$O10087,8,FALSE)</f>
        <v>Si</v>
      </c>
      <c r="K141" s="134" t="str">
        <f>VLOOKUP(E141,VIP!$A$2:$O13661,6,0)</f>
        <v>NO</v>
      </c>
      <c r="L141" s="125" t="s">
        <v>2469</v>
      </c>
      <c r="M141" s="135" t="s">
        <v>2447</v>
      </c>
      <c r="N141" s="135" t="s">
        <v>2454</v>
      </c>
      <c r="O141" s="134" t="s">
        <v>2456</v>
      </c>
      <c r="P141" s="134"/>
      <c r="Q141" s="135" t="s">
        <v>2469</v>
      </c>
    </row>
    <row r="142" spans="1:17" ht="18" x14ac:dyDescent="0.25">
      <c r="A142" s="134" t="str">
        <f>VLOOKUP(E142,'LISTADO ATM'!$A$2:$C$898,3,0)</f>
        <v>NORTE</v>
      </c>
      <c r="B142" s="129">
        <v>3335896994</v>
      </c>
      <c r="C142" s="136">
        <v>44340.584456018521</v>
      </c>
      <c r="D142" s="136" t="s">
        <v>2181</v>
      </c>
      <c r="E142" s="124">
        <v>291</v>
      </c>
      <c r="F142" s="152" t="str">
        <f>VLOOKUP(E142,VIP!$A$2:$O13308,2,0)</f>
        <v>DRBR291</v>
      </c>
      <c r="G142" s="134" t="str">
        <f>VLOOKUP(E142,'LISTADO ATM'!$A$2:$B$897,2,0)</f>
        <v xml:space="preserve">ATM S/M Jumbo Las Colinas </v>
      </c>
      <c r="H142" s="134" t="str">
        <f>VLOOKUP(E142,VIP!$A$2:$O18171,7,FALSE)</f>
        <v>Si</v>
      </c>
      <c r="I142" s="134" t="str">
        <f>VLOOKUP(E142,VIP!$A$2:$O10136,8,FALSE)</f>
        <v>Si</v>
      </c>
      <c r="J142" s="134" t="str">
        <f>VLOOKUP(E142,VIP!$A$2:$O10086,8,FALSE)</f>
        <v>Si</v>
      </c>
      <c r="K142" s="134" t="str">
        <f>VLOOKUP(E142,VIP!$A$2:$O13660,6,0)</f>
        <v>NO</v>
      </c>
      <c r="L142" s="125" t="s">
        <v>2469</v>
      </c>
      <c r="M142" s="135" t="s">
        <v>2447</v>
      </c>
      <c r="N142" s="135" t="s">
        <v>2454</v>
      </c>
      <c r="O142" s="134" t="s">
        <v>2569</v>
      </c>
      <c r="P142" s="134"/>
      <c r="Q142" s="135" t="s">
        <v>2469</v>
      </c>
    </row>
    <row r="143" spans="1:17" ht="18" x14ac:dyDescent="0.25">
      <c r="A143" s="134" t="str">
        <f>VLOOKUP(E143,'LISTADO ATM'!$A$2:$C$898,3,0)</f>
        <v>NORTE</v>
      </c>
      <c r="B143" s="129">
        <v>3335896997</v>
      </c>
      <c r="C143" s="136">
        <v>44340.585231481484</v>
      </c>
      <c r="D143" s="136" t="s">
        <v>2181</v>
      </c>
      <c r="E143" s="124">
        <v>990</v>
      </c>
      <c r="F143" s="152" t="str">
        <f>VLOOKUP(E143,VIP!$A$2:$O13307,2,0)</f>
        <v>DRBR742</v>
      </c>
      <c r="G143" s="134" t="str">
        <f>VLOOKUP(E143,'LISTADO ATM'!$A$2:$B$897,2,0)</f>
        <v xml:space="preserve">ATM Autoservicio Bonao II </v>
      </c>
      <c r="H143" s="134" t="str">
        <f>VLOOKUP(E143,VIP!$A$2:$O18170,7,FALSE)</f>
        <v>Si</v>
      </c>
      <c r="I143" s="134" t="str">
        <f>VLOOKUP(E143,VIP!$A$2:$O10135,8,FALSE)</f>
        <v>Si</v>
      </c>
      <c r="J143" s="134" t="str">
        <f>VLOOKUP(E143,VIP!$A$2:$O10085,8,FALSE)</f>
        <v>Si</v>
      </c>
      <c r="K143" s="134" t="str">
        <f>VLOOKUP(E143,VIP!$A$2:$O13659,6,0)</f>
        <v>NO</v>
      </c>
      <c r="L143" s="125" t="s">
        <v>2469</v>
      </c>
      <c r="M143" s="154" t="s">
        <v>2580</v>
      </c>
      <c r="N143" s="135" t="s">
        <v>2454</v>
      </c>
      <c r="O143" s="134" t="s">
        <v>2569</v>
      </c>
      <c r="P143" s="134"/>
      <c r="Q143" s="136">
        <v>44340.783333333333</v>
      </c>
    </row>
    <row r="144" spans="1:17" ht="18" x14ac:dyDescent="0.25">
      <c r="A144" s="134" t="str">
        <f>VLOOKUP(E144,'LISTADO ATM'!$A$2:$C$898,3,0)</f>
        <v>DISTRITO NACIONAL</v>
      </c>
      <c r="B144" s="129">
        <v>3335897021</v>
      </c>
      <c r="C144" s="136">
        <v>44340.592789351853</v>
      </c>
      <c r="D144" s="136" t="s">
        <v>2450</v>
      </c>
      <c r="E144" s="124">
        <v>541</v>
      </c>
      <c r="F144" s="152" t="str">
        <f>VLOOKUP(E144,VIP!$A$2:$O13306,2,0)</f>
        <v>DRBR541</v>
      </c>
      <c r="G144" s="134" t="str">
        <f>VLOOKUP(E144,'LISTADO ATM'!$A$2:$B$897,2,0)</f>
        <v xml:space="preserve">ATM Oficina Sambil II </v>
      </c>
      <c r="H144" s="134" t="str">
        <f>VLOOKUP(E144,VIP!$A$2:$O18169,7,FALSE)</f>
        <v>Si</v>
      </c>
      <c r="I144" s="134" t="str">
        <f>VLOOKUP(E144,VIP!$A$2:$O10134,8,FALSE)</f>
        <v>Si</v>
      </c>
      <c r="J144" s="134" t="str">
        <f>VLOOKUP(E144,VIP!$A$2:$O10084,8,FALSE)</f>
        <v>Si</v>
      </c>
      <c r="K144" s="134" t="str">
        <f>VLOOKUP(E144,VIP!$A$2:$O13658,6,0)</f>
        <v>SI</v>
      </c>
      <c r="L144" s="125" t="s">
        <v>2418</v>
      </c>
      <c r="M144" s="135" t="s">
        <v>2447</v>
      </c>
      <c r="N144" s="135" t="s">
        <v>2454</v>
      </c>
      <c r="O144" s="134" t="s">
        <v>2455</v>
      </c>
      <c r="P144" s="134"/>
      <c r="Q144" s="135" t="s">
        <v>2418</v>
      </c>
    </row>
    <row r="145" spans="1:17" ht="18" x14ac:dyDescent="0.25">
      <c r="A145" s="134" t="str">
        <f>VLOOKUP(E145,'LISTADO ATM'!$A$2:$C$898,3,0)</f>
        <v>NORTE</v>
      </c>
      <c r="B145" s="129">
        <v>3335897024</v>
      </c>
      <c r="C145" s="136">
        <v>44340.594282407408</v>
      </c>
      <c r="D145" s="136" t="s">
        <v>2473</v>
      </c>
      <c r="E145" s="124">
        <v>888</v>
      </c>
      <c r="F145" s="152" t="str">
        <f>VLOOKUP(E145,VIP!$A$2:$O13305,2,0)</f>
        <v>DRBR888</v>
      </c>
      <c r="G145" s="134" t="str">
        <f>VLOOKUP(E145,'LISTADO ATM'!$A$2:$B$897,2,0)</f>
        <v>ATM Oficina galeria 56 II (SFM)</v>
      </c>
      <c r="H145" s="134" t="str">
        <f>VLOOKUP(E145,VIP!$A$2:$O18168,7,FALSE)</f>
        <v>Si</v>
      </c>
      <c r="I145" s="134" t="str">
        <f>VLOOKUP(E145,VIP!$A$2:$O10133,8,FALSE)</f>
        <v>Si</v>
      </c>
      <c r="J145" s="134" t="str">
        <f>VLOOKUP(E145,VIP!$A$2:$O10083,8,FALSE)</f>
        <v>Si</v>
      </c>
      <c r="K145" s="134" t="str">
        <f>VLOOKUP(E145,VIP!$A$2:$O13657,6,0)</f>
        <v>SI</v>
      </c>
      <c r="L145" s="125" t="s">
        <v>2443</v>
      </c>
      <c r="M145" s="135" t="s">
        <v>2447</v>
      </c>
      <c r="N145" s="135" t="s">
        <v>2454</v>
      </c>
      <c r="O145" s="134" t="s">
        <v>2581</v>
      </c>
      <c r="P145" s="134"/>
      <c r="Q145" s="135" t="s">
        <v>2443</v>
      </c>
    </row>
    <row r="146" spans="1:17" ht="18" x14ac:dyDescent="0.25">
      <c r="A146" s="134" t="str">
        <f>VLOOKUP(E146,'LISTADO ATM'!$A$2:$C$898,3,0)</f>
        <v>ESTE</v>
      </c>
      <c r="B146" s="129">
        <v>3335897028</v>
      </c>
      <c r="C146" s="136">
        <v>44340.595335648148</v>
      </c>
      <c r="D146" s="136" t="s">
        <v>2473</v>
      </c>
      <c r="E146" s="124">
        <v>211</v>
      </c>
      <c r="F146" s="152" t="str">
        <f>VLOOKUP(E146,VIP!$A$2:$O13304,2,0)</f>
        <v>DRBR211</v>
      </c>
      <c r="G146" s="134" t="str">
        <f>VLOOKUP(E146,'LISTADO ATM'!$A$2:$B$897,2,0)</f>
        <v xml:space="preserve">ATM Oficina La Romana I </v>
      </c>
      <c r="H146" s="134" t="str">
        <f>VLOOKUP(E146,VIP!$A$2:$O18167,7,FALSE)</f>
        <v>Si</v>
      </c>
      <c r="I146" s="134" t="str">
        <f>VLOOKUP(E146,VIP!$A$2:$O10132,8,FALSE)</f>
        <v>Si</v>
      </c>
      <c r="J146" s="134" t="str">
        <f>VLOOKUP(E146,VIP!$A$2:$O10082,8,FALSE)</f>
        <v>Si</v>
      </c>
      <c r="K146" s="134" t="str">
        <f>VLOOKUP(E146,VIP!$A$2:$O13656,6,0)</f>
        <v>NO</v>
      </c>
      <c r="L146" s="125" t="s">
        <v>2566</v>
      </c>
      <c r="M146" s="135" t="s">
        <v>2447</v>
      </c>
      <c r="N146" s="135" t="s">
        <v>2454</v>
      </c>
      <c r="O146" s="134" t="s">
        <v>2474</v>
      </c>
      <c r="P146" s="134"/>
      <c r="Q146" s="135" t="s">
        <v>2566</v>
      </c>
    </row>
    <row r="147" spans="1:17" ht="18" x14ac:dyDescent="0.25">
      <c r="A147" s="134" t="str">
        <f>VLOOKUP(E147,'LISTADO ATM'!$A$2:$C$898,3,0)</f>
        <v>DISTRITO NACIONAL</v>
      </c>
      <c r="B147" s="129">
        <v>3335897035</v>
      </c>
      <c r="C147" s="136">
        <v>44340.597013888888</v>
      </c>
      <c r="D147" s="136" t="s">
        <v>2473</v>
      </c>
      <c r="E147" s="124">
        <v>590</v>
      </c>
      <c r="F147" s="152" t="str">
        <f>VLOOKUP(E147,VIP!$A$2:$O13311,2,0)</f>
        <v>DRBR177</v>
      </c>
      <c r="G147" s="134" t="str">
        <f>VLOOKUP(E147,'LISTADO ATM'!$A$2:$B$897,2,0)</f>
        <v xml:space="preserve">ATM Olé Aut. Las Américas </v>
      </c>
      <c r="H147" s="134" t="str">
        <f>VLOOKUP(E147,VIP!$A$2:$O18174,7,FALSE)</f>
        <v>Si</v>
      </c>
      <c r="I147" s="134" t="str">
        <f>VLOOKUP(E147,VIP!$A$2:$O10139,8,FALSE)</f>
        <v>Si</v>
      </c>
      <c r="J147" s="134" t="str">
        <f>VLOOKUP(E147,VIP!$A$2:$O10089,8,FALSE)</f>
        <v>Si</v>
      </c>
      <c r="K147" s="134" t="str">
        <f>VLOOKUP(E147,VIP!$A$2:$O13663,6,0)</f>
        <v>SI</v>
      </c>
      <c r="L147" s="125" t="s">
        <v>2583</v>
      </c>
      <c r="M147" s="154" t="s">
        <v>2580</v>
      </c>
      <c r="N147" s="154" t="s">
        <v>2579</v>
      </c>
      <c r="O147" s="134" t="s">
        <v>2584</v>
      </c>
      <c r="P147" s="154" t="s">
        <v>2586</v>
      </c>
      <c r="Q147" s="154" t="s">
        <v>2583</v>
      </c>
    </row>
    <row r="148" spans="1:17" ht="18" x14ac:dyDescent="0.25">
      <c r="A148" s="134" t="str">
        <f>VLOOKUP(E148,'LISTADO ATM'!$A$2:$C$898,3,0)</f>
        <v>DISTRITO NACIONAL</v>
      </c>
      <c r="B148" s="129">
        <v>3335897036</v>
      </c>
      <c r="C148" s="136">
        <v>44340.597534722219</v>
      </c>
      <c r="D148" s="136" t="s">
        <v>2473</v>
      </c>
      <c r="E148" s="124">
        <v>552</v>
      </c>
      <c r="F148" s="152" t="str">
        <f>VLOOKUP(E148,VIP!$A$2:$O13310,2,0)</f>
        <v>DRBR323</v>
      </c>
      <c r="G148" s="134" t="str">
        <f>VLOOKUP(E148,'LISTADO ATM'!$A$2:$B$897,2,0)</f>
        <v xml:space="preserve">ATM Suprema Corte de Justicia </v>
      </c>
      <c r="H148" s="134" t="str">
        <f>VLOOKUP(E148,VIP!$A$2:$O18173,7,FALSE)</f>
        <v>Si</v>
      </c>
      <c r="I148" s="134" t="str">
        <f>VLOOKUP(E148,VIP!$A$2:$O10138,8,FALSE)</f>
        <v>Si</v>
      </c>
      <c r="J148" s="134" t="str">
        <f>VLOOKUP(E148,VIP!$A$2:$O10088,8,FALSE)</f>
        <v>Si</v>
      </c>
      <c r="K148" s="134" t="str">
        <f>VLOOKUP(E148,VIP!$A$2:$O13662,6,0)</f>
        <v>NO</v>
      </c>
      <c r="L148" s="125" t="s">
        <v>2459</v>
      </c>
      <c r="M148" s="154" t="s">
        <v>2580</v>
      </c>
      <c r="N148" s="154" t="s">
        <v>2579</v>
      </c>
      <c r="O148" s="134" t="s">
        <v>2584</v>
      </c>
      <c r="P148" s="154" t="s">
        <v>2585</v>
      </c>
      <c r="Q148" s="154" t="s">
        <v>2459</v>
      </c>
    </row>
    <row r="149" spans="1:17" ht="18" x14ac:dyDescent="0.25">
      <c r="A149" s="134" t="str">
        <f>VLOOKUP(E149,'LISTADO ATM'!$A$2:$C$898,3,0)</f>
        <v>SUR</v>
      </c>
      <c r="B149" s="129">
        <v>3335897040</v>
      </c>
      <c r="C149" s="136">
        <v>44340.597997685189</v>
      </c>
      <c r="D149" s="136" t="s">
        <v>2473</v>
      </c>
      <c r="E149" s="124">
        <v>885</v>
      </c>
      <c r="F149" s="152" t="str">
        <f>VLOOKUP(E149,VIP!$A$2:$O13309,2,0)</f>
        <v>DRBR885</v>
      </c>
      <c r="G149" s="134" t="str">
        <f>VLOOKUP(E149,'LISTADO ATM'!$A$2:$B$897,2,0)</f>
        <v xml:space="preserve">ATM UNP Rancho Arriba </v>
      </c>
      <c r="H149" s="134" t="str">
        <f>VLOOKUP(E149,VIP!$A$2:$O18172,7,FALSE)</f>
        <v>Si</v>
      </c>
      <c r="I149" s="134" t="str">
        <f>VLOOKUP(E149,VIP!$A$2:$O10137,8,FALSE)</f>
        <v>Si</v>
      </c>
      <c r="J149" s="134" t="str">
        <f>VLOOKUP(E149,VIP!$A$2:$O10087,8,FALSE)</f>
        <v>Si</v>
      </c>
      <c r="K149" s="134" t="str">
        <f>VLOOKUP(E149,VIP!$A$2:$O13661,6,0)</f>
        <v>NO</v>
      </c>
      <c r="L149" s="125" t="s">
        <v>2459</v>
      </c>
      <c r="M149" s="154" t="s">
        <v>2580</v>
      </c>
      <c r="N149" s="154" t="s">
        <v>2579</v>
      </c>
      <c r="O149" s="134" t="s">
        <v>2584</v>
      </c>
      <c r="P149" s="154" t="s">
        <v>2585</v>
      </c>
      <c r="Q149" s="154" t="s">
        <v>2459</v>
      </c>
    </row>
    <row r="150" spans="1:17" ht="18" x14ac:dyDescent="0.25">
      <c r="A150" s="134" t="str">
        <f>VLOOKUP(E150,'LISTADO ATM'!$A$2:$C$898,3,0)</f>
        <v>DISTRITO NACIONAL</v>
      </c>
      <c r="B150" s="129">
        <v>3335897043</v>
      </c>
      <c r="C150" s="136">
        <v>44340.598449074074</v>
      </c>
      <c r="D150" s="136" t="s">
        <v>2473</v>
      </c>
      <c r="E150" s="124">
        <v>243</v>
      </c>
      <c r="F150" s="152" t="str">
        <f>VLOOKUP(E150,VIP!$A$2:$O13308,2,0)</f>
        <v>DRBR243</v>
      </c>
      <c r="G150" s="134" t="str">
        <f>VLOOKUP(E150,'LISTADO ATM'!$A$2:$B$897,2,0)</f>
        <v xml:space="preserve">ATM Autoservicio Plaza Central  </v>
      </c>
      <c r="H150" s="134" t="str">
        <f>VLOOKUP(E150,VIP!$A$2:$O18171,7,FALSE)</f>
        <v>Si</v>
      </c>
      <c r="I150" s="134" t="str">
        <f>VLOOKUP(E150,VIP!$A$2:$O10136,8,FALSE)</f>
        <v>Si</v>
      </c>
      <c r="J150" s="134" t="str">
        <f>VLOOKUP(E150,VIP!$A$2:$O10086,8,FALSE)</f>
        <v>Si</v>
      </c>
      <c r="K150" s="134" t="str">
        <f>VLOOKUP(E150,VIP!$A$2:$O13660,6,0)</f>
        <v>SI</v>
      </c>
      <c r="L150" s="125" t="s">
        <v>2459</v>
      </c>
      <c r="M150" s="154" t="s">
        <v>2580</v>
      </c>
      <c r="N150" s="154" t="s">
        <v>2579</v>
      </c>
      <c r="O150" s="134" t="s">
        <v>2584</v>
      </c>
      <c r="P150" s="154" t="s">
        <v>2585</v>
      </c>
      <c r="Q150" s="154" t="s">
        <v>2459</v>
      </c>
    </row>
    <row r="151" spans="1:17" ht="18" x14ac:dyDescent="0.25">
      <c r="A151" s="134" t="str">
        <f>VLOOKUP(E151,'LISTADO ATM'!$A$2:$C$898,3,0)</f>
        <v>SUR</v>
      </c>
      <c r="B151" s="129">
        <v>3335897138</v>
      </c>
      <c r="C151" s="136">
        <v>44340.615370370368</v>
      </c>
      <c r="D151" s="136" t="s">
        <v>2180</v>
      </c>
      <c r="E151" s="124">
        <v>699</v>
      </c>
      <c r="F151" s="152" t="str">
        <f>VLOOKUP(E151,VIP!$A$2:$O13310,2,0)</f>
        <v>DRBR699</v>
      </c>
      <c r="G151" s="134" t="str">
        <f>VLOOKUP(E151,'LISTADO ATM'!$A$2:$B$897,2,0)</f>
        <v>ATM S/M Bravo Bani</v>
      </c>
      <c r="H151" s="134" t="str">
        <f>VLOOKUP(E151,VIP!$A$2:$O18173,7,FALSE)</f>
        <v>NO</v>
      </c>
      <c r="I151" s="134" t="str">
        <f>VLOOKUP(E151,VIP!$A$2:$O10138,8,FALSE)</f>
        <v>SI</v>
      </c>
      <c r="J151" s="134" t="str">
        <f>VLOOKUP(E151,VIP!$A$2:$O10088,8,FALSE)</f>
        <v>SI</v>
      </c>
      <c r="K151" s="134" t="str">
        <f>VLOOKUP(E151,VIP!$A$2:$O13662,6,0)</f>
        <v>NO</v>
      </c>
      <c r="L151" s="125" t="s">
        <v>2469</v>
      </c>
      <c r="M151" s="135" t="s">
        <v>2447</v>
      </c>
      <c r="N151" s="135" t="s">
        <v>2454</v>
      </c>
      <c r="O151" s="134" t="s">
        <v>2456</v>
      </c>
      <c r="P151" s="134"/>
      <c r="Q151" s="135" t="s">
        <v>2469</v>
      </c>
    </row>
    <row r="152" spans="1:17" ht="18" x14ac:dyDescent="0.25">
      <c r="A152" s="134" t="str">
        <f>VLOOKUP(E152,'LISTADO ATM'!$A$2:$C$898,3,0)</f>
        <v>DISTRITO NACIONAL</v>
      </c>
      <c r="B152" s="129">
        <v>3335897152</v>
      </c>
      <c r="C152" s="136">
        <v>44340.619490740741</v>
      </c>
      <c r="D152" s="136" t="s">
        <v>2180</v>
      </c>
      <c r="E152" s="124">
        <v>10</v>
      </c>
      <c r="F152" s="152" t="str">
        <f>VLOOKUP(E152,VIP!$A$2:$O13309,2,0)</f>
        <v>DRBR010</v>
      </c>
      <c r="G152" s="134" t="str">
        <f>VLOOKUP(E152,'LISTADO ATM'!$A$2:$B$897,2,0)</f>
        <v xml:space="preserve">ATM Ministerio Salud Pública </v>
      </c>
      <c r="H152" s="134" t="str">
        <f>VLOOKUP(E152,VIP!$A$2:$O18172,7,FALSE)</f>
        <v>Si</v>
      </c>
      <c r="I152" s="134" t="str">
        <f>VLOOKUP(E152,VIP!$A$2:$O10137,8,FALSE)</f>
        <v>Si</v>
      </c>
      <c r="J152" s="134" t="str">
        <f>VLOOKUP(E152,VIP!$A$2:$O10087,8,FALSE)</f>
        <v>Si</v>
      </c>
      <c r="K152" s="134" t="str">
        <f>VLOOKUP(E152,VIP!$A$2:$O13661,6,0)</f>
        <v>NO</v>
      </c>
      <c r="L152" s="125" t="s">
        <v>2219</v>
      </c>
      <c r="M152" s="135" t="s">
        <v>2447</v>
      </c>
      <c r="N152" s="135" t="s">
        <v>2454</v>
      </c>
      <c r="O152" s="134" t="s">
        <v>2456</v>
      </c>
      <c r="P152" s="134"/>
      <c r="Q152" s="135" t="s">
        <v>2219</v>
      </c>
    </row>
    <row r="153" spans="1:17" ht="18" x14ac:dyDescent="0.25">
      <c r="A153" s="134" t="str">
        <f>VLOOKUP(E153,'LISTADO ATM'!$A$2:$C$898,3,0)</f>
        <v>NORTE</v>
      </c>
      <c r="B153" s="129">
        <v>3335897169</v>
      </c>
      <c r="C153" s="136">
        <v>44340.623645833337</v>
      </c>
      <c r="D153" s="136" t="s">
        <v>2181</v>
      </c>
      <c r="E153" s="124">
        <v>492</v>
      </c>
      <c r="F153" s="152" t="str">
        <f>VLOOKUP(E153,VIP!$A$2:$O13312,2,0)</f>
        <v>DRBR492</v>
      </c>
      <c r="G153" s="134" t="str">
        <f>VLOOKUP(E153,'LISTADO ATM'!$A$2:$B$897,2,0)</f>
        <v>ATM S/M Nacional  El Dorado Santiago</v>
      </c>
      <c r="H153" s="134" t="str">
        <f>VLOOKUP(E153,VIP!$A$2:$O18175,7,FALSE)</f>
        <v>N/A</v>
      </c>
      <c r="I153" s="134" t="str">
        <f>VLOOKUP(E153,VIP!$A$2:$O10140,8,FALSE)</f>
        <v>N/A</v>
      </c>
      <c r="J153" s="134" t="str">
        <f>VLOOKUP(E153,VIP!$A$2:$O10090,8,FALSE)</f>
        <v>N/A</v>
      </c>
      <c r="K153" s="134" t="str">
        <f>VLOOKUP(E153,VIP!$A$2:$O13664,6,0)</f>
        <v>N/A</v>
      </c>
      <c r="L153" s="125" t="s">
        <v>2469</v>
      </c>
      <c r="M153" s="135" t="s">
        <v>2447</v>
      </c>
      <c r="N153" s="135" t="s">
        <v>2454</v>
      </c>
      <c r="O153" s="134" t="s">
        <v>2587</v>
      </c>
      <c r="P153" s="134"/>
      <c r="Q153" s="135" t="s">
        <v>2469</v>
      </c>
    </row>
    <row r="154" spans="1:17" ht="18" x14ac:dyDescent="0.25">
      <c r="A154" s="134" t="str">
        <f>VLOOKUP(E154,'LISTADO ATM'!$A$2:$C$898,3,0)</f>
        <v>SUR</v>
      </c>
      <c r="B154" s="129">
        <v>3335897221</v>
      </c>
      <c r="C154" s="136">
        <v>44340.634733796294</v>
      </c>
      <c r="D154" s="136" t="s">
        <v>2180</v>
      </c>
      <c r="E154" s="124">
        <v>131</v>
      </c>
      <c r="F154" s="152" t="str">
        <f>VLOOKUP(E154,VIP!$A$2:$O13311,2,0)</f>
        <v>DRBR131</v>
      </c>
      <c r="G154" s="134" t="str">
        <f>VLOOKUP(E154,'LISTADO ATM'!$A$2:$B$897,2,0)</f>
        <v xml:space="preserve">ATM Oficina Baní I </v>
      </c>
      <c r="H154" s="134" t="str">
        <f>VLOOKUP(E154,VIP!$A$2:$O18174,7,FALSE)</f>
        <v>Si</v>
      </c>
      <c r="I154" s="134" t="str">
        <f>VLOOKUP(E154,VIP!$A$2:$O10139,8,FALSE)</f>
        <v>Si</v>
      </c>
      <c r="J154" s="134" t="str">
        <f>VLOOKUP(E154,VIP!$A$2:$O10089,8,FALSE)</f>
        <v>Si</v>
      </c>
      <c r="K154" s="134" t="str">
        <f>VLOOKUP(E154,VIP!$A$2:$O13663,6,0)</f>
        <v>NO</v>
      </c>
      <c r="L154" s="125" t="s">
        <v>2219</v>
      </c>
      <c r="M154" s="154" t="s">
        <v>2580</v>
      </c>
      <c r="N154" s="135" t="s">
        <v>2454</v>
      </c>
      <c r="O154" s="134" t="s">
        <v>2456</v>
      </c>
      <c r="P154" s="134"/>
      <c r="Q154" s="136">
        <v>44340.71597222222</v>
      </c>
    </row>
    <row r="155" spans="1:17" ht="18" x14ac:dyDescent="0.25">
      <c r="A155" s="134" t="str">
        <f>VLOOKUP(E155,'LISTADO ATM'!$A$2:$C$898,3,0)</f>
        <v>DISTRITO NACIONAL</v>
      </c>
      <c r="B155" s="129">
        <v>3335897224</v>
      </c>
      <c r="C155" s="136">
        <v>44340.636284722219</v>
      </c>
      <c r="D155" s="136" t="s">
        <v>2180</v>
      </c>
      <c r="E155" s="124">
        <v>953</v>
      </c>
      <c r="F155" s="152" t="str">
        <f>VLOOKUP(E155,VIP!$A$2:$O13310,2,0)</f>
        <v>DRBR01I</v>
      </c>
      <c r="G155" s="134" t="str">
        <f>VLOOKUP(E155,'LISTADO ATM'!$A$2:$B$897,2,0)</f>
        <v xml:space="preserve">ATM Estafeta Dirección General de Pasaportes/Migración </v>
      </c>
      <c r="H155" s="134" t="str">
        <f>VLOOKUP(E155,VIP!$A$2:$O18173,7,FALSE)</f>
        <v>Si</v>
      </c>
      <c r="I155" s="134" t="str">
        <f>VLOOKUP(E155,VIP!$A$2:$O10138,8,FALSE)</f>
        <v>Si</v>
      </c>
      <c r="J155" s="134" t="str">
        <f>VLOOKUP(E155,VIP!$A$2:$O10088,8,FALSE)</f>
        <v>Si</v>
      </c>
      <c r="K155" s="134" t="str">
        <f>VLOOKUP(E155,VIP!$A$2:$O13662,6,0)</f>
        <v>No</v>
      </c>
      <c r="L155" s="125" t="s">
        <v>2219</v>
      </c>
      <c r="M155" s="135" t="s">
        <v>2447</v>
      </c>
      <c r="N155" s="135" t="s">
        <v>2454</v>
      </c>
      <c r="O155" s="134" t="s">
        <v>2456</v>
      </c>
      <c r="P155" s="134"/>
      <c r="Q155" s="135" t="s">
        <v>2219</v>
      </c>
    </row>
    <row r="156" spans="1:17" ht="18" x14ac:dyDescent="0.25">
      <c r="A156" s="134" t="str">
        <f>VLOOKUP(E156,'LISTADO ATM'!$A$2:$C$898,3,0)</f>
        <v>NORTE</v>
      </c>
      <c r="B156" s="129">
        <v>3335897267</v>
      </c>
      <c r="C156" s="136">
        <v>44340.649305555555</v>
      </c>
      <c r="D156" s="136" t="s">
        <v>2473</v>
      </c>
      <c r="E156" s="124">
        <v>774</v>
      </c>
      <c r="F156" s="152" t="str">
        <f>VLOOKUP(E156,VIP!$A$2:$O13313,2,0)</f>
        <v>DRBR061</v>
      </c>
      <c r="G156" s="134" t="str">
        <f>VLOOKUP(E156,'LISTADO ATM'!$A$2:$B$897,2,0)</f>
        <v xml:space="preserve">ATM Oficina Montecristi </v>
      </c>
      <c r="H156" s="134" t="str">
        <f>VLOOKUP(E156,VIP!$A$2:$O18176,7,FALSE)</f>
        <v>Si</v>
      </c>
      <c r="I156" s="134" t="str">
        <f>VLOOKUP(E156,VIP!$A$2:$O10141,8,FALSE)</f>
        <v>Si</v>
      </c>
      <c r="J156" s="134" t="str">
        <f>VLOOKUP(E156,VIP!$A$2:$O10091,8,FALSE)</f>
        <v>Si</v>
      </c>
      <c r="K156" s="134" t="str">
        <f>VLOOKUP(E156,VIP!$A$2:$O13665,6,0)</f>
        <v>NO</v>
      </c>
      <c r="L156" s="125" t="s">
        <v>2443</v>
      </c>
      <c r="M156" s="135" t="s">
        <v>2447</v>
      </c>
      <c r="N156" s="135" t="s">
        <v>2454</v>
      </c>
      <c r="O156" s="134" t="s">
        <v>2581</v>
      </c>
      <c r="P156" s="134"/>
      <c r="Q156" s="135" t="s">
        <v>2443</v>
      </c>
    </row>
    <row r="157" spans="1:17" ht="18" x14ac:dyDescent="0.25">
      <c r="A157" s="134" t="str">
        <f>VLOOKUP(E157,'LISTADO ATM'!$A$2:$C$898,3,0)</f>
        <v>NORTE</v>
      </c>
      <c r="B157" s="129">
        <v>3335897277</v>
      </c>
      <c r="C157" s="136">
        <v>44340.651331018518</v>
      </c>
      <c r="D157" s="136" t="s">
        <v>2181</v>
      </c>
      <c r="E157" s="124">
        <v>144</v>
      </c>
      <c r="F157" s="152" t="str">
        <f>VLOOKUP(E157,VIP!$A$2:$O13312,2,0)</f>
        <v>DRBR144</v>
      </c>
      <c r="G157" s="134" t="str">
        <f>VLOOKUP(E157,'LISTADO ATM'!$A$2:$B$897,2,0)</f>
        <v xml:space="preserve">ATM Oficina Villa Altagracia </v>
      </c>
      <c r="H157" s="134" t="str">
        <f>VLOOKUP(E157,VIP!$A$2:$O18175,7,FALSE)</f>
        <v>Si</v>
      </c>
      <c r="I157" s="134" t="str">
        <f>VLOOKUP(E157,VIP!$A$2:$O10140,8,FALSE)</f>
        <v>Si</v>
      </c>
      <c r="J157" s="134" t="str">
        <f>VLOOKUP(E157,VIP!$A$2:$O10090,8,FALSE)</f>
        <v>Si</v>
      </c>
      <c r="K157" s="134" t="str">
        <f>VLOOKUP(E157,VIP!$A$2:$O13664,6,0)</f>
        <v>SI</v>
      </c>
      <c r="L157" s="125" t="s">
        <v>2425</v>
      </c>
      <c r="M157" s="135" t="s">
        <v>2447</v>
      </c>
      <c r="N157" s="135" t="s">
        <v>2454</v>
      </c>
      <c r="O157" s="134" t="s">
        <v>2569</v>
      </c>
      <c r="P157" s="134"/>
      <c r="Q157" s="135" t="s">
        <v>2425</v>
      </c>
    </row>
    <row r="158" spans="1:17" ht="18" x14ac:dyDescent="0.25">
      <c r="A158" s="134" t="str">
        <f>VLOOKUP(E158,'LISTADO ATM'!$A$2:$C$898,3,0)</f>
        <v>DISTRITO NACIONAL</v>
      </c>
      <c r="B158" s="129">
        <v>3335897301</v>
      </c>
      <c r="C158" s="136">
        <v>44340.655081018522</v>
      </c>
      <c r="D158" s="136" t="s">
        <v>2180</v>
      </c>
      <c r="E158" s="124">
        <v>542</v>
      </c>
      <c r="F158" s="152" t="str">
        <f>VLOOKUP(E158,VIP!$A$2:$O13311,2,0)</f>
        <v>DRBR542</v>
      </c>
      <c r="G158" s="134" t="str">
        <f>VLOOKUP(E158,'LISTADO ATM'!$A$2:$B$897,2,0)</f>
        <v>ATM S/M la Cadena Carretera Mella</v>
      </c>
      <c r="H158" s="134" t="str">
        <f>VLOOKUP(E158,VIP!$A$2:$O18174,7,FALSE)</f>
        <v>NO</v>
      </c>
      <c r="I158" s="134" t="str">
        <f>VLOOKUP(E158,VIP!$A$2:$O10139,8,FALSE)</f>
        <v>SI</v>
      </c>
      <c r="J158" s="134" t="str">
        <f>VLOOKUP(E158,VIP!$A$2:$O10089,8,FALSE)</f>
        <v>SI</v>
      </c>
      <c r="K158" s="134" t="str">
        <f>VLOOKUP(E158,VIP!$A$2:$O13663,6,0)</f>
        <v>NO</v>
      </c>
      <c r="L158" s="125" t="s">
        <v>2219</v>
      </c>
      <c r="M158" s="135" t="s">
        <v>2447</v>
      </c>
      <c r="N158" s="135" t="s">
        <v>2454</v>
      </c>
      <c r="O158" s="134" t="s">
        <v>2456</v>
      </c>
      <c r="P158" s="134"/>
      <c r="Q158" s="135" t="s">
        <v>2219</v>
      </c>
    </row>
    <row r="159" spans="1:17" s="96" customFormat="1" ht="18" x14ac:dyDescent="0.25">
      <c r="A159" s="134" t="str">
        <f>VLOOKUP(E159,'LISTADO ATM'!$A$2:$C$898,3,0)</f>
        <v>DISTRITO NACIONAL</v>
      </c>
      <c r="B159" s="129" t="s">
        <v>2603</v>
      </c>
      <c r="C159" s="136">
        <v>44340.680150462962</v>
      </c>
      <c r="D159" s="136" t="s">
        <v>2450</v>
      </c>
      <c r="E159" s="124">
        <v>435</v>
      </c>
      <c r="F159" s="155" t="str">
        <f>VLOOKUP(E159,VIP!$A$2:$O13328,2,0)</f>
        <v>DRBR435</v>
      </c>
      <c r="G159" s="134" t="str">
        <f>VLOOKUP(E159,'LISTADO ATM'!$A$2:$B$897,2,0)</f>
        <v xml:space="preserve">ATM Autobanco Torre I </v>
      </c>
      <c r="H159" s="134" t="str">
        <f>VLOOKUP(E159,VIP!$A$2:$O18191,7,FALSE)</f>
        <v>Si</v>
      </c>
      <c r="I159" s="134" t="str">
        <f>VLOOKUP(E159,VIP!$A$2:$O10156,8,FALSE)</f>
        <v>Si</v>
      </c>
      <c r="J159" s="134" t="str">
        <f>VLOOKUP(E159,VIP!$A$2:$O10106,8,FALSE)</f>
        <v>Si</v>
      </c>
      <c r="K159" s="134" t="str">
        <f>VLOOKUP(E159,VIP!$A$2:$O13680,6,0)</f>
        <v>SI</v>
      </c>
      <c r="L159" s="125" t="s">
        <v>2418</v>
      </c>
      <c r="M159" s="135" t="s">
        <v>2447</v>
      </c>
      <c r="N159" s="135" t="s">
        <v>2454</v>
      </c>
      <c r="O159" s="134" t="s">
        <v>2455</v>
      </c>
      <c r="P159" s="134"/>
      <c r="Q159" s="135" t="s">
        <v>2418</v>
      </c>
    </row>
    <row r="160" spans="1:17" s="96" customFormat="1" ht="18" x14ac:dyDescent="0.25">
      <c r="A160" s="134" t="str">
        <f>VLOOKUP(E160,'LISTADO ATM'!$A$2:$C$898,3,0)</f>
        <v>DISTRITO NACIONAL</v>
      </c>
      <c r="B160" s="129" t="s">
        <v>2602</v>
      </c>
      <c r="C160" s="136">
        <v>44340.682395833333</v>
      </c>
      <c r="D160" s="136" t="s">
        <v>2450</v>
      </c>
      <c r="E160" s="124">
        <v>552</v>
      </c>
      <c r="F160" s="155" t="str">
        <f>VLOOKUP(E160,VIP!$A$2:$O13327,2,0)</f>
        <v>DRBR323</v>
      </c>
      <c r="G160" s="134" t="str">
        <f>VLOOKUP(E160,'LISTADO ATM'!$A$2:$B$897,2,0)</f>
        <v xml:space="preserve">ATM Suprema Corte de Justicia </v>
      </c>
      <c r="H160" s="134" t="str">
        <f>VLOOKUP(E160,VIP!$A$2:$O18190,7,FALSE)</f>
        <v>Si</v>
      </c>
      <c r="I160" s="134" t="str">
        <f>VLOOKUP(E160,VIP!$A$2:$O10155,8,FALSE)</f>
        <v>Si</v>
      </c>
      <c r="J160" s="134" t="str">
        <f>VLOOKUP(E160,VIP!$A$2:$O10105,8,FALSE)</f>
        <v>Si</v>
      </c>
      <c r="K160" s="134" t="str">
        <f>VLOOKUP(E160,VIP!$A$2:$O13679,6,0)</f>
        <v>NO</v>
      </c>
      <c r="L160" s="125" t="s">
        <v>2443</v>
      </c>
      <c r="M160" s="135" t="s">
        <v>2447</v>
      </c>
      <c r="N160" s="135" t="s">
        <v>2454</v>
      </c>
      <c r="O160" s="134" t="s">
        <v>2455</v>
      </c>
      <c r="P160" s="134"/>
      <c r="Q160" s="135" t="s">
        <v>2443</v>
      </c>
    </row>
    <row r="161" spans="1:17" s="96" customFormat="1" ht="18" x14ac:dyDescent="0.25">
      <c r="A161" s="134" t="str">
        <f>VLOOKUP(E161,'LISTADO ATM'!$A$2:$C$898,3,0)</f>
        <v>DISTRITO NACIONAL</v>
      </c>
      <c r="B161" s="129" t="s">
        <v>2601</v>
      </c>
      <c r="C161" s="136">
        <v>44340.683020833334</v>
      </c>
      <c r="D161" s="136" t="s">
        <v>2180</v>
      </c>
      <c r="E161" s="124">
        <v>13</v>
      </c>
      <c r="F161" s="155" t="str">
        <f>VLOOKUP(E161,VIP!$A$2:$O13326,2,0)</f>
        <v>DRBR013</v>
      </c>
      <c r="G161" s="134" t="str">
        <f>VLOOKUP(E161,'LISTADO ATM'!$A$2:$B$897,2,0)</f>
        <v xml:space="preserve">ATM CDEEE </v>
      </c>
      <c r="H161" s="134" t="str">
        <f>VLOOKUP(E161,VIP!$A$2:$O18189,7,FALSE)</f>
        <v>Si</v>
      </c>
      <c r="I161" s="134" t="str">
        <f>VLOOKUP(E161,VIP!$A$2:$O10154,8,FALSE)</f>
        <v>Si</v>
      </c>
      <c r="J161" s="134" t="str">
        <f>VLOOKUP(E161,VIP!$A$2:$O10104,8,FALSE)</f>
        <v>Si</v>
      </c>
      <c r="K161" s="134" t="str">
        <f>VLOOKUP(E161,VIP!$A$2:$O13678,6,0)</f>
        <v>NO</v>
      </c>
      <c r="L161" s="125" t="s">
        <v>2219</v>
      </c>
      <c r="M161" s="135" t="s">
        <v>2447</v>
      </c>
      <c r="N161" s="135" t="s">
        <v>2454</v>
      </c>
      <c r="O161" s="134" t="s">
        <v>2456</v>
      </c>
      <c r="P161" s="134"/>
      <c r="Q161" s="135" t="s">
        <v>2219</v>
      </c>
    </row>
    <row r="162" spans="1:17" s="96" customFormat="1" ht="18" x14ac:dyDescent="0.25">
      <c r="A162" s="134" t="str">
        <f>VLOOKUP(E162,'LISTADO ATM'!$A$2:$C$898,3,0)</f>
        <v>DISTRITO NACIONAL</v>
      </c>
      <c r="B162" s="129" t="s">
        <v>2600</v>
      </c>
      <c r="C162" s="136">
        <v>44340.685081018521</v>
      </c>
      <c r="D162" s="136" t="s">
        <v>2450</v>
      </c>
      <c r="E162" s="124">
        <v>574</v>
      </c>
      <c r="F162" s="155" t="str">
        <f>VLOOKUP(E162,VIP!$A$2:$O13325,2,0)</f>
        <v>DRBR080</v>
      </c>
      <c r="G162" s="134" t="str">
        <f>VLOOKUP(E162,'LISTADO ATM'!$A$2:$B$897,2,0)</f>
        <v xml:space="preserve">ATM Club Obras Públicas </v>
      </c>
      <c r="H162" s="134" t="str">
        <f>VLOOKUP(E162,VIP!$A$2:$O18188,7,FALSE)</f>
        <v>Si</v>
      </c>
      <c r="I162" s="134" t="str">
        <f>VLOOKUP(E162,VIP!$A$2:$O10153,8,FALSE)</f>
        <v>Si</v>
      </c>
      <c r="J162" s="134" t="str">
        <f>VLOOKUP(E162,VIP!$A$2:$O10103,8,FALSE)</f>
        <v>Si</v>
      </c>
      <c r="K162" s="134" t="str">
        <f>VLOOKUP(E162,VIP!$A$2:$O13677,6,0)</f>
        <v>NO</v>
      </c>
      <c r="L162" s="125" t="s">
        <v>2418</v>
      </c>
      <c r="M162" s="135" t="s">
        <v>2447</v>
      </c>
      <c r="N162" s="135" t="s">
        <v>2454</v>
      </c>
      <c r="O162" s="134" t="s">
        <v>2455</v>
      </c>
      <c r="P162" s="134"/>
      <c r="Q162" s="135" t="s">
        <v>2418</v>
      </c>
    </row>
    <row r="163" spans="1:17" s="96" customFormat="1" ht="18" x14ac:dyDescent="0.25">
      <c r="A163" s="134" t="str">
        <f>VLOOKUP(E163,'LISTADO ATM'!$A$2:$C$898,3,0)</f>
        <v>ESTE</v>
      </c>
      <c r="B163" s="129" t="s">
        <v>2599</v>
      </c>
      <c r="C163" s="136">
        <v>44340.691412037035</v>
      </c>
      <c r="D163" s="136" t="s">
        <v>2180</v>
      </c>
      <c r="E163" s="124">
        <v>368</v>
      </c>
      <c r="F163" s="155" t="str">
        <f>VLOOKUP(E163,VIP!$A$2:$O13324,2,0)</f>
        <v xml:space="preserve">DRBR368 </v>
      </c>
      <c r="G163" s="134" t="str">
        <f>VLOOKUP(E163,'LISTADO ATM'!$A$2:$B$897,2,0)</f>
        <v>ATM Ayuntamiento Peralvillo</v>
      </c>
      <c r="H163" s="134" t="str">
        <f>VLOOKUP(E163,VIP!$A$2:$O18187,7,FALSE)</f>
        <v>N/A</v>
      </c>
      <c r="I163" s="134" t="str">
        <f>VLOOKUP(E163,VIP!$A$2:$O10152,8,FALSE)</f>
        <v>N/A</v>
      </c>
      <c r="J163" s="134" t="str">
        <f>VLOOKUP(E163,VIP!$A$2:$O10102,8,FALSE)</f>
        <v>N/A</v>
      </c>
      <c r="K163" s="134" t="str">
        <f>VLOOKUP(E163,VIP!$A$2:$O13676,6,0)</f>
        <v>N/A</v>
      </c>
      <c r="L163" s="125" t="s">
        <v>2245</v>
      </c>
      <c r="M163" s="135" t="s">
        <v>2447</v>
      </c>
      <c r="N163" s="135" t="s">
        <v>2454</v>
      </c>
      <c r="O163" s="134" t="s">
        <v>2456</v>
      </c>
      <c r="P163" s="134"/>
      <c r="Q163" s="135" t="s">
        <v>2245</v>
      </c>
    </row>
    <row r="164" spans="1:17" s="96" customFormat="1" ht="18" x14ac:dyDescent="0.25">
      <c r="A164" s="134" t="str">
        <f>VLOOKUP(E164,'LISTADO ATM'!$A$2:$C$898,3,0)</f>
        <v>ESTE</v>
      </c>
      <c r="B164" s="129">
        <v>3335897423</v>
      </c>
      <c r="C164" s="136">
        <v>44340.697916666664</v>
      </c>
      <c r="D164" s="136" t="s">
        <v>2473</v>
      </c>
      <c r="E164" s="124">
        <v>268</v>
      </c>
      <c r="F164" s="155" t="str">
        <f>VLOOKUP(E164,VIP!$A$2:$O13330,2,0)</f>
        <v>DRBR268</v>
      </c>
      <c r="G164" s="134" t="str">
        <f>VLOOKUP(E164,'LISTADO ATM'!$A$2:$B$897,2,0)</f>
        <v xml:space="preserve">ATM Autobanco La Altagracia (Higuey) </v>
      </c>
      <c r="H164" s="134" t="str">
        <f>VLOOKUP(E164,VIP!$A$2:$O18193,7,FALSE)</f>
        <v>Si</v>
      </c>
      <c r="I164" s="134" t="str">
        <f>VLOOKUP(E164,VIP!$A$2:$O10158,8,FALSE)</f>
        <v>Si</v>
      </c>
      <c r="J164" s="134" t="str">
        <f>VLOOKUP(E164,VIP!$A$2:$O10108,8,FALSE)</f>
        <v>Si</v>
      </c>
      <c r="K164" s="134" t="str">
        <f>VLOOKUP(E164,VIP!$A$2:$O13682,6,0)</f>
        <v>NO</v>
      </c>
      <c r="L164" s="125" t="s">
        <v>2604</v>
      </c>
      <c r="M164" s="135" t="s">
        <v>2580</v>
      </c>
      <c r="N164" s="135" t="s">
        <v>2579</v>
      </c>
      <c r="O164" s="134" t="s">
        <v>2605</v>
      </c>
      <c r="P164" s="154" t="s">
        <v>2585</v>
      </c>
      <c r="Q164" s="135" t="s">
        <v>2604</v>
      </c>
    </row>
    <row r="165" spans="1:17" s="96" customFormat="1" ht="18" x14ac:dyDescent="0.25">
      <c r="A165" s="134" t="str">
        <f>VLOOKUP(E165,'LISTADO ATM'!$A$2:$C$898,3,0)</f>
        <v>DISTRITO NACIONAL</v>
      </c>
      <c r="B165" s="129" t="s">
        <v>2598</v>
      </c>
      <c r="C165" s="136">
        <v>44340.699293981481</v>
      </c>
      <c r="D165" s="136" t="s">
        <v>2473</v>
      </c>
      <c r="E165" s="124">
        <v>745</v>
      </c>
      <c r="F165" s="155" t="str">
        <f>VLOOKUP(E165,VIP!$A$2:$O13323,2,0)</f>
        <v>DRBR027</v>
      </c>
      <c r="G165" s="134" t="str">
        <f>VLOOKUP(E165,'LISTADO ATM'!$A$2:$B$897,2,0)</f>
        <v xml:space="preserve">ATM Oficina Ave. Duarte </v>
      </c>
      <c r="H165" s="134" t="str">
        <f>VLOOKUP(E165,VIP!$A$2:$O18186,7,FALSE)</f>
        <v>No</v>
      </c>
      <c r="I165" s="134" t="str">
        <f>VLOOKUP(E165,VIP!$A$2:$O10151,8,FALSE)</f>
        <v>No</v>
      </c>
      <c r="J165" s="134" t="str">
        <f>VLOOKUP(E165,VIP!$A$2:$O10101,8,FALSE)</f>
        <v>No</v>
      </c>
      <c r="K165" s="134" t="str">
        <f>VLOOKUP(E165,VIP!$A$2:$O13675,6,0)</f>
        <v>NO</v>
      </c>
      <c r="L165" s="125" t="s">
        <v>2443</v>
      </c>
      <c r="M165" s="135" t="s">
        <v>2447</v>
      </c>
      <c r="N165" s="135" t="s">
        <v>2454</v>
      </c>
      <c r="O165" s="134" t="s">
        <v>2474</v>
      </c>
      <c r="P165" s="134"/>
      <c r="Q165" s="135" t="s">
        <v>2443</v>
      </c>
    </row>
    <row r="166" spans="1:17" s="96" customFormat="1" ht="18" x14ac:dyDescent="0.25">
      <c r="A166" s="134" t="str">
        <f>VLOOKUP(E166,'LISTADO ATM'!$A$2:$C$898,3,0)</f>
        <v>NORTE</v>
      </c>
      <c r="B166" s="129" t="s">
        <v>2597</v>
      </c>
      <c r="C166" s="136">
        <v>44340.702685185184</v>
      </c>
      <c r="D166" s="136" t="s">
        <v>2181</v>
      </c>
      <c r="E166" s="124">
        <v>987</v>
      </c>
      <c r="F166" s="155" t="str">
        <f>VLOOKUP(E166,VIP!$A$2:$O13322,2,0)</f>
        <v>DRBR987</v>
      </c>
      <c r="G166" s="134" t="str">
        <f>VLOOKUP(E166,'LISTADO ATM'!$A$2:$B$897,2,0)</f>
        <v xml:space="preserve">ATM S/M Jumbo (Moca) </v>
      </c>
      <c r="H166" s="134" t="str">
        <f>VLOOKUP(E166,VIP!$A$2:$O18185,7,FALSE)</f>
        <v>Si</v>
      </c>
      <c r="I166" s="134" t="str">
        <f>VLOOKUP(E166,VIP!$A$2:$O10150,8,FALSE)</f>
        <v>Si</v>
      </c>
      <c r="J166" s="134" t="str">
        <f>VLOOKUP(E166,VIP!$A$2:$O10100,8,FALSE)</f>
        <v>Si</v>
      </c>
      <c r="K166" s="134" t="str">
        <f>VLOOKUP(E166,VIP!$A$2:$O13674,6,0)</f>
        <v>NO</v>
      </c>
      <c r="L166" s="125" t="s">
        <v>2469</v>
      </c>
      <c r="M166" s="135" t="s">
        <v>2447</v>
      </c>
      <c r="N166" s="135" t="s">
        <v>2454</v>
      </c>
      <c r="O166" s="134" t="s">
        <v>2569</v>
      </c>
      <c r="P166" s="134"/>
      <c r="Q166" s="135" t="s">
        <v>2469</v>
      </c>
    </row>
    <row r="167" spans="1:17" s="96" customFormat="1" ht="18" x14ac:dyDescent="0.25">
      <c r="A167" s="134" t="str">
        <f>VLOOKUP(E167,'LISTADO ATM'!$A$2:$C$898,3,0)</f>
        <v>DISTRITO NACIONAL</v>
      </c>
      <c r="B167" s="129" t="s">
        <v>2596</v>
      </c>
      <c r="C167" s="136">
        <v>44340.703865740739</v>
      </c>
      <c r="D167" s="136" t="s">
        <v>2180</v>
      </c>
      <c r="E167" s="124">
        <v>580</v>
      </c>
      <c r="F167" s="155" t="str">
        <f>VLOOKUP(E167,VIP!$A$2:$O13321,2,0)</f>
        <v>DRBR523</v>
      </c>
      <c r="G167" s="134" t="str">
        <f>VLOOKUP(E167,'LISTADO ATM'!$A$2:$B$897,2,0)</f>
        <v xml:space="preserve">ATM Edificio Propagas </v>
      </c>
      <c r="H167" s="134" t="str">
        <f>VLOOKUP(E167,VIP!$A$2:$O18184,7,FALSE)</f>
        <v>Si</v>
      </c>
      <c r="I167" s="134" t="str">
        <f>VLOOKUP(E167,VIP!$A$2:$O10149,8,FALSE)</f>
        <v>Si</v>
      </c>
      <c r="J167" s="134" t="str">
        <f>VLOOKUP(E167,VIP!$A$2:$O10099,8,FALSE)</f>
        <v>Si</v>
      </c>
      <c r="K167" s="134" t="str">
        <f>VLOOKUP(E167,VIP!$A$2:$O13673,6,0)</f>
        <v>NO</v>
      </c>
      <c r="L167" s="125" t="s">
        <v>2425</v>
      </c>
      <c r="M167" s="135" t="s">
        <v>2447</v>
      </c>
      <c r="N167" s="135" t="s">
        <v>2454</v>
      </c>
      <c r="O167" s="134" t="s">
        <v>2456</v>
      </c>
      <c r="P167" s="134"/>
      <c r="Q167" s="135" t="s">
        <v>2425</v>
      </c>
    </row>
    <row r="168" spans="1:17" s="96" customFormat="1" ht="18" x14ac:dyDescent="0.25">
      <c r="A168" s="134" t="str">
        <f>VLOOKUP(E168,'LISTADO ATM'!$A$2:$C$898,3,0)</f>
        <v>DISTRITO NACIONAL</v>
      </c>
      <c r="B168" s="129" t="s">
        <v>2595</v>
      </c>
      <c r="C168" s="136">
        <v>44340.709004629629</v>
      </c>
      <c r="D168" s="136" t="s">
        <v>2450</v>
      </c>
      <c r="E168" s="124">
        <v>875</v>
      </c>
      <c r="F168" s="155" t="str">
        <f>VLOOKUP(E168,VIP!$A$2:$O13320,2,0)</f>
        <v>DRBR875</v>
      </c>
      <c r="G168" s="134" t="str">
        <f>VLOOKUP(E168,'LISTADO ATM'!$A$2:$B$897,2,0)</f>
        <v xml:space="preserve">ATM Texaco Aut. Duarte KM 14 1/2 (Los Alcarrizos) </v>
      </c>
      <c r="H168" s="134" t="str">
        <f>VLOOKUP(E168,VIP!$A$2:$O18183,7,FALSE)</f>
        <v>Si</v>
      </c>
      <c r="I168" s="134" t="str">
        <f>VLOOKUP(E168,VIP!$A$2:$O10148,8,FALSE)</f>
        <v>Si</v>
      </c>
      <c r="J168" s="134" t="str">
        <f>VLOOKUP(E168,VIP!$A$2:$O10098,8,FALSE)</f>
        <v>Si</v>
      </c>
      <c r="K168" s="134" t="str">
        <f>VLOOKUP(E168,VIP!$A$2:$O13672,6,0)</f>
        <v>NO</v>
      </c>
      <c r="L168" s="125" t="s">
        <v>2443</v>
      </c>
      <c r="M168" s="135" t="s">
        <v>2447</v>
      </c>
      <c r="N168" s="135" t="s">
        <v>2454</v>
      </c>
      <c r="O168" s="134" t="s">
        <v>2455</v>
      </c>
      <c r="P168" s="134"/>
      <c r="Q168" s="135" t="s">
        <v>2443</v>
      </c>
    </row>
    <row r="169" spans="1:17" s="96" customFormat="1" ht="18" x14ac:dyDescent="0.25">
      <c r="A169" s="134" t="str">
        <f>VLOOKUP(E169,'LISTADO ATM'!$A$2:$C$898,3,0)</f>
        <v>NORTE</v>
      </c>
      <c r="B169" s="129" t="s">
        <v>2594</v>
      </c>
      <c r="C169" s="136">
        <v>44340.736875000002</v>
      </c>
      <c r="D169" s="136" t="s">
        <v>2181</v>
      </c>
      <c r="E169" s="124">
        <v>511</v>
      </c>
      <c r="F169" s="155" t="str">
        <f>VLOOKUP(E169,VIP!$A$2:$O13319,2,0)</f>
        <v>DRBR511</v>
      </c>
      <c r="G169" s="134" t="str">
        <f>VLOOKUP(E169,'LISTADO ATM'!$A$2:$B$897,2,0)</f>
        <v xml:space="preserve">ATM UNP Río San Juan (Nagua) </v>
      </c>
      <c r="H169" s="134" t="str">
        <f>VLOOKUP(E169,VIP!$A$2:$O18182,7,FALSE)</f>
        <v>Si</v>
      </c>
      <c r="I169" s="134" t="str">
        <f>VLOOKUP(E169,VIP!$A$2:$O10147,8,FALSE)</f>
        <v>Si</v>
      </c>
      <c r="J169" s="134" t="str">
        <f>VLOOKUP(E169,VIP!$A$2:$O10097,8,FALSE)</f>
        <v>Si</v>
      </c>
      <c r="K169" s="134" t="str">
        <f>VLOOKUP(E169,VIP!$A$2:$O13671,6,0)</f>
        <v>NO</v>
      </c>
      <c r="L169" s="125" t="s">
        <v>2583</v>
      </c>
      <c r="M169" s="135" t="s">
        <v>2447</v>
      </c>
      <c r="N169" s="135" t="s">
        <v>2454</v>
      </c>
      <c r="O169" s="134" t="s">
        <v>2569</v>
      </c>
      <c r="P169" s="134"/>
      <c r="Q169" s="135" t="s">
        <v>2583</v>
      </c>
    </row>
    <row r="170" spans="1:17" s="96" customFormat="1" ht="18" x14ac:dyDescent="0.25">
      <c r="A170" s="134" t="str">
        <f>VLOOKUP(E170,'LISTADO ATM'!$A$2:$C$898,3,0)</f>
        <v>DISTRITO NACIONAL</v>
      </c>
      <c r="B170" s="129" t="s">
        <v>2593</v>
      </c>
      <c r="C170" s="136">
        <v>44340.740787037037</v>
      </c>
      <c r="D170" s="136" t="s">
        <v>2450</v>
      </c>
      <c r="E170" s="124">
        <v>165</v>
      </c>
      <c r="F170" s="155" t="str">
        <f>VLOOKUP(E170,VIP!$A$2:$O13318,2,0)</f>
        <v>DRBR165</v>
      </c>
      <c r="G170" s="134" t="str">
        <f>VLOOKUP(E170,'LISTADO ATM'!$A$2:$B$897,2,0)</f>
        <v>ATM Autoservicio Megacentro</v>
      </c>
      <c r="H170" s="134" t="str">
        <f>VLOOKUP(E170,VIP!$A$2:$O18181,7,FALSE)</f>
        <v>Si</v>
      </c>
      <c r="I170" s="134" t="str">
        <f>VLOOKUP(E170,VIP!$A$2:$O10146,8,FALSE)</f>
        <v>Si</v>
      </c>
      <c r="J170" s="134" t="str">
        <f>VLOOKUP(E170,VIP!$A$2:$O10096,8,FALSE)</f>
        <v>Si</v>
      </c>
      <c r="K170" s="134" t="str">
        <f>VLOOKUP(E170,VIP!$A$2:$O13670,6,0)</f>
        <v>SI</v>
      </c>
      <c r="L170" s="125" t="s">
        <v>2418</v>
      </c>
      <c r="M170" s="135" t="s">
        <v>2447</v>
      </c>
      <c r="N170" s="135" t="s">
        <v>2454</v>
      </c>
      <c r="O170" s="134" t="s">
        <v>2455</v>
      </c>
      <c r="P170" s="134"/>
      <c r="Q170" s="135" t="s">
        <v>2418</v>
      </c>
    </row>
    <row r="171" spans="1:17" s="96" customFormat="1" ht="18" x14ac:dyDescent="0.25">
      <c r="A171" s="134" t="str">
        <f>VLOOKUP(E171,'LISTADO ATM'!$A$2:$C$898,3,0)</f>
        <v>DISTRITO NACIONAL</v>
      </c>
      <c r="B171" s="129" t="s">
        <v>2592</v>
      </c>
      <c r="C171" s="136">
        <v>44340.742488425924</v>
      </c>
      <c r="D171" s="136" t="s">
        <v>2473</v>
      </c>
      <c r="E171" s="124">
        <v>743</v>
      </c>
      <c r="F171" s="155" t="str">
        <f>VLOOKUP(E171,VIP!$A$2:$O13317,2,0)</f>
        <v>DRBR287</v>
      </c>
      <c r="G171" s="134" t="str">
        <f>VLOOKUP(E171,'LISTADO ATM'!$A$2:$B$897,2,0)</f>
        <v xml:space="preserve">ATM Oficina Los Frailes </v>
      </c>
      <c r="H171" s="134" t="str">
        <f>VLOOKUP(E171,VIP!$A$2:$O18180,7,FALSE)</f>
        <v>Si</v>
      </c>
      <c r="I171" s="134" t="str">
        <f>VLOOKUP(E171,VIP!$A$2:$O10145,8,FALSE)</f>
        <v>Si</v>
      </c>
      <c r="J171" s="134" t="str">
        <f>VLOOKUP(E171,VIP!$A$2:$O10095,8,FALSE)</f>
        <v>Si</v>
      </c>
      <c r="K171" s="134" t="str">
        <f>VLOOKUP(E171,VIP!$A$2:$O13669,6,0)</f>
        <v>SI</v>
      </c>
      <c r="L171" s="125" t="s">
        <v>2567</v>
      </c>
      <c r="M171" s="135" t="s">
        <v>2447</v>
      </c>
      <c r="N171" s="135" t="s">
        <v>2454</v>
      </c>
      <c r="O171" s="134" t="s">
        <v>2474</v>
      </c>
      <c r="P171" s="134"/>
      <c r="Q171" s="135" t="s">
        <v>2567</v>
      </c>
    </row>
    <row r="172" spans="1:17" s="96" customFormat="1" ht="18" x14ac:dyDescent="0.25">
      <c r="A172" s="134" t="str">
        <f>VLOOKUP(E172,'LISTADO ATM'!$A$2:$C$898,3,0)</f>
        <v>DISTRITO NACIONAL</v>
      </c>
      <c r="B172" s="129" t="s">
        <v>2591</v>
      </c>
      <c r="C172" s="136">
        <v>44340.747754629629</v>
      </c>
      <c r="D172" s="136" t="s">
        <v>2450</v>
      </c>
      <c r="E172" s="124">
        <v>670</v>
      </c>
      <c r="F172" s="155" t="str">
        <f>VLOOKUP(E172,VIP!$A$2:$O13316,2,0)</f>
        <v>DRBR670</v>
      </c>
      <c r="G172" s="134" t="str">
        <f>VLOOKUP(E172,'LISTADO ATM'!$A$2:$B$897,2,0)</f>
        <v>ATM Estación Texaco Algodón</v>
      </c>
      <c r="H172" s="134" t="str">
        <f>VLOOKUP(E172,VIP!$A$2:$O18179,7,FALSE)</f>
        <v>Si</v>
      </c>
      <c r="I172" s="134" t="str">
        <f>VLOOKUP(E172,VIP!$A$2:$O10144,8,FALSE)</f>
        <v>Si</v>
      </c>
      <c r="J172" s="134" t="str">
        <f>VLOOKUP(E172,VIP!$A$2:$O10094,8,FALSE)</f>
        <v>Si</v>
      </c>
      <c r="K172" s="134" t="str">
        <f>VLOOKUP(E172,VIP!$A$2:$O13668,6,0)</f>
        <v>NO</v>
      </c>
      <c r="L172" s="125" t="s">
        <v>2418</v>
      </c>
      <c r="M172" s="135" t="s">
        <v>2447</v>
      </c>
      <c r="N172" s="135" t="s">
        <v>2454</v>
      </c>
      <c r="O172" s="134" t="s">
        <v>2455</v>
      </c>
      <c r="P172" s="134"/>
      <c r="Q172" s="135" t="s">
        <v>2418</v>
      </c>
    </row>
    <row r="173" spans="1:17" s="96" customFormat="1" ht="18" x14ac:dyDescent="0.25">
      <c r="A173" s="134" t="str">
        <f>VLOOKUP(E173,'LISTADO ATM'!$A$2:$C$898,3,0)</f>
        <v>SUR</v>
      </c>
      <c r="B173" s="129" t="s">
        <v>2590</v>
      </c>
      <c r="C173" s="136">
        <v>44340.7499537037</v>
      </c>
      <c r="D173" s="136" t="s">
        <v>2180</v>
      </c>
      <c r="E173" s="124">
        <v>584</v>
      </c>
      <c r="F173" s="155" t="str">
        <f>VLOOKUP(E173,VIP!$A$2:$O13315,2,0)</f>
        <v>DRBR404</v>
      </c>
      <c r="G173" s="134" t="str">
        <f>VLOOKUP(E173,'LISTADO ATM'!$A$2:$B$897,2,0)</f>
        <v xml:space="preserve">ATM Oficina San Cristóbal I </v>
      </c>
      <c r="H173" s="134" t="str">
        <f>VLOOKUP(E173,VIP!$A$2:$O18178,7,FALSE)</f>
        <v>Si</v>
      </c>
      <c r="I173" s="134" t="str">
        <f>VLOOKUP(E173,VIP!$A$2:$O10143,8,FALSE)</f>
        <v>Si</v>
      </c>
      <c r="J173" s="134" t="str">
        <f>VLOOKUP(E173,VIP!$A$2:$O10093,8,FALSE)</f>
        <v>Si</v>
      </c>
      <c r="K173" s="134" t="str">
        <f>VLOOKUP(E173,VIP!$A$2:$O13667,6,0)</f>
        <v>SI</v>
      </c>
      <c r="L173" s="125" t="s">
        <v>2469</v>
      </c>
      <c r="M173" s="154" t="s">
        <v>2580</v>
      </c>
      <c r="N173" s="135" t="s">
        <v>2454</v>
      </c>
      <c r="O173" s="134" t="s">
        <v>2456</v>
      </c>
      <c r="P173" s="134"/>
      <c r="Q173" s="136">
        <v>44340.789583333331</v>
      </c>
    </row>
    <row r="174" spans="1:17" s="96" customFormat="1" ht="18" x14ac:dyDescent="0.25">
      <c r="A174" s="134" t="str">
        <f>VLOOKUP(E174,'LISTADO ATM'!$A$2:$C$898,3,0)</f>
        <v>DISTRITO NACIONAL</v>
      </c>
      <c r="B174" s="129" t="s">
        <v>2589</v>
      </c>
      <c r="C174" s="136">
        <v>44340.764189814814</v>
      </c>
      <c r="D174" s="136" t="s">
        <v>2180</v>
      </c>
      <c r="E174" s="124">
        <v>600</v>
      </c>
      <c r="F174" s="155" t="str">
        <f>VLOOKUP(E174,VIP!$A$2:$O13314,2,0)</f>
        <v>DRBR600</v>
      </c>
      <c r="G174" s="134" t="str">
        <f>VLOOKUP(E174,'LISTADO ATM'!$A$2:$B$897,2,0)</f>
        <v>ATM S/M Bravo Hipica</v>
      </c>
      <c r="H174" s="134" t="str">
        <f>VLOOKUP(E174,VIP!$A$2:$O18177,7,FALSE)</f>
        <v>N/A</v>
      </c>
      <c r="I174" s="134" t="str">
        <f>VLOOKUP(E174,VIP!$A$2:$O10142,8,FALSE)</f>
        <v>N/A</v>
      </c>
      <c r="J174" s="134" t="str">
        <f>VLOOKUP(E174,VIP!$A$2:$O10092,8,FALSE)</f>
        <v>N/A</v>
      </c>
      <c r="K174" s="134" t="str">
        <f>VLOOKUP(E174,VIP!$A$2:$O13666,6,0)</f>
        <v>N/A</v>
      </c>
      <c r="L174" s="125" t="s">
        <v>2583</v>
      </c>
      <c r="M174" s="135" t="s">
        <v>2447</v>
      </c>
      <c r="N174" s="135" t="s">
        <v>2454</v>
      </c>
      <c r="O174" s="134" t="s">
        <v>2456</v>
      </c>
      <c r="P174" s="134"/>
      <c r="Q174" s="135" t="s">
        <v>2583</v>
      </c>
    </row>
    <row r="175" spans="1:17" s="96" customFormat="1" ht="18" x14ac:dyDescent="0.25">
      <c r="A175" s="134" t="str">
        <f>VLOOKUP(E175,'LISTADO ATM'!$A$2:$C$898,3,0)</f>
        <v>DISTRITO NACIONAL</v>
      </c>
      <c r="B175" s="129" t="s">
        <v>2588</v>
      </c>
      <c r="C175" s="136">
        <v>44340.773969907408</v>
      </c>
      <c r="D175" s="136" t="s">
        <v>2450</v>
      </c>
      <c r="E175" s="124">
        <v>577</v>
      </c>
      <c r="F175" s="155" t="str">
        <f>VLOOKUP(E175,VIP!$A$2:$O13313,2,0)</f>
        <v>DRBR173</v>
      </c>
      <c r="G175" s="134" t="str">
        <f>VLOOKUP(E175,'LISTADO ATM'!$A$2:$B$897,2,0)</f>
        <v xml:space="preserve">ATM Olé Ave. Duarte </v>
      </c>
      <c r="H175" s="134" t="str">
        <f>VLOOKUP(E175,VIP!$A$2:$O18176,7,FALSE)</f>
        <v>Si</v>
      </c>
      <c r="I175" s="134" t="str">
        <f>VLOOKUP(E175,VIP!$A$2:$O10141,8,FALSE)</f>
        <v>Si</v>
      </c>
      <c r="J175" s="134" t="str">
        <f>VLOOKUP(E175,VIP!$A$2:$O10091,8,FALSE)</f>
        <v>Si</v>
      </c>
      <c r="K175" s="134" t="str">
        <f>VLOOKUP(E175,VIP!$A$2:$O13665,6,0)</f>
        <v>SI</v>
      </c>
      <c r="L175" s="125" t="s">
        <v>2443</v>
      </c>
      <c r="M175" s="135" t="s">
        <v>2447</v>
      </c>
      <c r="N175" s="135" t="s">
        <v>2454</v>
      </c>
      <c r="O175" s="134" t="s">
        <v>2455</v>
      </c>
      <c r="P175" s="134"/>
      <c r="Q175" s="135" t="s">
        <v>2443</v>
      </c>
    </row>
    <row r="176" spans="1:17" s="96" customFormat="1" ht="18" x14ac:dyDescent="0.25">
      <c r="A176" s="134" t="str">
        <f>VLOOKUP(E176,'LISTADO ATM'!$A$2:$C$898,3,0)</f>
        <v>DISTRITO NACIONAL</v>
      </c>
      <c r="B176" s="129" t="s">
        <v>2626</v>
      </c>
      <c r="C176" s="136">
        <v>44340.792581018519</v>
      </c>
      <c r="D176" s="136" t="s">
        <v>2450</v>
      </c>
      <c r="E176" s="124">
        <v>918</v>
      </c>
      <c r="F176" s="155" t="str">
        <f>VLOOKUP(E176,VIP!$A$2:$O13335,2,0)</f>
        <v>DRBR918</v>
      </c>
      <c r="G176" s="134" t="str">
        <f>VLOOKUP(E176,'LISTADO ATM'!$A$2:$B$897,2,0)</f>
        <v xml:space="preserve">ATM S/M Liverpool de la Jacobo Majluta </v>
      </c>
      <c r="H176" s="134" t="str">
        <f>VLOOKUP(E176,VIP!$A$2:$O18198,7,FALSE)</f>
        <v>Si</v>
      </c>
      <c r="I176" s="134" t="str">
        <f>VLOOKUP(E176,VIP!$A$2:$O10163,8,FALSE)</f>
        <v>Si</v>
      </c>
      <c r="J176" s="134" t="str">
        <f>VLOOKUP(E176,VIP!$A$2:$O10113,8,FALSE)</f>
        <v>Si</v>
      </c>
      <c r="K176" s="134" t="str">
        <f>VLOOKUP(E176,VIP!$A$2:$O13687,6,0)</f>
        <v>NO</v>
      </c>
      <c r="L176" s="125" t="s">
        <v>2418</v>
      </c>
      <c r="M176" s="135" t="s">
        <v>2447</v>
      </c>
      <c r="N176" s="135" t="s">
        <v>2454</v>
      </c>
      <c r="O176" s="134" t="s">
        <v>2455</v>
      </c>
      <c r="P176" s="134"/>
      <c r="Q176" s="135" t="s">
        <v>2418</v>
      </c>
    </row>
    <row r="177" spans="1:17" s="96" customFormat="1" ht="18" x14ac:dyDescent="0.25">
      <c r="A177" s="134" t="str">
        <f>VLOOKUP(E177,'LISTADO ATM'!$A$2:$C$898,3,0)</f>
        <v>ESTE</v>
      </c>
      <c r="B177" s="129" t="s">
        <v>2625</v>
      </c>
      <c r="C177" s="136">
        <v>44340.794965277775</v>
      </c>
      <c r="D177" s="136" t="s">
        <v>2450</v>
      </c>
      <c r="E177" s="124">
        <v>963</v>
      </c>
      <c r="F177" s="155" t="str">
        <f>VLOOKUP(E177,VIP!$A$2:$O13334,2,0)</f>
        <v>DRBR963</v>
      </c>
      <c r="G177" s="134" t="str">
        <f>VLOOKUP(E177,'LISTADO ATM'!$A$2:$B$897,2,0)</f>
        <v xml:space="preserve">ATM Multiplaza La Romana </v>
      </c>
      <c r="H177" s="134" t="str">
        <f>VLOOKUP(E177,VIP!$A$2:$O18197,7,FALSE)</f>
        <v>Si</v>
      </c>
      <c r="I177" s="134" t="str">
        <f>VLOOKUP(E177,VIP!$A$2:$O10162,8,FALSE)</f>
        <v>Si</v>
      </c>
      <c r="J177" s="134" t="str">
        <f>VLOOKUP(E177,VIP!$A$2:$O10112,8,FALSE)</f>
        <v>Si</v>
      </c>
      <c r="K177" s="134" t="str">
        <f>VLOOKUP(E177,VIP!$A$2:$O13686,6,0)</f>
        <v>NO</v>
      </c>
      <c r="L177" s="125" t="s">
        <v>2418</v>
      </c>
      <c r="M177" s="135" t="s">
        <v>2447</v>
      </c>
      <c r="N177" s="135" t="s">
        <v>2454</v>
      </c>
      <c r="O177" s="134" t="s">
        <v>2455</v>
      </c>
      <c r="P177" s="134"/>
      <c r="Q177" s="135" t="s">
        <v>2418</v>
      </c>
    </row>
    <row r="178" spans="1:17" s="96" customFormat="1" ht="18" x14ac:dyDescent="0.25">
      <c r="A178" s="134" t="str">
        <f>VLOOKUP(E178,'LISTADO ATM'!$A$2:$C$898,3,0)</f>
        <v>DISTRITO NACIONAL</v>
      </c>
      <c r="B178" s="129" t="s">
        <v>2624</v>
      </c>
      <c r="C178" s="136">
        <v>44340.809212962966</v>
      </c>
      <c r="D178" s="136" t="s">
        <v>2450</v>
      </c>
      <c r="E178" s="124">
        <v>243</v>
      </c>
      <c r="F178" s="155" t="str">
        <f>VLOOKUP(E178,VIP!$A$2:$O13333,2,0)</f>
        <v>DRBR243</v>
      </c>
      <c r="G178" s="134" t="str">
        <f>VLOOKUP(E178,'LISTADO ATM'!$A$2:$B$897,2,0)</f>
        <v xml:space="preserve">ATM Autoservicio Plaza Central  </v>
      </c>
      <c r="H178" s="134" t="str">
        <f>VLOOKUP(E178,VIP!$A$2:$O18196,7,FALSE)</f>
        <v>Si</v>
      </c>
      <c r="I178" s="134" t="str">
        <f>VLOOKUP(E178,VIP!$A$2:$O10161,8,FALSE)</f>
        <v>Si</v>
      </c>
      <c r="J178" s="134" t="str">
        <f>VLOOKUP(E178,VIP!$A$2:$O10111,8,FALSE)</f>
        <v>Si</v>
      </c>
      <c r="K178" s="134" t="str">
        <f>VLOOKUP(E178,VIP!$A$2:$O13685,6,0)</f>
        <v>SI</v>
      </c>
      <c r="L178" s="125" t="s">
        <v>2418</v>
      </c>
      <c r="M178" s="135" t="s">
        <v>2447</v>
      </c>
      <c r="N178" s="135" t="s">
        <v>2454</v>
      </c>
      <c r="O178" s="134" t="s">
        <v>2455</v>
      </c>
      <c r="P178" s="134"/>
      <c r="Q178" s="135" t="s">
        <v>2418</v>
      </c>
    </row>
    <row r="179" spans="1:17" s="96" customFormat="1" ht="18" x14ac:dyDescent="0.25">
      <c r="A179" s="134" t="str">
        <f>VLOOKUP(E179,'LISTADO ATM'!$A$2:$C$898,3,0)</f>
        <v>DISTRITO NACIONAL</v>
      </c>
      <c r="B179" s="129" t="s">
        <v>2623</v>
      </c>
      <c r="C179" s="136">
        <v>44340.810266203705</v>
      </c>
      <c r="D179" s="136" t="s">
        <v>2180</v>
      </c>
      <c r="E179" s="124">
        <v>565</v>
      </c>
      <c r="F179" s="155" t="str">
        <f>VLOOKUP(E179,VIP!$A$2:$O13332,2,0)</f>
        <v>DRBR24H</v>
      </c>
      <c r="G179" s="134" t="str">
        <f>VLOOKUP(E179,'LISTADO ATM'!$A$2:$B$897,2,0)</f>
        <v xml:space="preserve">ATM S/M La Cadena Núñez de Cáceres </v>
      </c>
      <c r="H179" s="134" t="str">
        <f>VLOOKUP(E179,VIP!$A$2:$O18195,7,FALSE)</f>
        <v>Si</v>
      </c>
      <c r="I179" s="134" t="str">
        <f>VLOOKUP(E179,VIP!$A$2:$O10160,8,FALSE)</f>
        <v>Si</v>
      </c>
      <c r="J179" s="134" t="str">
        <f>VLOOKUP(E179,VIP!$A$2:$O10110,8,FALSE)</f>
        <v>Si</v>
      </c>
      <c r="K179" s="134" t="str">
        <f>VLOOKUP(E179,VIP!$A$2:$O13684,6,0)</f>
        <v>NO</v>
      </c>
      <c r="L179" s="125" t="s">
        <v>2583</v>
      </c>
      <c r="M179" s="135" t="s">
        <v>2447</v>
      </c>
      <c r="N179" s="135" t="s">
        <v>2454</v>
      </c>
      <c r="O179" s="134" t="s">
        <v>2456</v>
      </c>
      <c r="P179" s="134"/>
      <c r="Q179" s="135" t="s">
        <v>2583</v>
      </c>
    </row>
    <row r="180" spans="1:17" s="96" customFormat="1" ht="18" x14ac:dyDescent="0.25">
      <c r="A180" s="134" t="str">
        <f>VLOOKUP(E180,'LISTADO ATM'!$A$2:$C$898,3,0)</f>
        <v>ESTE</v>
      </c>
      <c r="B180" s="129" t="s">
        <v>2622</v>
      </c>
      <c r="C180" s="136">
        <v>44340.813263888886</v>
      </c>
      <c r="D180" s="136" t="s">
        <v>2450</v>
      </c>
      <c r="E180" s="124">
        <v>399</v>
      </c>
      <c r="F180" s="155" t="str">
        <f>VLOOKUP(E180,VIP!$A$2:$O13331,2,0)</f>
        <v>DRBR399</v>
      </c>
      <c r="G180" s="134" t="str">
        <f>VLOOKUP(E180,'LISTADO ATM'!$A$2:$B$897,2,0)</f>
        <v xml:space="preserve">ATM Oficina La Romana II </v>
      </c>
      <c r="H180" s="134" t="str">
        <f>VLOOKUP(E180,VIP!$A$2:$O18194,7,FALSE)</f>
        <v>Si</v>
      </c>
      <c r="I180" s="134" t="str">
        <f>VLOOKUP(E180,VIP!$A$2:$O10159,8,FALSE)</f>
        <v>Si</v>
      </c>
      <c r="J180" s="134" t="str">
        <f>VLOOKUP(E180,VIP!$A$2:$O10109,8,FALSE)</f>
        <v>Si</v>
      </c>
      <c r="K180" s="134" t="str">
        <f>VLOOKUP(E180,VIP!$A$2:$O13683,6,0)</f>
        <v>NO</v>
      </c>
      <c r="L180" s="125" t="s">
        <v>2566</v>
      </c>
      <c r="M180" s="135" t="s">
        <v>2447</v>
      </c>
      <c r="N180" s="135" t="s">
        <v>2454</v>
      </c>
      <c r="O180" s="134" t="s">
        <v>2455</v>
      </c>
      <c r="P180" s="134"/>
      <c r="Q180" s="135" t="s">
        <v>2566</v>
      </c>
    </row>
    <row r="181" spans="1:17" s="96" customFormat="1" ht="18" x14ac:dyDescent="0.25">
      <c r="A181" s="134" t="str">
        <f>VLOOKUP(E181,'LISTADO ATM'!$A$2:$C$898,3,0)</f>
        <v>DISTRITO NACIONAL</v>
      </c>
      <c r="B181" s="129" t="s">
        <v>2621</v>
      </c>
      <c r="C181" s="136">
        <v>44340.827905092592</v>
      </c>
      <c r="D181" s="136" t="s">
        <v>2180</v>
      </c>
      <c r="E181" s="124">
        <v>298</v>
      </c>
      <c r="F181" s="155" t="str">
        <f>VLOOKUP(E181,VIP!$A$2:$O13330,2,0)</f>
        <v>DRBR298</v>
      </c>
      <c r="G181" s="134" t="str">
        <f>VLOOKUP(E181,'LISTADO ATM'!$A$2:$B$897,2,0)</f>
        <v xml:space="preserve">ATM S/M Aprezio Engombe </v>
      </c>
      <c r="H181" s="134" t="str">
        <f>VLOOKUP(E181,VIP!$A$2:$O18193,7,FALSE)</f>
        <v>Si</v>
      </c>
      <c r="I181" s="134" t="str">
        <f>VLOOKUP(E181,VIP!$A$2:$O10158,8,FALSE)</f>
        <v>Si</v>
      </c>
      <c r="J181" s="134" t="str">
        <f>VLOOKUP(E181,VIP!$A$2:$O10108,8,FALSE)</f>
        <v>Si</v>
      </c>
      <c r="K181" s="134" t="str">
        <f>VLOOKUP(E181,VIP!$A$2:$O13682,6,0)</f>
        <v>NO</v>
      </c>
      <c r="L181" s="125" t="s">
        <v>2219</v>
      </c>
      <c r="M181" s="135" t="s">
        <v>2447</v>
      </c>
      <c r="N181" s="135" t="s">
        <v>2454</v>
      </c>
      <c r="O181" s="134" t="s">
        <v>2456</v>
      </c>
      <c r="P181" s="134"/>
      <c r="Q181" s="135" t="s">
        <v>2219</v>
      </c>
    </row>
    <row r="182" spans="1:17" s="96" customFormat="1" ht="18" x14ac:dyDescent="0.25">
      <c r="A182" s="134" t="str">
        <f>VLOOKUP(E182,'LISTADO ATM'!$A$2:$C$898,3,0)</f>
        <v>DISTRITO NACIONAL</v>
      </c>
      <c r="B182" s="129" t="s">
        <v>2620</v>
      </c>
      <c r="C182" s="136">
        <v>44340.850682870368</v>
      </c>
      <c r="D182" s="136" t="s">
        <v>2473</v>
      </c>
      <c r="E182" s="124">
        <v>234</v>
      </c>
      <c r="F182" s="155" t="str">
        <f>VLOOKUP(E182,VIP!$A$2:$O13329,2,0)</f>
        <v>DRBR234</v>
      </c>
      <c r="G182" s="134" t="str">
        <f>VLOOKUP(E182,'LISTADO ATM'!$A$2:$B$897,2,0)</f>
        <v xml:space="preserve">ATM Oficina Boca Chica I </v>
      </c>
      <c r="H182" s="134" t="str">
        <f>VLOOKUP(E182,VIP!$A$2:$O18192,7,FALSE)</f>
        <v>Si</v>
      </c>
      <c r="I182" s="134" t="str">
        <f>VLOOKUP(E182,VIP!$A$2:$O10157,8,FALSE)</f>
        <v>Si</v>
      </c>
      <c r="J182" s="134" t="str">
        <f>VLOOKUP(E182,VIP!$A$2:$O10107,8,FALSE)</f>
        <v>Si</v>
      </c>
      <c r="K182" s="134" t="str">
        <f>VLOOKUP(E182,VIP!$A$2:$O13681,6,0)</f>
        <v>NO</v>
      </c>
      <c r="L182" s="125" t="s">
        <v>2418</v>
      </c>
      <c r="M182" s="135" t="s">
        <v>2447</v>
      </c>
      <c r="N182" s="135" t="s">
        <v>2454</v>
      </c>
      <c r="O182" s="134" t="s">
        <v>2474</v>
      </c>
      <c r="P182" s="134"/>
      <c r="Q182" s="135" t="s">
        <v>2418</v>
      </c>
    </row>
    <row r="183" spans="1:17" s="96" customFormat="1" ht="18" x14ac:dyDescent="0.25">
      <c r="A183" s="134" t="str">
        <f>VLOOKUP(E183,'LISTADO ATM'!$A$2:$C$898,3,0)</f>
        <v>DISTRITO NACIONAL</v>
      </c>
      <c r="B183" s="129" t="s">
        <v>2619</v>
      </c>
      <c r="C183" s="136">
        <v>44340.857534722221</v>
      </c>
      <c r="D183" s="136" t="s">
        <v>2450</v>
      </c>
      <c r="E183" s="124">
        <v>558</v>
      </c>
      <c r="F183" s="155" t="str">
        <f>VLOOKUP(E183,VIP!$A$2:$O13328,2,0)</f>
        <v>DRBR106</v>
      </c>
      <c r="G183" s="134" t="str">
        <f>VLOOKUP(E183,'LISTADO ATM'!$A$2:$B$897,2,0)</f>
        <v xml:space="preserve">ATM Base Naval 27 de Febrero (Sans Soucí) </v>
      </c>
      <c r="H183" s="134" t="str">
        <f>VLOOKUP(E183,VIP!$A$2:$O18191,7,FALSE)</f>
        <v>Si</v>
      </c>
      <c r="I183" s="134" t="str">
        <f>VLOOKUP(E183,VIP!$A$2:$O10156,8,FALSE)</f>
        <v>Si</v>
      </c>
      <c r="J183" s="134" t="str">
        <f>VLOOKUP(E183,VIP!$A$2:$O10106,8,FALSE)</f>
        <v>Si</v>
      </c>
      <c r="K183" s="134" t="str">
        <f>VLOOKUP(E183,VIP!$A$2:$O13680,6,0)</f>
        <v>NO</v>
      </c>
      <c r="L183" s="125" t="s">
        <v>2443</v>
      </c>
      <c r="M183" s="135" t="s">
        <v>2447</v>
      </c>
      <c r="N183" s="135" t="s">
        <v>2454</v>
      </c>
      <c r="O183" s="134" t="s">
        <v>2455</v>
      </c>
      <c r="P183" s="134"/>
      <c r="Q183" s="135" t="s">
        <v>2443</v>
      </c>
    </row>
    <row r="184" spans="1:17" s="96" customFormat="1" ht="18" x14ac:dyDescent="0.25">
      <c r="A184" s="134" t="str">
        <f>VLOOKUP(E184,'LISTADO ATM'!$A$2:$C$898,3,0)</f>
        <v>ESTE</v>
      </c>
      <c r="B184" s="129" t="s">
        <v>2618</v>
      </c>
      <c r="C184" s="136">
        <v>44340.859918981485</v>
      </c>
      <c r="D184" s="136" t="s">
        <v>2450</v>
      </c>
      <c r="E184" s="124">
        <v>608</v>
      </c>
      <c r="F184" s="155" t="str">
        <f>VLOOKUP(E184,VIP!$A$2:$O13327,2,0)</f>
        <v>DRBR305</v>
      </c>
      <c r="G184" s="134" t="str">
        <f>VLOOKUP(E184,'LISTADO ATM'!$A$2:$B$897,2,0)</f>
        <v xml:space="preserve">ATM Oficina Jumbo (San Pedro) </v>
      </c>
      <c r="H184" s="134" t="str">
        <f>VLOOKUP(E184,VIP!$A$2:$O18190,7,FALSE)</f>
        <v>Si</v>
      </c>
      <c r="I184" s="134" t="str">
        <f>VLOOKUP(E184,VIP!$A$2:$O10155,8,FALSE)</f>
        <v>Si</v>
      </c>
      <c r="J184" s="134" t="str">
        <f>VLOOKUP(E184,VIP!$A$2:$O10105,8,FALSE)</f>
        <v>Si</v>
      </c>
      <c r="K184" s="134" t="str">
        <f>VLOOKUP(E184,VIP!$A$2:$O13679,6,0)</f>
        <v>SI</v>
      </c>
      <c r="L184" s="125" t="s">
        <v>2418</v>
      </c>
      <c r="M184" s="135" t="s">
        <v>2447</v>
      </c>
      <c r="N184" s="135" t="s">
        <v>2454</v>
      </c>
      <c r="O184" s="134" t="s">
        <v>2455</v>
      </c>
      <c r="P184" s="134"/>
      <c r="Q184" s="135" t="s">
        <v>2418</v>
      </c>
    </row>
    <row r="185" spans="1:17" s="96" customFormat="1" ht="18" x14ac:dyDescent="0.25">
      <c r="A185" s="134" t="str">
        <f>VLOOKUP(E185,'LISTADO ATM'!$A$2:$C$898,3,0)</f>
        <v>SUR</v>
      </c>
      <c r="B185" s="129" t="s">
        <v>2617</v>
      </c>
      <c r="C185" s="136">
        <v>44340.864953703705</v>
      </c>
      <c r="D185" s="136" t="s">
        <v>2180</v>
      </c>
      <c r="E185" s="124">
        <v>885</v>
      </c>
      <c r="F185" s="155" t="str">
        <f>VLOOKUP(E185,VIP!$A$2:$O13326,2,0)</f>
        <v>DRBR885</v>
      </c>
      <c r="G185" s="134" t="str">
        <f>VLOOKUP(E185,'LISTADO ATM'!$A$2:$B$897,2,0)</f>
        <v xml:space="preserve">ATM UNP Rancho Arriba </v>
      </c>
      <c r="H185" s="134" t="str">
        <f>VLOOKUP(E185,VIP!$A$2:$O18189,7,FALSE)</f>
        <v>Si</v>
      </c>
      <c r="I185" s="134" t="str">
        <f>VLOOKUP(E185,VIP!$A$2:$O10154,8,FALSE)</f>
        <v>Si</v>
      </c>
      <c r="J185" s="134" t="str">
        <f>VLOOKUP(E185,VIP!$A$2:$O10104,8,FALSE)</f>
        <v>Si</v>
      </c>
      <c r="K185" s="134" t="str">
        <f>VLOOKUP(E185,VIP!$A$2:$O13678,6,0)</f>
        <v>NO</v>
      </c>
      <c r="L185" s="125" t="s">
        <v>2245</v>
      </c>
      <c r="M185" s="135" t="s">
        <v>2447</v>
      </c>
      <c r="N185" s="135" t="s">
        <v>2454</v>
      </c>
      <c r="O185" s="134" t="s">
        <v>2456</v>
      </c>
      <c r="P185" s="134"/>
      <c r="Q185" s="135" t="s">
        <v>2245</v>
      </c>
    </row>
    <row r="186" spans="1:17" s="96" customFormat="1" ht="18" x14ac:dyDescent="0.25">
      <c r="A186" s="134" t="str">
        <f>VLOOKUP(E186,'LISTADO ATM'!$A$2:$C$898,3,0)</f>
        <v>DISTRITO NACIONAL</v>
      </c>
      <c r="B186" s="129" t="s">
        <v>2616</v>
      </c>
      <c r="C186" s="136">
        <v>44340.865798611114</v>
      </c>
      <c r="D186" s="136" t="s">
        <v>2180</v>
      </c>
      <c r="E186" s="124">
        <v>493</v>
      </c>
      <c r="F186" s="155" t="str">
        <f>VLOOKUP(E186,VIP!$A$2:$O13325,2,0)</f>
        <v>DRBR493</v>
      </c>
      <c r="G186" s="134" t="str">
        <f>VLOOKUP(E186,'LISTADO ATM'!$A$2:$B$897,2,0)</f>
        <v xml:space="preserve">ATM Oficina Haina Occidental II </v>
      </c>
      <c r="H186" s="134" t="str">
        <f>VLOOKUP(E186,VIP!$A$2:$O18188,7,FALSE)</f>
        <v>Si</v>
      </c>
      <c r="I186" s="134" t="str">
        <f>VLOOKUP(E186,VIP!$A$2:$O10153,8,FALSE)</f>
        <v>Si</v>
      </c>
      <c r="J186" s="134" t="str">
        <f>VLOOKUP(E186,VIP!$A$2:$O10103,8,FALSE)</f>
        <v>Si</v>
      </c>
      <c r="K186" s="134" t="str">
        <f>VLOOKUP(E186,VIP!$A$2:$O13677,6,0)</f>
        <v>NO</v>
      </c>
      <c r="L186" s="125" t="s">
        <v>2219</v>
      </c>
      <c r="M186" s="135" t="s">
        <v>2447</v>
      </c>
      <c r="N186" s="135" t="s">
        <v>2454</v>
      </c>
      <c r="O186" s="134" t="s">
        <v>2456</v>
      </c>
      <c r="P186" s="134"/>
      <c r="Q186" s="135" t="s">
        <v>2219</v>
      </c>
    </row>
    <row r="187" spans="1:17" s="96" customFormat="1" ht="18" x14ac:dyDescent="0.25">
      <c r="A187" s="134" t="str">
        <f>VLOOKUP(E187,'LISTADO ATM'!$A$2:$C$898,3,0)</f>
        <v>NORTE</v>
      </c>
      <c r="B187" s="129" t="s">
        <v>2615</v>
      </c>
      <c r="C187" s="136">
        <v>44340.866435185184</v>
      </c>
      <c r="D187" s="136" t="s">
        <v>2181</v>
      </c>
      <c r="E187" s="124">
        <v>88</v>
      </c>
      <c r="F187" s="155" t="str">
        <f>VLOOKUP(E187,VIP!$A$2:$O13324,2,0)</f>
        <v>DRBR088</v>
      </c>
      <c r="G187" s="134" t="str">
        <f>VLOOKUP(E187,'LISTADO ATM'!$A$2:$B$897,2,0)</f>
        <v xml:space="preserve">ATM S/M La Fuente (Santiago) </v>
      </c>
      <c r="H187" s="134" t="str">
        <f>VLOOKUP(E187,VIP!$A$2:$O18187,7,FALSE)</f>
        <v>Si</v>
      </c>
      <c r="I187" s="134" t="str">
        <f>VLOOKUP(E187,VIP!$A$2:$O10152,8,FALSE)</f>
        <v>Si</v>
      </c>
      <c r="J187" s="134" t="str">
        <f>VLOOKUP(E187,VIP!$A$2:$O10102,8,FALSE)</f>
        <v>Si</v>
      </c>
      <c r="K187" s="134" t="str">
        <f>VLOOKUP(E187,VIP!$A$2:$O13676,6,0)</f>
        <v>NO</v>
      </c>
      <c r="L187" s="125" t="s">
        <v>2583</v>
      </c>
      <c r="M187" s="135" t="s">
        <v>2447</v>
      </c>
      <c r="N187" s="135" t="s">
        <v>2454</v>
      </c>
      <c r="O187" s="134" t="s">
        <v>2569</v>
      </c>
      <c r="P187" s="134"/>
      <c r="Q187" s="135" t="s">
        <v>2583</v>
      </c>
    </row>
    <row r="188" spans="1:17" s="96" customFormat="1" ht="18" x14ac:dyDescent="0.25">
      <c r="A188" s="134" t="str">
        <f>VLOOKUP(E188,'LISTADO ATM'!$A$2:$C$898,3,0)</f>
        <v>DISTRITO NACIONAL</v>
      </c>
      <c r="B188" s="129" t="s">
        <v>2614</v>
      </c>
      <c r="C188" s="136">
        <v>44340.868831018517</v>
      </c>
      <c r="D188" s="136" t="s">
        <v>2180</v>
      </c>
      <c r="E188" s="124">
        <v>43</v>
      </c>
      <c r="F188" s="155" t="str">
        <f>VLOOKUP(E188,VIP!$A$2:$O13323,2,0)</f>
        <v>DRBR043</v>
      </c>
      <c r="G188" s="134" t="str">
        <f>VLOOKUP(E188,'LISTADO ATM'!$A$2:$B$897,2,0)</f>
        <v xml:space="preserve">ATM Zona Franca San Isidro </v>
      </c>
      <c r="H188" s="134" t="str">
        <f>VLOOKUP(E188,VIP!$A$2:$O18186,7,FALSE)</f>
        <v>Si</v>
      </c>
      <c r="I188" s="134" t="str">
        <f>VLOOKUP(E188,VIP!$A$2:$O10151,8,FALSE)</f>
        <v>No</v>
      </c>
      <c r="J188" s="134" t="str">
        <f>VLOOKUP(E188,VIP!$A$2:$O10101,8,FALSE)</f>
        <v>No</v>
      </c>
      <c r="K188" s="134" t="str">
        <f>VLOOKUP(E188,VIP!$A$2:$O13675,6,0)</f>
        <v>NO</v>
      </c>
      <c r="L188" s="125" t="s">
        <v>2583</v>
      </c>
      <c r="M188" s="135" t="s">
        <v>2447</v>
      </c>
      <c r="N188" s="135" t="s">
        <v>2454</v>
      </c>
      <c r="O188" s="134" t="s">
        <v>2456</v>
      </c>
      <c r="P188" s="134"/>
      <c r="Q188" s="135" t="s">
        <v>2583</v>
      </c>
    </row>
    <row r="189" spans="1:17" s="96" customFormat="1" ht="18" x14ac:dyDescent="0.25">
      <c r="A189" s="134" t="str">
        <f>VLOOKUP(E189,'LISTADO ATM'!$A$2:$C$898,3,0)</f>
        <v>DISTRITO NACIONAL</v>
      </c>
      <c r="B189" s="129" t="s">
        <v>2613</v>
      </c>
      <c r="C189" s="136">
        <v>44340.869988425926</v>
      </c>
      <c r="D189" s="136" t="s">
        <v>2180</v>
      </c>
      <c r="E189" s="124">
        <v>422</v>
      </c>
      <c r="F189" s="155" t="str">
        <f>VLOOKUP(E189,VIP!$A$2:$O13322,2,0)</f>
        <v>DRBR422</v>
      </c>
      <c r="G189" s="134" t="str">
        <f>VLOOKUP(E189,'LISTADO ATM'!$A$2:$B$897,2,0)</f>
        <v xml:space="preserve">ATM Olé Manoguayabo </v>
      </c>
      <c r="H189" s="134" t="str">
        <f>VLOOKUP(E189,VIP!$A$2:$O18185,7,FALSE)</f>
        <v>Si</v>
      </c>
      <c r="I189" s="134" t="str">
        <f>VLOOKUP(E189,VIP!$A$2:$O10150,8,FALSE)</f>
        <v>Si</v>
      </c>
      <c r="J189" s="134" t="str">
        <f>VLOOKUP(E189,VIP!$A$2:$O10100,8,FALSE)</f>
        <v>Si</v>
      </c>
      <c r="K189" s="134" t="str">
        <f>VLOOKUP(E189,VIP!$A$2:$O13674,6,0)</f>
        <v>NO</v>
      </c>
      <c r="L189" s="125" t="s">
        <v>2583</v>
      </c>
      <c r="M189" s="135" t="s">
        <v>2447</v>
      </c>
      <c r="N189" s="135" t="s">
        <v>2454</v>
      </c>
      <c r="O189" s="134" t="s">
        <v>2456</v>
      </c>
      <c r="P189" s="134"/>
      <c r="Q189" s="135" t="s">
        <v>2583</v>
      </c>
    </row>
    <row r="190" spans="1:17" s="96" customFormat="1" ht="18" x14ac:dyDescent="0.25">
      <c r="A190" s="134" t="str">
        <f>VLOOKUP(E190,'LISTADO ATM'!$A$2:$C$898,3,0)</f>
        <v>ESTE</v>
      </c>
      <c r="B190" s="129" t="s">
        <v>2612</v>
      </c>
      <c r="C190" s="136">
        <v>44340.871504629627</v>
      </c>
      <c r="D190" s="136" t="s">
        <v>2450</v>
      </c>
      <c r="E190" s="124">
        <v>631</v>
      </c>
      <c r="F190" s="155" t="str">
        <f>VLOOKUP(E190,VIP!$A$2:$O13321,2,0)</f>
        <v>DRBR417</v>
      </c>
      <c r="G190" s="134" t="str">
        <f>VLOOKUP(E190,'LISTADO ATM'!$A$2:$B$897,2,0)</f>
        <v xml:space="preserve">ATM ASOCODEQUI (San Pedro) </v>
      </c>
      <c r="H190" s="134" t="str">
        <f>VLOOKUP(E190,VIP!$A$2:$O18184,7,FALSE)</f>
        <v>Si</v>
      </c>
      <c r="I190" s="134" t="str">
        <f>VLOOKUP(E190,VIP!$A$2:$O10149,8,FALSE)</f>
        <v>Si</v>
      </c>
      <c r="J190" s="134" t="str">
        <f>VLOOKUP(E190,VIP!$A$2:$O10099,8,FALSE)</f>
        <v>Si</v>
      </c>
      <c r="K190" s="134" t="str">
        <f>VLOOKUP(E190,VIP!$A$2:$O13673,6,0)</f>
        <v>NO</v>
      </c>
      <c r="L190" s="125" t="s">
        <v>2418</v>
      </c>
      <c r="M190" s="135" t="s">
        <v>2447</v>
      </c>
      <c r="N190" s="135" t="s">
        <v>2454</v>
      </c>
      <c r="O190" s="134" t="s">
        <v>2455</v>
      </c>
      <c r="P190" s="134"/>
      <c r="Q190" s="135" t="s">
        <v>2418</v>
      </c>
    </row>
    <row r="191" spans="1:17" s="96" customFormat="1" ht="18" x14ac:dyDescent="0.25">
      <c r="A191" s="134" t="str">
        <f>VLOOKUP(E191,'LISTADO ATM'!$A$2:$C$898,3,0)</f>
        <v>ESTE</v>
      </c>
      <c r="B191" s="129" t="s">
        <v>2611</v>
      </c>
      <c r="C191" s="136">
        <v>44340.883148148147</v>
      </c>
      <c r="D191" s="136" t="s">
        <v>2450</v>
      </c>
      <c r="E191" s="124">
        <v>843</v>
      </c>
      <c r="F191" s="155" t="str">
        <f>VLOOKUP(E191,VIP!$A$2:$O13320,2,0)</f>
        <v>DRBR843</v>
      </c>
      <c r="G191" s="134" t="str">
        <f>VLOOKUP(E191,'LISTADO ATM'!$A$2:$B$897,2,0)</f>
        <v xml:space="preserve">ATM Oficina Romana Centro </v>
      </c>
      <c r="H191" s="134" t="str">
        <f>VLOOKUP(E191,VIP!$A$2:$O18183,7,FALSE)</f>
        <v>Si</v>
      </c>
      <c r="I191" s="134" t="str">
        <f>VLOOKUP(E191,VIP!$A$2:$O10148,8,FALSE)</f>
        <v>Si</v>
      </c>
      <c r="J191" s="134" t="str">
        <f>VLOOKUP(E191,VIP!$A$2:$O10098,8,FALSE)</f>
        <v>Si</v>
      </c>
      <c r="K191" s="134" t="str">
        <f>VLOOKUP(E191,VIP!$A$2:$O13672,6,0)</f>
        <v>NO</v>
      </c>
      <c r="L191" s="125" t="s">
        <v>2418</v>
      </c>
      <c r="M191" s="135" t="s">
        <v>2447</v>
      </c>
      <c r="N191" s="135" t="s">
        <v>2454</v>
      </c>
      <c r="O191" s="134" t="s">
        <v>2455</v>
      </c>
      <c r="P191" s="134"/>
      <c r="Q191" s="135" t="s">
        <v>2418</v>
      </c>
    </row>
    <row r="192" spans="1:17" s="96" customFormat="1" ht="18" x14ac:dyDescent="0.25">
      <c r="A192" s="134" t="str">
        <f>VLOOKUP(E192,'LISTADO ATM'!$A$2:$C$898,3,0)</f>
        <v>DISTRITO NACIONAL</v>
      </c>
      <c r="B192" s="129" t="s">
        <v>2610</v>
      </c>
      <c r="C192" s="136">
        <v>44340.885995370372</v>
      </c>
      <c r="D192" s="136" t="s">
        <v>2450</v>
      </c>
      <c r="E192" s="124">
        <v>884</v>
      </c>
      <c r="F192" s="155" t="str">
        <f>VLOOKUP(E192,VIP!$A$2:$O13319,2,0)</f>
        <v>DRBR884</v>
      </c>
      <c r="G192" s="134" t="str">
        <f>VLOOKUP(E192,'LISTADO ATM'!$A$2:$B$897,2,0)</f>
        <v xml:space="preserve">ATM UNP Olé Sabana Perdida </v>
      </c>
      <c r="H192" s="134" t="str">
        <f>VLOOKUP(E192,VIP!$A$2:$O18182,7,FALSE)</f>
        <v>Si</v>
      </c>
      <c r="I192" s="134" t="str">
        <f>VLOOKUP(E192,VIP!$A$2:$O10147,8,FALSE)</f>
        <v>Si</v>
      </c>
      <c r="J192" s="134" t="str">
        <f>VLOOKUP(E192,VIP!$A$2:$O10097,8,FALSE)</f>
        <v>Si</v>
      </c>
      <c r="K192" s="134" t="str">
        <f>VLOOKUP(E192,VIP!$A$2:$O13671,6,0)</f>
        <v>NO</v>
      </c>
      <c r="L192" s="125" t="s">
        <v>2418</v>
      </c>
      <c r="M192" s="135" t="s">
        <v>2447</v>
      </c>
      <c r="N192" s="135" t="s">
        <v>2454</v>
      </c>
      <c r="O192" s="134" t="s">
        <v>2455</v>
      </c>
      <c r="P192" s="134"/>
      <c r="Q192" s="135" t="s">
        <v>2418</v>
      </c>
    </row>
    <row r="193" spans="1:17" s="96" customFormat="1" ht="18" x14ac:dyDescent="0.25">
      <c r="A193" s="134" t="str">
        <f>VLOOKUP(E193,'LISTADO ATM'!$A$2:$C$898,3,0)</f>
        <v>DISTRITO NACIONAL</v>
      </c>
      <c r="B193" s="129" t="s">
        <v>2609</v>
      </c>
      <c r="C193" s="136">
        <v>44340.900173611109</v>
      </c>
      <c r="D193" s="136" t="s">
        <v>2450</v>
      </c>
      <c r="E193" s="124">
        <v>949</v>
      </c>
      <c r="F193" s="155" t="str">
        <f>VLOOKUP(E193,VIP!$A$2:$O13318,2,0)</f>
        <v>DRBR23D</v>
      </c>
      <c r="G193" s="134" t="str">
        <f>VLOOKUP(E193,'LISTADO ATM'!$A$2:$B$897,2,0)</f>
        <v xml:space="preserve">ATM S/M Bravo San Isidro Coral Mall </v>
      </c>
      <c r="H193" s="134" t="str">
        <f>VLOOKUP(E193,VIP!$A$2:$O18181,7,FALSE)</f>
        <v>Si</v>
      </c>
      <c r="I193" s="134" t="str">
        <f>VLOOKUP(E193,VIP!$A$2:$O10146,8,FALSE)</f>
        <v>No</v>
      </c>
      <c r="J193" s="134" t="str">
        <f>VLOOKUP(E193,VIP!$A$2:$O10096,8,FALSE)</f>
        <v>No</v>
      </c>
      <c r="K193" s="134" t="str">
        <f>VLOOKUP(E193,VIP!$A$2:$O13670,6,0)</f>
        <v>NO</v>
      </c>
      <c r="L193" s="125" t="s">
        <v>2418</v>
      </c>
      <c r="M193" s="135" t="s">
        <v>2447</v>
      </c>
      <c r="N193" s="135" t="s">
        <v>2454</v>
      </c>
      <c r="O193" s="134" t="s">
        <v>2455</v>
      </c>
      <c r="P193" s="134"/>
      <c r="Q193" s="135" t="s">
        <v>2418</v>
      </c>
    </row>
    <row r="194" spans="1:17" s="96" customFormat="1" ht="18" x14ac:dyDescent="0.25">
      <c r="A194" s="134" t="str">
        <f>VLOOKUP(E194,'LISTADO ATM'!$A$2:$C$898,3,0)</f>
        <v>DISTRITO NACIONAL</v>
      </c>
      <c r="B194" s="129" t="s">
        <v>2608</v>
      </c>
      <c r="C194" s="136">
        <v>44340.912627314814</v>
      </c>
      <c r="D194" s="136" t="s">
        <v>2180</v>
      </c>
      <c r="E194" s="124">
        <v>32</v>
      </c>
      <c r="F194" s="155" t="str">
        <f>VLOOKUP(E194,VIP!$A$2:$O13317,2,0)</f>
        <v>DRBR032</v>
      </c>
      <c r="G194" s="134" t="str">
        <f>VLOOKUP(E194,'LISTADO ATM'!$A$2:$B$897,2,0)</f>
        <v xml:space="preserve">ATM Oficina San Martín II </v>
      </c>
      <c r="H194" s="134" t="str">
        <f>VLOOKUP(E194,VIP!$A$2:$O18180,7,FALSE)</f>
        <v>Si</v>
      </c>
      <c r="I194" s="134" t="str">
        <f>VLOOKUP(E194,VIP!$A$2:$O10145,8,FALSE)</f>
        <v>Si</v>
      </c>
      <c r="J194" s="134" t="str">
        <f>VLOOKUP(E194,VIP!$A$2:$O10095,8,FALSE)</f>
        <v>Si</v>
      </c>
      <c r="K194" s="134" t="str">
        <f>VLOOKUP(E194,VIP!$A$2:$O13669,6,0)</f>
        <v>NO</v>
      </c>
      <c r="L194" s="125" t="s">
        <v>2583</v>
      </c>
      <c r="M194" s="135" t="s">
        <v>2447</v>
      </c>
      <c r="N194" s="135" t="s">
        <v>2454</v>
      </c>
      <c r="O194" s="134" t="s">
        <v>2456</v>
      </c>
      <c r="P194" s="134"/>
      <c r="Q194" s="135" t="s">
        <v>2583</v>
      </c>
    </row>
    <row r="195" spans="1:17" s="96" customFormat="1" ht="18" x14ac:dyDescent="0.25">
      <c r="A195" s="134" t="str">
        <f>VLOOKUP(E195,'LISTADO ATM'!$A$2:$C$898,3,0)</f>
        <v>DISTRITO NACIONAL</v>
      </c>
      <c r="B195" s="129" t="s">
        <v>2607</v>
      </c>
      <c r="C195" s="136">
        <v>44340.940416666665</v>
      </c>
      <c r="D195" s="136" t="s">
        <v>2180</v>
      </c>
      <c r="E195" s="124">
        <v>389</v>
      </c>
      <c r="F195" s="155" t="str">
        <f>VLOOKUP(E195,VIP!$A$2:$O13316,2,0)</f>
        <v>DRBR389</v>
      </c>
      <c r="G195" s="134" t="str">
        <f>VLOOKUP(E195,'LISTADO ATM'!$A$2:$B$897,2,0)</f>
        <v xml:space="preserve">ATM Casino Hotel Princess </v>
      </c>
      <c r="H195" s="134" t="str">
        <f>VLOOKUP(E195,VIP!$A$2:$O18179,7,FALSE)</f>
        <v>Si</v>
      </c>
      <c r="I195" s="134" t="str">
        <f>VLOOKUP(E195,VIP!$A$2:$O10144,8,FALSE)</f>
        <v>Si</v>
      </c>
      <c r="J195" s="134" t="str">
        <f>VLOOKUP(E195,VIP!$A$2:$O10094,8,FALSE)</f>
        <v>Si</v>
      </c>
      <c r="K195" s="134" t="str">
        <f>VLOOKUP(E195,VIP!$A$2:$O13668,6,0)</f>
        <v>NO</v>
      </c>
      <c r="L195" s="125" t="s">
        <v>2425</v>
      </c>
      <c r="M195" s="135" t="s">
        <v>2447</v>
      </c>
      <c r="N195" s="135" t="s">
        <v>2454</v>
      </c>
      <c r="O195" s="134" t="s">
        <v>2456</v>
      </c>
      <c r="P195" s="134"/>
      <c r="Q195" s="135" t="s">
        <v>2425</v>
      </c>
    </row>
    <row r="196" spans="1:17" s="96" customFormat="1" ht="18" x14ac:dyDescent="0.25">
      <c r="A196" s="134" t="str">
        <f>VLOOKUP(E196,'LISTADO ATM'!$A$2:$C$898,3,0)</f>
        <v>DISTRITO NACIONAL</v>
      </c>
      <c r="B196" s="129" t="s">
        <v>2606</v>
      </c>
      <c r="C196" s="136">
        <v>44340.944351851853</v>
      </c>
      <c r="D196" s="136" t="s">
        <v>2180</v>
      </c>
      <c r="E196" s="124">
        <v>325</v>
      </c>
      <c r="F196" s="155" t="str">
        <f>VLOOKUP(E196,VIP!$A$2:$O13315,2,0)</f>
        <v>DRBR325</v>
      </c>
      <c r="G196" s="134" t="str">
        <f>VLOOKUP(E196,'LISTADO ATM'!$A$2:$B$897,2,0)</f>
        <v>ATM Casa Edwin</v>
      </c>
      <c r="H196" s="134" t="str">
        <f>VLOOKUP(E196,VIP!$A$2:$O18178,7,FALSE)</f>
        <v>Si</v>
      </c>
      <c r="I196" s="134" t="str">
        <f>VLOOKUP(E196,VIP!$A$2:$O10143,8,FALSE)</f>
        <v>Si</v>
      </c>
      <c r="J196" s="134" t="str">
        <f>VLOOKUP(E196,VIP!$A$2:$O10093,8,FALSE)</f>
        <v>Si</v>
      </c>
      <c r="K196" s="134" t="str">
        <f>VLOOKUP(E196,VIP!$A$2:$O13667,6,0)</f>
        <v>NO</v>
      </c>
      <c r="L196" s="125" t="s">
        <v>2425</v>
      </c>
      <c r="M196" s="135" t="s">
        <v>2447</v>
      </c>
      <c r="N196" s="135" t="s">
        <v>2454</v>
      </c>
      <c r="O196" s="134" t="s">
        <v>2456</v>
      </c>
      <c r="P196" s="134"/>
      <c r="Q196" s="135" t="s">
        <v>2425</v>
      </c>
    </row>
  </sheetData>
  <autoFilter ref="A4:Q99">
    <sortState ref="A5:Q196">
      <sortCondition ref="C4:C9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3:E94">
    <cfRule type="duplicateValues" dxfId="296" priority="296"/>
  </conditionalFormatting>
  <conditionalFormatting sqref="B93:B94">
    <cfRule type="duplicateValues" dxfId="295" priority="295"/>
  </conditionalFormatting>
  <conditionalFormatting sqref="E95:E99">
    <cfRule type="duplicateValues" dxfId="294" priority="292"/>
  </conditionalFormatting>
  <conditionalFormatting sqref="B95:B99">
    <cfRule type="duplicateValues" dxfId="293" priority="291"/>
  </conditionalFormatting>
  <conditionalFormatting sqref="E95:E99">
    <cfRule type="duplicateValues" dxfId="292" priority="290"/>
  </conditionalFormatting>
  <conditionalFormatting sqref="B95:B99">
    <cfRule type="duplicateValues" dxfId="291" priority="289"/>
  </conditionalFormatting>
  <conditionalFormatting sqref="B100:B112">
    <cfRule type="duplicateValues" dxfId="290" priority="282"/>
    <cfRule type="duplicateValues" dxfId="289" priority="286"/>
  </conditionalFormatting>
  <conditionalFormatting sqref="B100:B112">
    <cfRule type="duplicateValues" dxfId="288" priority="285"/>
  </conditionalFormatting>
  <conditionalFormatting sqref="B100:B112">
    <cfRule type="duplicateValues" dxfId="287" priority="284"/>
  </conditionalFormatting>
  <conditionalFormatting sqref="B100:B112">
    <cfRule type="duplicateValues" dxfId="286" priority="283"/>
  </conditionalFormatting>
  <conditionalFormatting sqref="E100:E131">
    <cfRule type="duplicateValues" dxfId="285" priority="277"/>
    <cfRule type="duplicateValues" dxfId="284" priority="281"/>
  </conditionalFormatting>
  <conditionalFormatting sqref="E100:E131">
    <cfRule type="duplicateValues" dxfId="283" priority="280"/>
  </conditionalFormatting>
  <conditionalFormatting sqref="E100:E131">
    <cfRule type="duplicateValues" dxfId="282" priority="279"/>
  </conditionalFormatting>
  <conditionalFormatting sqref="E100:E131">
    <cfRule type="duplicateValues" dxfId="281" priority="278"/>
  </conditionalFormatting>
  <conditionalFormatting sqref="E197:E1048576 E113 E115:E131 E146 E1:E99 E151:E152 E156:E158">
    <cfRule type="duplicateValues" dxfId="280" priority="121903"/>
    <cfRule type="duplicateValues" dxfId="279" priority="121904"/>
  </conditionalFormatting>
  <conditionalFormatting sqref="B197:B1048576 B146 B1:B99">
    <cfRule type="duplicateValues" dxfId="278" priority="121913"/>
    <cfRule type="duplicateValues" dxfId="277" priority="121914"/>
  </conditionalFormatting>
  <conditionalFormatting sqref="E197:E1048576 E113 E115:E131 E146 E1:E99 E151:E152 E156:E158">
    <cfRule type="duplicateValues" dxfId="276" priority="121923"/>
  </conditionalFormatting>
  <conditionalFormatting sqref="B197:B1048576 B146 B1:B99">
    <cfRule type="duplicateValues" dxfId="275" priority="121928"/>
  </conditionalFormatting>
  <conditionalFormatting sqref="E197:E1048576 E146 E1:E131 E151:E152 E156:E158">
    <cfRule type="duplicateValues" dxfId="274" priority="241"/>
    <cfRule type="duplicateValues" dxfId="273" priority="121933"/>
  </conditionalFormatting>
  <conditionalFormatting sqref="B197:B1048576 B146 B1:B112">
    <cfRule type="duplicateValues" dxfId="272" priority="121937"/>
  </conditionalFormatting>
  <conditionalFormatting sqref="B113:B119">
    <cfRule type="duplicateValues" dxfId="271" priority="273"/>
    <cfRule type="duplicateValues" dxfId="270" priority="274"/>
  </conditionalFormatting>
  <conditionalFormatting sqref="B113:B119">
    <cfRule type="duplicateValues" dxfId="269" priority="272"/>
  </conditionalFormatting>
  <conditionalFormatting sqref="B113:B119">
    <cfRule type="duplicateValues" dxfId="268" priority="271"/>
  </conditionalFormatting>
  <conditionalFormatting sqref="B113:B119">
    <cfRule type="duplicateValues" dxfId="267" priority="270"/>
  </conditionalFormatting>
  <conditionalFormatting sqref="B113:B119">
    <cfRule type="duplicateValues" dxfId="266" priority="269"/>
  </conditionalFormatting>
  <conditionalFormatting sqref="B120:B124">
    <cfRule type="duplicateValues" dxfId="265" priority="267"/>
    <cfRule type="duplicateValues" dxfId="264" priority="268"/>
  </conditionalFormatting>
  <conditionalFormatting sqref="B120:B124">
    <cfRule type="duplicateValues" dxfId="263" priority="266"/>
  </conditionalFormatting>
  <conditionalFormatting sqref="B120:B124">
    <cfRule type="duplicateValues" dxfId="262" priority="265"/>
  </conditionalFormatting>
  <conditionalFormatting sqref="B120:B124">
    <cfRule type="duplicateValues" dxfId="261" priority="264"/>
  </conditionalFormatting>
  <conditionalFormatting sqref="B120:B124">
    <cfRule type="duplicateValues" dxfId="260" priority="263"/>
  </conditionalFormatting>
  <conditionalFormatting sqref="E124">
    <cfRule type="duplicateValues" dxfId="259" priority="258"/>
    <cfRule type="duplicateValues" dxfId="258" priority="262"/>
  </conditionalFormatting>
  <conditionalFormatting sqref="E124">
    <cfRule type="duplicateValues" dxfId="257" priority="261"/>
  </conditionalFormatting>
  <conditionalFormatting sqref="E124">
    <cfRule type="duplicateValues" dxfId="256" priority="260"/>
  </conditionalFormatting>
  <conditionalFormatting sqref="E124">
    <cfRule type="duplicateValues" dxfId="255" priority="259"/>
  </conditionalFormatting>
  <conditionalFormatting sqref="E125:E131">
    <cfRule type="duplicateValues" dxfId="254" priority="256"/>
    <cfRule type="duplicateValues" dxfId="253" priority="257"/>
  </conditionalFormatting>
  <conditionalFormatting sqref="E125:E131">
    <cfRule type="duplicateValues" dxfId="252" priority="255"/>
  </conditionalFormatting>
  <conditionalFormatting sqref="E125:E131">
    <cfRule type="duplicateValues" dxfId="251" priority="254"/>
  </conditionalFormatting>
  <conditionalFormatting sqref="B125:B131">
    <cfRule type="duplicateValues" dxfId="250" priority="252"/>
    <cfRule type="duplicateValues" dxfId="249" priority="253"/>
  </conditionalFormatting>
  <conditionalFormatting sqref="B125:B131">
    <cfRule type="duplicateValues" dxfId="248" priority="251"/>
  </conditionalFormatting>
  <conditionalFormatting sqref="B125:B131">
    <cfRule type="duplicateValues" dxfId="247" priority="250"/>
  </conditionalFormatting>
  <conditionalFormatting sqref="B125:B131">
    <cfRule type="duplicateValues" dxfId="246" priority="249"/>
  </conditionalFormatting>
  <conditionalFormatting sqref="B125:B131">
    <cfRule type="duplicateValues" dxfId="245" priority="248"/>
  </conditionalFormatting>
  <conditionalFormatting sqref="E125:E131">
    <cfRule type="duplicateValues" dxfId="244" priority="246"/>
    <cfRule type="duplicateValues" dxfId="243" priority="247"/>
  </conditionalFormatting>
  <conditionalFormatting sqref="E125:E131">
    <cfRule type="duplicateValues" dxfId="242" priority="245"/>
  </conditionalFormatting>
  <conditionalFormatting sqref="E125:E131">
    <cfRule type="duplicateValues" dxfId="241" priority="244"/>
  </conditionalFormatting>
  <conditionalFormatting sqref="E125:E131">
    <cfRule type="duplicateValues" dxfId="240" priority="243"/>
  </conditionalFormatting>
  <conditionalFormatting sqref="B197:B1048576 B146 B1:B131">
    <cfRule type="duplicateValues" dxfId="239" priority="242"/>
  </conditionalFormatting>
  <conditionalFormatting sqref="E132:E158">
    <cfRule type="duplicateValues" dxfId="238" priority="239"/>
    <cfRule type="duplicateValues" dxfId="237" priority="240"/>
  </conditionalFormatting>
  <conditionalFormatting sqref="E132:E158">
    <cfRule type="duplicateValues" dxfId="236" priority="238"/>
  </conditionalFormatting>
  <conditionalFormatting sqref="E132:E158">
    <cfRule type="duplicateValues" dxfId="235" priority="237"/>
  </conditionalFormatting>
  <conditionalFormatting sqref="E132:E158">
    <cfRule type="duplicateValues" dxfId="234" priority="236"/>
  </conditionalFormatting>
  <conditionalFormatting sqref="E132:E158">
    <cfRule type="duplicateValues" dxfId="233" priority="234"/>
    <cfRule type="duplicateValues" dxfId="232" priority="235"/>
  </conditionalFormatting>
  <conditionalFormatting sqref="E132:E158">
    <cfRule type="duplicateValues" dxfId="231" priority="233"/>
  </conditionalFormatting>
  <conditionalFormatting sqref="E132:E158">
    <cfRule type="duplicateValues" dxfId="230" priority="231"/>
    <cfRule type="duplicateValues" dxfId="229" priority="232"/>
  </conditionalFormatting>
  <conditionalFormatting sqref="E132:E158">
    <cfRule type="duplicateValues" dxfId="228" priority="229"/>
    <cfRule type="duplicateValues" dxfId="227" priority="230"/>
  </conditionalFormatting>
  <conditionalFormatting sqref="E132:E158">
    <cfRule type="duplicateValues" dxfId="226" priority="228"/>
  </conditionalFormatting>
  <conditionalFormatting sqref="E132:E158">
    <cfRule type="duplicateValues" dxfId="225" priority="227"/>
  </conditionalFormatting>
  <conditionalFormatting sqref="B132:B145">
    <cfRule type="duplicateValues" dxfId="224" priority="225"/>
    <cfRule type="duplicateValues" dxfId="223" priority="226"/>
  </conditionalFormatting>
  <conditionalFormatting sqref="B132:B145">
    <cfRule type="duplicateValues" dxfId="222" priority="224"/>
  </conditionalFormatting>
  <conditionalFormatting sqref="B132:B145">
    <cfRule type="duplicateValues" dxfId="221" priority="223"/>
  </conditionalFormatting>
  <conditionalFormatting sqref="B132:B145">
    <cfRule type="duplicateValues" dxfId="220" priority="222"/>
  </conditionalFormatting>
  <conditionalFormatting sqref="B132:B145">
    <cfRule type="duplicateValues" dxfId="219" priority="221"/>
  </conditionalFormatting>
  <conditionalFormatting sqref="E132:E158">
    <cfRule type="duplicateValues" dxfId="218" priority="219"/>
    <cfRule type="duplicateValues" dxfId="217" priority="220"/>
  </conditionalFormatting>
  <conditionalFormatting sqref="E132:E158">
    <cfRule type="duplicateValues" dxfId="216" priority="218"/>
  </conditionalFormatting>
  <conditionalFormatting sqref="E132:E158">
    <cfRule type="duplicateValues" dxfId="215" priority="217"/>
  </conditionalFormatting>
  <conditionalFormatting sqref="E132:E158">
    <cfRule type="duplicateValues" dxfId="214" priority="216"/>
  </conditionalFormatting>
  <conditionalFormatting sqref="B132:B145">
    <cfRule type="duplicateValues" dxfId="213" priority="215"/>
  </conditionalFormatting>
  <conditionalFormatting sqref="E197:E1048576 E1:E158">
    <cfRule type="duplicateValues" dxfId="212" priority="214"/>
  </conditionalFormatting>
  <conditionalFormatting sqref="B197:B1048576 B1:B146">
    <cfRule type="duplicateValues" dxfId="211" priority="213"/>
  </conditionalFormatting>
  <conditionalFormatting sqref="B146">
    <cfRule type="duplicateValues" dxfId="210" priority="211"/>
    <cfRule type="duplicateValues" dxfId="209" priority="212"/>
  </conditionalFormatting>
  <conditionalFormatting sqref="B146">
    <cfRule type="duplicateValues" dxfId="208" priority="210"/>
  </conditionalFormatting>
  <conditionalFormatting sqref="B146">
    <cfRule type="duplicateValues" dxfId="207" priority="209"/>
  </conditionalFormatting>
  <conditionalFormatting sqref="B146">
    <cfRule type="duplicateValues" dxfId="206" priority="208"/>
  </conditionalFormatting>
  <conditionalFormatting sqref="B146">
    <cfRule type="duplicateValues" dxfId="205" priority="207"/>
  </conditionalFormatting>
  <conditionalFormatting sqref="B146">
    <cfRule type="duplicateValues" dxfId="204" priority="206"/>
  </conditionalFormatting>
  <conditionalFormatting sqref="E146">
    <cfRule type="duplicateValues" dxfId="203" priority="204"/>
    <cfRule type="duplicateValues" dxfId="202" priority="205"/>
  </conditionalFormatting>
  <conditionalFormatting sqref="E146">
    <cfRule type="duplicateValues" dxfId="201" priority="203"/>
  </conditionalFormatting>
  <conditionalFormatting sqref="E146">
    <cfRule type="duplicateValues" dxfId="200" priority="202"/>
  </conditionalFormatting>
  <conditionalFormatting sqref="E146">
    <cfRule type="duplicateValues" dxfId="199" priority="201"/>
  </conditionalFormatting>
  <conditionalFormatting sqref="E146">
    <cfRule type="duplicateValues" dxfId="198" priority="199"/>
    <cfRule type="duplicateValues" dxfId="197" priority="200"/>
  </conditionalFormatting>
  <conditionalFormatting sqref="E146">
    <cfRule type="duplicateValues" dxfId="196" priority="198"/>
  </conditionalFormatting>
  <conditionalFormatting sqref="E146">
    <cfRule type="duplicateValues" dxfId="195" priority="196"/>
    <cfRule type="duplicateValues" dxfId="194" priority="197"/>
  </conditionalFormatting>
  <conditionalFormatting sqref="E146">
    <cfRule type="duplicateValues" dxfId="193" priority="194"/>
    <cfRule type="duplicateValues" dxfId="192" priority="195"/>
  </conditionalFormatting>
  <conditionalFormatting sqref="E146">
    <cfRule type="duplicateValues" dxfId="191" priority="193"/>
  </conditionalFormatting>
  <conditionalFormatting sqref="E146">
    <cfRule type="duplicateValues" dxfId="190" priority="192"/>
  </conditionalFormatting>
  <conditionalFormatting sqref="E146">
    <cfRule type="duplicateValues" dxfId="189" priority="190"/>
    <cfRule type="duplicateValues" dxfId="188" priority="191"/>
  </conditionalFormatting>
  <conditionalFormatting sqref="E146">
    <cfRule type="duplicateValues" dxfId="187" priority="189"/>
  </conditionalFormatting>
  <conditionalFormatting sqref="E146">
    <cfRule type="duplicateValues" dxfId="186" priority="188"/>
  </conditionalFormatting>
  <conditionalFormatting sqref="E146">
    <cfRule type="duplicateValues" dxfId="185" priority="187"/>
  </conditionalFormatting>
  <conditionalFormatting sqref="E147:E158">
    <cfRule type="duplicateValues" dxfId="184" priority="185"/>
    <cfRule type="duplicateValues" dxfId="183" priority="186"/>
  </conditionalFormatting>
  <conditionalFormatting sqref="B147:B150">
    <cfRule type="duplicateValues" dxfId="182" priority="183"/>
    <cfRule type="duplicateValues" dxfId="181" priority="184"/>
  </conditionalFormatting>
  <conditionalFormatting sqref="E147:E158">
    <cfRule type="duplicateValues" dxfId="180" priority="182"/>
  </conditionalFormatting>
  <conditionalFormatting sqref="B147:B150">
    <cfRule type="duplicateValues" dxfId="179" priority="181"/>
  </conditionalFormatting>
  <conditionalFormatting sqref="E147:E158">
    <cfRule type="duplicateValues" dxfId="178" priority="179"/>
    <cfRule type="duplicateValues" dxfId="177" priority="180"/>
  </conditionalFormatting>
  <conditionalFormatting sqref="B147:B150">
    <cfRule type="duplicateValues" dxfId="176" priority="178"/>
  </conditionalFormatting>
  <conditionalFormatting sqref="B147:B150">
    <cfRule type="duplicateValues" dxfId="175" priority="177"/>
  </conditionalFormatting>
  <conditionalFormatting sqref="E147:E158">
    <cfRule type="duplicateValues" dxfId="174" priority="176"/>
  </conditionalFormatting>
  <conditionalFormatting sqref="B147:B150">
    <cfRule type="duplicateValues" dxfId="173" priority="175"/>
  </conditionalFormatting>
  <conditionalFormatting sqref="B147:B150">
    <cfRule type="duplicateValues" dxfId="172" priority="173"/>
    <cfRule type="duplicateValues" dxfId="171" priority="174"/>
  </conditionalFormatting>
  <conditionalFormatting sqref="B147:B150">
    <cfRule type="duplicateValues" dxfId="170" priority="172"/>
  </conditionalFormatting>
  <conditionalFormatting sqref="B147:B150">
    <cfRule type="duplicateValues" dxfId="169" priority="171"/>
  </conditionalFormatting>
  <conditionalFormatting sqref="B147:B150">
    <cfRule type="duplicateValues" dxfId="168" priority="170"/>
  </conditionalFormatting>
  <conditionalFormatting sqref="B147:B150">
    <cfRule type="duplicateValues" dxfId="167" priority="169"/>
  </conditionalFormatting>
  <conditionalFormatting sqref="B147:B150">
    <cfRule type="duplicateValues" dxfId="166" priority="168"/>
  </conditionalFormatting>
  <conditionalFormatting sqref="E147:E158">
    <cfRule type="duplicateValues" dxfId="165" priority="166"/>
    <cfRule type="duplicateValues" dxfId="164" priority="167"/>
  </conditionalFormatting>
  <conditionalFormatting sqref="E147:E158">
    <cfRule type="duplicateValues" dxfId="163" priority="165"/>
  </conditionalFormatting>
  <conditionalFormatting sqref="E147:E158">
    <cfRule type="duplicateValues" dxfId="162" priority="164"/>
  </conditionalFormatting>
  <conditionalFormatting sqref="E147:E158">
    <cfRule type="duplicateValues" dxfId="161" priority="163"/>
  </conditionalFormatting>
  <conditionalFormatting sqref="E147:E158">
    <cfRule type="duplicateValues" dxfId="160" priority="161"/>
    <cfRule type="duplicateValues" dxfId="159" priority="162"/>
  </conditionalFormatting>
  <conditionalFormatting sqref="E147:E158">
    <cfRule type="duplicateValues" dxfId="158" priority="160"/>
  </conditionalFormatting>
  <conditionalFormatting sqref="E147:E158">
    <cfRule type="duplicateValues" dxfId="157" priority="158"/>
    <cfRule type="duplicateValues" dxfId="156" priority="159"/>
  </conditionalFormatting>
  <conditionalFormatting sqref="E147:E158">
    <cfRule type="duplicateValues" dxfId="155" priority="156"/>
    <cfRule type="duplicateValues" dxfId="154" priority="157"/>
  </conditionalFormatting>
  <conditionalFormatting sqref="E147:E158">
    <cfRule type="duplicateValues" dxfId="153" priority="155"/>
  </conditionalFormatting>
  <conditionalFormatting sqref="E147:E158">
    <cfRule type="duplicateValues" dxfId="152" priority="154"/>
  </conditionalFormatting>
  <conditionalFormatting sqref="E147:E158">
    <cfRule type="duplicateValues" dxfId="151" priority="152"/>
    <cfRule type="duplicateValues" dxfId="150" priority="153"/>
  </conditionalFormatting>
  <conditionalFormatting sqref="E147:E158">
    <cfRule type="duplicateValues" dxfId="149" priority="151"/>
  </conditionalFormatting>
  <conditionalFormatting sqref="E147:E158">
    <cfRule type="duplicateValues" dxfId="148" priority="150"/>
  </conditionalFormatting>
  <conditionalFormatting sqref="E147:E158">
    <cfRule type="duplicateValues" dxfId="147" priority="149"/>
  </conditionalFormatting>
  <conditionalFormatting sqref="E197:E1048576">
    <cfRule type="duplicateValues" dxfId="146" priority="148"/>
  </conditionalFormatting>
  <conditionalFormatting sqref="B197:B1048576 B1:B150">
    <cfRule type="duplicateValues" dxfId="145" priority="147"/>
  </conditionalFormatting>
  <conditionalFormatting sqref="B151:B152">
    <cfRule type="duplicateValues" dxfId="144" priority="145"/>
    <cfRule type="duplicateValues" dxfId="143" priority="146"/>
  </conditionalFormatting>
  <conditionalFormatting sqref="B151:B152">
    <cfRule type="duplicateValues" dxfId="142" priority="144"/>
  </conditionalFormatting>
  <conditionalFormatting sqref="B151:B152">
    <cfRule type="duplicateValues" dxfId="141" priority="143"/>
  </conditionalFormatting>
  <conditionalFormatting sqref="B151:B152">
    <cfRule type="duplicateValues" dxfId="140" priority="142"/>
  </conditionalFormatting>
  <conditionalFormatting sqref="B151:B152">
    <cfRule type="duplicateValues" dxfId="139" priority="141"/>
  </conditionalFormatting>
  <conditionalFormatting sqref="B151:B152">
    <cfRule type="duplicateValues" dxfId="138" priority="139"/>
    <cfRule type="duplicateValues" dxfId="137" priority="140"/>
  </conditionalFormatting>
  <conditionalFormatting sqref="B151:B152">
    <cfRule type="duplicateValues" dxfId="136" priority="138"/>
  </conditionalFormatting>
  <conditionalFormatting sqref="B151:B152">
    <cfRule type="duplicateValues" dxfId="135" priority="137"/>
  </conditionalFormatting>
  <conditionalFormatting sqref="B151:B152">
    <cfRule type="duplicateValues" dxfId="134" priority="136"/>
  </conditionalFormatting>
  <conditionalFormatting sqref="B151:B152">
    <cfRule type="duplicateValues" dxfId="133" priority="135"/>
  </conditionalFormatting>
  <conditionalFormatting sqref="B151:B152">
    <cfRule type="duplicateValues" dxfId="132" priority="134"/>
  </conditionalFormatting>
  <conditionalFormatting sqref="B151:B152">
    <cfRule type="duplicateValues" dxfId="131" priority="133"/>
  </conditionalFormatting>
  <conditionalFormatting sqref="E153:E155">
    <cfRule type="duplicateValues" dxfId="130" priority="131"/>
    <cfRule type="duplicateValues" dxfId="129" priority="132"/>
  </conditionalFormatting>
  <conditionalFormatting sqref="E153:E155">
    <cfRule type="duplicateValues" dxfId="128" priority="130"/>
  </conditionalFormatting>
  <conditionalFormatting sqref="E153:E155">
    <cfRule type="duplicateValues" dxfId="127" priority="128"/>
    <cfRule type="duplicateValues" dxfId="126" priority="129"/>
  </conditionalFormatting>
  <conditionalFormatting sqref="E153:E155">
    <cfRule type="duplicateValues" dxfId="125" priority="126"/>
    <cfRule type="duplicateValues" dxfId="124" priority="127"/>
  </conditionalFormatting>
  <conditionalFormatting sqref="E153:E155">
    <cfRule type="duplicateValues" dxfId="123" priority="125"/>
  </conditionalFormatting>
  <conditionalFormatting sqref="E153:E155">
    <cfRule type="duplicateValues" dxfId="122" priority="124"/>
  </conditionalFormatting>
  <conditionalFormatting sqref="E153:E155">
    <cfRule type="duplicateValues" dxfId="121" priority="123"/>
  </conditionalFormatting>
  <conditionalFormatting sqref="E153:E155">
    <cfRule type="duplicateValues" dxfId="120" priority="121"/>
    <cfRule type="duplicateValues" dxfId="119" priority="122"/>
  </conditionalFormatting>
  <conditionalFormatting sqref="E153:E155">
    <cfRule type="duplicateValues" dxfId="118" priority="120"/>
  </conditionalFormatting>
  <conditionalFormatting sqref="E153:E155">
    <cfRule type="duplicateValues" dxfId="117" priority="118"/>
    <cfRule type="duplicateValues" dxfId="116" priority="119"/>
  </conditionalFormatting>
  <conditionalFormatting sqref="E153:E155">
    <cfRule type="duplicateValues" dxfId="115" priority="116"/>
    <cfRule type="duplicateValues" dxfId="114" priority="117"/>
  </conditionalFormatting>
  <conditionalFormatting sqref="E153:E155">
    <cfRule type="duplicateValues" dxfId="113" priority="115"/>
  </conditionalFormatting>
  <conditionalFormatting sqref="E153:E155">
    <cfRule type="duplicateValues" dxfId="112" priority="114"/>
  </conditionalFormatting>
  <conditionalFormatting sqref="E153:E155">
    <cfRule type="duplicateValues" dxfId="111" priority="112"/>
    <cfRule type="duplicateValues" dxfId="110" priority="113"/>
  </conditionalFormatting>
  <conditionalFormatting sqref="E153:E155">
    <cfRule type="duplicateValues" dxfId="109" priority="111"/>
  </conditionalFormatting>
  <conditionalFormatting sqref="E153:E155">
    <cfRule type="duplicateValues" dxfId="108" priority="110"/>
  </conditionalFormatting>
  <conditionalFormatting sqref="E153:E155">
    <cfRule type="duplicateValues" dxfId="107" priority="109"/>
  </conditionalFormatting>
  <conditionalFormatting sqref="E153:E155">
    <cfRule type="duplicateValues" dxfId="106" priority="108"/>
  </conditionalFormatting>
  <conditionalFormatting sqref="E153:E155">
    <cfRule type="duplicateValues" dxfId="105" priority="107"/>
  </conditionalFormatting>
  <conditionalFormatting sqref="B153:B155">
    <cfRule type="duplicateValues" dxfId="104" priority="105"/>
    <cfRule type="duplicateValues" dxfId="103" priority="106"/>
  </conditionalFormatting>
  <conditionalFormatting sqref="B153:B155">
    <cfRule type="duplicateValues" dxfId="102" priority="104"/>
  </conditionalFormatting>
  <conditionalFormatting sqref="B153:B155">
    <cfRule type="duplicateValues" dxfId="101" priority="103"/>
  </conditionalFormatting>
  <conditionalFormatting sqref="B153:B155">
    <cfRule type="duplicateValues" dxfId="100" priority="102"/>
  </conditionalFormatting>
  <conditionalFormatting sqref="B153:B155">
    <cfRule type="duplicateValues" dxfId="99" priority="101"/>
  </conditionalFormatting>
  <conditionalFormatting sqref="B153:B155">
    <cfRule type="duplicateValues" dxfId="98" priority="99"/>
    <cfRule type="duplicateValues" dxfId="97" priority="100"/>
  </conditionalFormatting>
  <conditionalFormatting sqref="B153:B155">
    <cfRule type="duplicateValues" dxfId="96" priority="98"/>
  </conditionalFormatting>
  <conditionalFormatting sqref="B153:B155">
    <cfRule type="duplicateValues" dxfId="95" priority="97"/>
  </conditionalFormatting>
  <conditionalFormatting sqref="B153:B155">
    <cfRule type="duplicateValues" dxfId="94" priority="96"/>
  </conditionalFormatting>
  <conditionalFormatting sqref="B153:B155">
    <cfRule type="duplicateValues" dxfId="93" priority="95"/>
  </conditionalFormatting>
  <conditionalFormatting sqref="B153:B155">
    <cfRule type="duplicateValues" dxfId="92" priority="94"/>
  </conditionalFormatting>
  <conditionalFormatting sqref="B153:B155">
    <cfRule type="duplicateValues" dxfId="91" priority="93"/>
  </conditionalFormatting>
  <conditionalFormatting sqref="E197:E1048576">
    <cfRule type="duplicateValues" dxfId="90" priority="92"/>
  </conditionalFormatting>
  <conditionalFormatting sqref="B197:B1048576 B1:B155">
    <cfRule type="duplicateValues" dxfId="89" priority="91"/>
  </conditionalFormatting>
  <conditionalFormatting sqref="B156:B158">
    <cfRule type="duplicateValues" dxfId="88" priority="89"/>
    <cfRule type="duplicateValues" dxfId="87" priority="90"/>
  </conditionalFormatting>
  <conditionalFormatting sqref="B156:B158">
    <cfRule type="duplicateValues" dxfId="86" priority="88"/>
  </conditionalFormatting>
  <conditionalFormatting sqref="B156:B158">
    <cfRule type="duplicateValues" dxfId="85" priority="87"/>
  </conditionalFormatting>
  <conditionalFormatting sqref="B156:B158">
    <cfRule type="duplicateValues" dxfId="84" priority="86"/>
  </conditionalFormatting>
  <conditionalFormatting sqref="B156:B158">
    <cfRule type="duplicateValues" dxfId="83" priority="85"/>
  </conditionalFormatting>
  <conditionalFormatting sqref="B156:B158">
    <cfRule type="duplicateValues" dxfId="82" priority="83"/>
    <cfRule type="duplicateValues" dxfId="81" priority="84"/>
  </conditionalFormatting>
  <conditionalFormatting sqref="B156:B158">
    <cfRule type="duplicateValues" dxfId="80" priority="82"/>
  </conditionalFormatting>
  <conditionalFormatting sqref="B156:B158">
    <cfRule type="duplicateValues" dxfId="79" priority="81"/>
  </conditionalFormatting>
  <conditionalFormatting sqref="B156:B158">
    <cfRule type="duplicateValues" dxfId="78" priority="80"/>
  </conditionalFormatting>
  <conditionalFormatting sqref="B156:B158">
    <cfRule type="duplicateValues" dxfId="77" priority="79"/>
  </conditionalFormatting>
  <conditionalFormatting sqref="B156:B158">
    <cfRule type="duplicateValues" dxfId="76" priority="78"/>
  </conditionalFormatting>
  <conditionalFormatting sqref="B156:B158">
    <cfRule type="duplicateValues" dxfId="75" priority="77"/>
  </conditionalFormatting>
  <conditionalFormatting sqref="B156:B158">
    <cfRule type="duplicateValues" dxfId="74" priority="76"/>
  </conditionalFormatting>
  <conditionalFormatting sqref="B197:B1048576 B1:B158">
    <cfRule type="duplicateValues" dxfId="73" priority="75"/>
  </conditionalFormatting>
  <conditionalFormatting sqref="E159:E175">
    <cfRule type="duplicateValues" dxfId="72" priority="122124"/>
    <cfRule type="duplicateValues" dxfId="71" priority="122125"/>
  </conditionalFormatting>
  <conditionalFormatting sqref="E159:E175">
    <cfRule type="duplicateValues" dxfId="70" priority="122128"/>
  </conditionalFormatting>
  <conditionalFormatting sqref="B159:B175">
    <cfRule type="duplicateValues" dxfId="69" priority="122130"/>
    <cfRule type="duplicateValues" dxfId="68" priority="122131"/>
  </conditionalFormatting>
  <conditionalFormatting sqref="B159:B175">
    <cfRule type="duplicateValues" dxfId="67" priority="122134"/>
  </conditionalFormatting>
  <conditionalFormatting sqref="E176:E196">
    <cfRule type="duplicateValues" dxfId="5" priority="122223"/>
    <cfRule type="duplicateValues" dxfId="4" priority="122224"/>
  </conditionalFormatting>
  <conditionalFormatting sqref="E176:E196">
    <cfRule type="duplicateValues" dxfId="3" priority="122225"/>
  </conditionalFormatting>
  <conditionalFormatting sqref="B176:B196">
    <cfRule type="duplicateValues" dxfId="2" priority="122226"/>
    <cfRule type="duplicateValues" dxfId="1" priority="122227"/>
  </conditionalFormatting>
  <conditionalFormatting sqref="B176:B196">
    <cfRule type="duplicateValues" dxfId="0" priority="12222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1" zoomScale="85" zoomScaleNormal="85" workbookViewId="0">
      <selection activeCell="I9" sqref="I9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74" t="s">
        <v>2150</v>
      </c>
      <c r="B1" s="175"/>
      <c r="C1" s="175"/>
      <c r="D1" s="175"/>
      <c r="E1" s="176"/>
    </row>
    <row r="2" spans="1:5" ht="25.5" customHeight="1" x14ac:dyDescent="0.25">
      <c r="A2" s="177" t="s">
        <v>2452</v>
      </c>
      <c r="B2" s="178"/>
      <c r="C2" s="178"/>
      <c r="D2" s="178"/>
      <c r="E2" s="179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44371.25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44371.708333333336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0" t="s">
        <v>2415</v>
      </c>
      <c r="B7" s="181"/>
      <c r="C7" s="181"/>
      <c r="D7" s="181"/>
      <c r="E7" s="182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.75" thickBot="1" x14ac:dyDescent="0.3">
      <c r="A9" s="127" t="e">
        <f>VLOOKUP(B9,'[1]LISTADO ATM'!$A$2:$C$822,3,0)</f>
        <v>#N/A</v>
      </c>
      <c r="B9" s="127"/>
      <c r="C9" s="127" t="e">
        <f>VLOOKUP(B9,'[1]LISTADO ATM'!$A$2:$B$822,2,0)</f>
        <v>#N/A</v>
      </c>
      <c r="D9" s="128" t="s">
        <v>2574</v>
      </c>
      <c r="E9" s="131"/>
    </row>
    <row r="10" spans="1:5" ht="18.75" thickBot="1" x14ac:dyDescent="0.3">
      <c r="A10" s="100" t="s">
        <v>2476</v>
      </c>
      <c r="B10" s="145">
        <f>COUNT(B9:B9)</f>
        <v>0</v>
      </c>
      <c r="C10" s="165"/>
      <c r="D10" s="166"/>
      <c r="E10" s="167"/>
    </row>
    <row r="11" spans="1:5" x14ac:dyDescent="0.25">
      <c r="B11" s="102"/>
      <c r="E11" s="102"/>
    </row>
    <row r="12" spans="1:5" ht="18" customHeight="1" x14ac:dyDescent="0.25">
      <c r="A12" s="180" t="s">
        <v>2477</v>
      </c>
      <c r="B12" s="181"/>
      <c r="C12" s="181"/>
      <c r="D12" s="181"/>
      <c r="E12" s="182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1" t="s">
        <v>2417</v>
      </c>
    </row>
    <row r="14" spans="1:5" ht="18.75" thickBot="1" x14ac:dyDescent="0.3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53"/>
    </row>
    <row r="15" spans="1:5" ht="18.75" thickBot="1" x14ac:dyDescent="0.3">
      <c r="A15" s="100" t="s">
        <v>2476</v>
      </c>
      <c r="B15" s="145">
        <f>COUNT(B14:B14)</f>
        <v>0</v>
      </c>
      <c r="C15" s="165"/>
      <c r="D15" s="166"/>
      <c r="E15" s="167"/>
    </row>
    <row r="16" spans="1:5" ht="15.75" thickBot="1" x14ac:dyDescent="0.3">
      <c r="B16" s="102"/>
      <c r="E16" s="102"/>
    </row>
    <row r="17" spans="1:5" ht="18.75" customHeight="1" thickBot="1" x14ac:dyDescent="0.3">
      <c r="A17" s="168" t="s">
        <v>2478</v>
      </c>
      <c r="B17" s="169"/>
      <c r="C17" s="169"/>
      <c r="D17" s="169"/>
      <c r="E17" s="170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1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569</v>
      </c>
      <c r="C19" s="127" t="str">
        <f>VLOOKUP(B19,'[1]LISTADO ATM'!$A$2:$B$822,2,0)</f>
        <v xml:space="preserve">ATM Superintendencia de Seguros </v>
      </c>
      <c r="D19" s="130" t="s">
        <v>2438</v>
      </c>
      <c r="E19" s="131">
        <v>3335895087</v>
      </c>
    </row>
    <row r="20" spans="1:5" ht="18" x14ac:dyDescent="0.25">
      <c r="A20" s="127" t="str">
        <f>VLOOKUP(B20,'[1]LISTADO ATM'!$A$2:$C$822,3,0)</f>
        <v>SUR</v>
      </c>
      <c r="B20" s="127">
        <v>249</v>
      </c>
      <c r="C20" s="127" t="str">
        <f>VLOOKUP(B20,'[1]LISTADO ATM'!$A$2:$B$822,2,0)</f>
        <v xml:space="preserve">ATM Banco Agrícola Neiba </v>
      </c>
      <c r="D20" s="130" t="s">
        <v>2438</v>
      </c>
      <c r="E20" s="131">
        <v>3335895653</v>
      </c>
    </row>
    <row r="21" spans="1:5" ht="18" x14ac:dyDescent="0.25">
      <c r="A21" s="127" t="str">
        <f>VLOOKUP(B21,'[1]LISTADO ATM'!$A$2:$C$822,3,0)</f>
        <v>ESTE</v>
      </c>
      <c r="B21" s="127">
        <v>386</v>
      </c>
      <c r="C21" s="127" t="str">
        <f>VLOOKUP(B21,'[1]LISTADO ATM'!$A$2:$B$822,2,0)</f>
        <v xml:space="preserve">ATM Plaza Verón II </v>
      </c>
      <c r="D21" s="130" t="s">
        <v>2438</v>
      </c>
      <c r="E21" s="131">
        <v>3335895768</v>
      </c>
    </row>
    <row r="22" spans="1:5" ht="18" x14ac:dyDescent="0.25">
      <c r="A22" s="127" t="str">
        <f>VLOOKUP(B22,'[1]LISTADO ATM'!$A$2:$C$822,3,0)</f>
        <v>SUR</v>
      </c>
      <c r="B22" s="127">
        <v>252</v>
      </c>
      <c r="C22" s="127" t="str">
        <f>VLOOKUP(B22,'[1]LISTADO ATM'!$A$2:$B$822,2,0)</f>
        <v xml:space="preserve">ATM Banco Agrícola (Barahona) </v>
      </c>
      <c r="D22" s="130" t="s">
        <v>2438</v>
      </c>
      <c r="E22" s="131">
        <v>3335895779</v>
      </c>
    </row>
    <row r="23" spans="1:5" ht="18" x14ac:dyDescent="0.25">
      <c r="A23" s="127" t="str">
        <f>VLOOKUP(B23,'[1]LISTADO ATM'!$A$2:$C$822,3,0)</f>
        <v>DISTRITO NACIONAL</v>
      </c>
      <c r="B23" s="127">
        <v>525</v>
      </c>
      <c r="C23" s="127" t="str">
        <f>VLOOKUP(B23,'[1]LISTADO ATM'!$A$2:$B$822,2,0)</f>
        <v>ATM S/M Bravo Las Americas</v>
      </c>
      <c r="D23" s="130" t="s">
        <v>2438</v>
      </c>
      <c r="E23" s="131">
        <v>3335895781</v>
      </c>
    </row>
    <row r="24" spans="1:5" ht="18" x14ac:dyDescent="0.25">
      <c r="A24" s="127" t="str">
        <f>VLOOKUP(B24,'[1]LISTADO ATM'!$A$2:$C$822,3,0)</f>
        <v>DISTRITO NACIONAL</v>
      </c>
      <c r="B24" s="127">
        <v>527</v>
      </c>
      <c r="C24" s="127" t="str">
        <f>VLOOKUP(B24,'[1]LISTADO ATM'!$A$2:$B$822,2,0)</f>
        <v>ATM Oficina Zona Oriental II</v>
      </c>
      <c r="D24" s="130" t="s">
        <v>2438</v>
      </c>
      <c r="E24" s="131">
        <v>3335895782</v>
      </c>
    </row>
    <row r="25" spans="1:5" ht="18" x14ac:dyDescent="0.25">
      <c r="A25" s="127" t="str">
        <f>VLOOKUP(B25,'[1]LISTADO ATM'!$A$2:$C$822,3,0)</f>
        <v>ESTE</v>
      </c>
      <c r="B25" s="127">
        <v>651</v>
      </c>
      <c r="C25" s="127" t="str">
        <f>VLOOKUP(B25,'[1]LISTADO ATM'!$A$2:$B$822,2,0)</f>
        <v>ATM Eco Petroleo Romana</v>
      </c>
      <c r="D25" s="130" t="s">
        <v>2438</v>
      </c>
      <c r="E25" s="131">
        <v>3335895829</v>
      </c>
    </row>
    <row r="26" spans="1:5" ht="18" x14ac:dyDescent="0.25">
      <c r="A26" s="127" t="str">
        <f>VLOOKUP(B26,'[1]LISTADO ATM'!$A$2:$C$822,3,0)</f>
        <v>NORTE</v>
      </c>
      <c r="B26" s="144">
        <v>361</v>
      </c>
      <c r="C26" s="127" t="str">
        <f>VLOOKUP(B26,'[1]LISTADO ATM'!$A$2:$B$822,2,0)</f>
        <v>ATM Estación Next La Cumbre</v>
      </c>
      <c r="D26" s="130" t="s">
        <v>2438</v>
      </c>
      <c r="E26" s="147">
        <v>3335895841</v>
      </c>
    </row>
    <row r="27" spans="1:5" ht="18" x14ac:dyDescent="0.25">
      <c r="A27" s="127" t="str">
        <f>VLOOKUP(B27,'[1]LISTADO ATM'!$A$2:$C$822,3,0)</f>
        <v>DISTRITO NACIONAL</v>
      </c>
      <c r="B27" s="144">
        <v>354</v>
      </c>
      <c r="C27" s="127" t="str">
        <f>VLOOKUP(B27,'[1]LISTADO ATM'!$A$2:$B$822,2,0)</f>
        <v xml:space="preserve">ATM Oficina Núñez de Cáceres II </v>
      </c>
      <c r="D27" s="130" t="s">
        <v>2438</v>
      </c>
      <c r="E27" s="131">
        <v>3335895853</v>
      </c>
    </row>
    <row r="28" spans="1:5" ht="18" x14ac:dyDescent="0.25">
      <c r="A28" s="127" t="str">
        <f>VLOOKUP(B28,'[1]LISTADO ATM'!$A$2:$C$822,3,0)</f>
        <v>DISTRITO NACIONAL</v>
      </c>
      <c r="B28" s="144">
        <v>347</v>
      </c>
      <c r="C28" s="127" t="str">
        <f>VLOOKUP(B28,'[1]LISTADO ATM'!$A$2:$B$822,2,0)</f>
        <v>ATM Patio de Colombia</v>
      </c>
      <c r="D28" s="130" t="s">
        <v>2438</v>
      </c>
      <c r="E28" s="131">
        <v>3335895864</v>
      </c>
    </row>
    <row r="29" spans="1:5" ht="18" x14ac:dyDescent="0.25">
      <c r="A29" s="127" t="str">
        <f>VLOOKUP(B29,'[1]LISTADO ATM'!$A$2:$C$822,3,0)</f>
        <v>ESTE</v>
      </c>
      <c r="B29" s="144">
        <v>660</v>
      </c>
      <c r="C29" s="127" t="str">
        <f>VLOOKUP(B29,'[1]LISTADO ATM'!$A$2:$B$822,2,0)</f>
        <v>ATM Oficina Romana Norte II</v>
      </c>
      <c r="D29" s="130" t="s">
        <v>2438</v>
      </c>
      <c r="E29" s="131">
        <v>3335895870</v>
      </c>
    </row>
    <row r="30" spans="1:5" ht="18" x14ac:dyDescent="0.25">
      <c r="A30" s="127" t="str">
        <f>VLOOKUP(B30,'[1]LISTADO ATM'!$A$2:$C$822,3,0)</f>
        <v>DISTRITO NACIONAL</v>
      </c>
      <c r="B30" s="144">
        <v>231</v>
      </c>
      <c r="C30" s="127" t="str">
        <f>VLOOKUP(B30,'[1]LISTADO ATM'!$A$2:$B$822,2,0)</f>
        <v xml:space="preserve">ATM Oficina Zona Oriental </v>
      </c>
      <c r="D30" s="130" t="s">
        <v>2438</v>
      </c>
      <c r="E30" s="131">
        <v>3335895873</v>
      </c>
    </row>
    <row r="31" spans="1:5" ht="18" x14ac:dyDescent="0.25">
      <c r="A31" s="127" t="str">
        <f>VLOOKUP(B31,'[1]LISTADO ATM'!$A$2:$C$822,3,0)</f>
        <v>SUR</v>
      </c>
      <c r="B31" s="144">
        <v>89</v>
      </c>
      <c r="C31" s="127" t="str">
        <f>VLOOKUP(B31,'[1]LISTADO ATM'!$A$2:$B$822,2,0)</f>
        <v xml:space="preserve">ATM UNP El Cercado (San Juan) </v>
      </c>
      <c r="D31" s="130" t="s">
        <v>2438</v>
      </c>
      <c r="E31" s="131">
        <v>3335895874</v>
      </c>
    </row>
    <row r="32" spans="1:5" ht="18" x14ac:dyDescent="0.25">
      <c r="A32" s="127" t="str">
        <f>VLOOKUP(B32,'[1]LISTADO ATM'!$A$2:$C$822,3,0)</f>
        <v>DISTRITO NACIONAL</v>
      </c>
      <c r="B32" s="144">
        <v>516</v>
      </c>
      <c r="C32" s="127" t="str">
        <f>VLOOKUP(B32,'[1]LISTADO ATM'!$A$2:$B$822,2,0)</f>
        <v xml:space="preserve">ATM Oficina Gascue </v>
      </c>
      <c r="D32" s="130" t="s">
        <v>2438</v>
      </c>
      <c r="E32" s="131">
        <v>3335895882</v>
      </c>
    </row>
    <row r="33" spans="1:5" ht="18" x14ac:dyDescent="0.25">
      <c r="A33" s="127" t="str">
        <f>VLOOKUP(B33,'[1]LISTADO ATM'!$A$2:$C$822,3,0)</f>
        <v>DISTRITO NACIONAL</v>
      </c>
      <c r="B33" s="144">
        <v>721</v>
      </c>
      <c r="C33" s="127" t="str">
        <f>VLOOKUP(B33,'[1]LISTADO ATM'!$A$2:$B$822,2,0)</f>
        <v xml:space="preserve">ATM Oficina Charles de Gaulle II </v>
      </c>
      <c r="D33" s="130" t="s">
        <v>2438</v>
      </c>
      <c r="E33" s="131">
        <v>3335895909</v>
      </c>
    </row>
    <row r="34" spans="1:5" ht="18" x14ac:dyDescent="0.25">
      <c r="A34" s="127" t="str">
        <f>VLOOKUP(B34,'[1]LISTADO ATM'!$A$2:$C$822,3,0)</f>
        <v>NORTE</v>
      </c>
      <c r="B34" s="144">
        <v>40</v>
      </c>
      <c r="C34" s="127" t="str">
        <f>VLOOKUP(B34,'[1]LISTADO ATM'!$A$2:$B$822,2,0)</f>
        <v xml:space="preserve">ATM Oficina El Puñal </v>
      </c>
      <c r="D34" s="130" t="s">
        <v>2438</v>
      </c>
      <c r="E34" s="131">
        <v>3335895943</v>
      </c>
    </row>
    <row r="35" spans="1:5" ht="18.75" customHeight="1" thickBot="1" x14ac:dyDescent="0.3">
      <c r="A35" s="127" t="str">
        <f>VLOOKUP(B35,'[1]LISTADO ATM'!$A$2:$C$822,3,0)</f>
        <v>NORTE</v>
      </c>
      <c r="B35" s="144">
        <v>632</v>
      </c>
      <c r="C35" s="127" t="str">
        <f>VLOOKUP(B35,'[1]LISTADO ATM'!$A$2:$B$822,2,0)</f>
        <v xml:space="preserve">ATM Autobanco Gurabo </v>
      </c>
      <c r="D35" s="130" t="s">
        <v>2438</v>
      </c>
      <c r="E35" s="131">
        <v>3335895944</v>
      </c>
    </row>
    <row r="36" spans="1:5" ht="18.75" thickBot="1" x14ac:dyDescent="0.3">
      <c r="A36" s="119"/>
      <c r="B36" s="145">
        <f>COUNT(B19:B35)</f>
        <v>17</v>
      </c>
      <c r="C36" s="108"/>
      <c r="D36" s="108"/>
      <c r="E36" s="108"/>
    </row>
    <row r="37" spans="1:5" ht="15.75" thickBot="1" x14ac:dyDescent="0.3">
      <c r="B37" s="102"/>
      <c r="E37" s="102"/>
    </row>
    <row r="38" spans="1:5" ht="18.75" thickBot="1" x14ac:dyDescent="0.3">
      <c r="A38" s="168" t="s">
        <v>2553</v>
      </c>
      <c r="B38" s="169"/>
      <c r="C38" s="169"/>
      <c r="D38" s="169"/>
      <c r="E38" s="170"/>
    </row>
    <row r="39" spans="1:5" ht="18" x14ac:dyDescent="0.25">
      <c r="A39" s="99" t="s">
        <v>15</v>
      </c>
      <c r="B39" s="101" t="s">
        <v>2416</v>
      </c>
      <c r="C39" s="99" t="s">
        <v>46</v>
      </c>
      <c r="D39" s="99" t="s">
        <v>2419</v>
      </c>
      <c r="E39" s="141" t="s">
        <v>2417</v>
      </c>
    </row>
    <row r="40" spans="1:5" ht="18" x14ac:dyDescent="0.25">
      <c r="A40" s="97" t="str">
        <f>VLOOKUP(B40,'[1]LISTADO ATM'!$A$2:$C$822,3,0)</f>
        <v>DISTRITO NACIONAL</v>
      </c>
      <c r="B40" s="144">
        <v>147</v>
      </c>
      <c r="C40" s="129" t="str">
        <f>VLOOKUP(B40,'[1]LISTADO ATM'!$A$2:$B$822,2,0)</f>
        <v xml:space="preserve">ATM Kiosco Megacentro I </v>
      </c>
      <c r="D40" s="127" t="s">
        <v>2500</v>
      </c>
      <c r="E40" s="129">
        <v>3335894910</v>
      </c>
    </row>
    <row r="41" spans="1:5" ht="18.75" customHeight="1" x14ac:dyDescent="0.25">
      <c r="A41" s="97" t="str">
        <f>VLOOKUP(B41,'[1]LISTADO ATM'!$A$2:$C$822,3,0)</f>
        <v>DISTRITO NACIONAL</v>
      </c>
      <c r="B41" s="144">
        <v>406</v>
      </c>
      <c r="C41" s="129" t="str">
        <f>VLOOKUP(B41,'[1]LISTADO ATM'!$A$2:$B$822,2,0)</f>
        <v xml:space="preserve">ATM UNP Plaza Lama Máximo Gómez </v>
      </c>
      <c r="D41" s="127" t="s">
        <v>2500</v>
      </c>
      <c r="E41" s="147">
        <v>3335895719</v>
      </c>
    </row>
    <row r="42" spans="1:5" ht="18" x14ac:dyDescent="0.25">
      <c r="A42" s="97" t="str">
        <f>VLOOKUP(B42,'[1]LISTADO ATM'!$A$2:$C$822,3,0)</f>
        <v>DISTRITO NACIONAL</v>
      </c>
      <c r="B42" s="144">
        <v>152</v>
      </c>
      <c r="C42" s="129" t="str">
        <f>VLOOKUP(B42,'[1]LISTADO ATM'!$A$2:$B$822,2,0)</f>
        <v xml:space="preserve">ATM Kiosco Megacentro II </v>
      </c>
      <c r="D42" s="127" t="s">
        <v>2500</v>
      </c>
      <c r="E42" s="147">
        <v>3335895722</v>
      </c>
    </row>
    <row r="43" spans="1:5" ht="18" x14ac:dyDescent="0.25">
      <c r="A43" s="97" t="str">
        <f>VLOOKUP(B43,'[1]LISTADO ATM'!$A$2:$C$822,3,0)</f>
        <v>DISTRITO NACIONAL</v>
      </c>
      <c r="B43" s="144">
        <v>790</v>
      </c>
      <c r="C43" s="129" t="str">
        <f>VLOOKUP(B43,'[1]LISTADO ATM'!$A$2:$B$822,2,0)</f>
        <v xml:space="preserve">ATM Oficina Bella Vista Mall I </v>
      </c>
      <c r="D43" s="127" t="s">
        <v>2500</v>
      </c>
      <c r="E43" s="147">
        <v>3335895767</v>
      </c>
    </row>
    <row r="44" spans="1:5" ht="18" x14ac:dyDescent="0.25">
      <c r="A44" s="97" t="str">
        <f>VLOOKUP(B44,'[1]LISTADO ATM'!$A$2:$C$822,3,0)</f>
        <v>SUR</v>
      </c>
      <c r="B44" s="144">
        <v>699</v>
      </c>
      <c r="C44" s="129" t="str">
        <f>VLOOKUP(B44,'[1]LISTADO ATM'!$A$2:$B$822,2,0)</f>
        <v>ATM S/M Bravo Bani</v>
      </c>
      <c r="D44" s="127" t="s">
        <v>2500</v>
      </c>
      <c r="E44" s="147">
        <v>3335895787</v>
      </c>
    </row>
    <row r="45" spans="1:5" ht="18" x14ac:dyDescent="0.25">
      <c r="A45" s="97" t="str">
        <f>VLOOKUP(B45,'[1]LISTADO ATM'!$A$2:$C$822,3,0)</f>
        <v>DISTRITO NACIONAL</v>
      </c>
      <c r="B45" s="144">
        <v>717</v>
      </c>
      <c r="C45" s="129" t="str">
        <f>VLOOKUP(B45,'[1]LISTADO ATM'!$A$2:$B$822,2,0)</f>
        <v xml:space="preserve">ATM Oficina Los Alcarrizos </v>
      </c>
      <c r="D45" s="127" t="s">
        <v>2500</v>
      </c>
      <c r="E45" s="147">
        <v>3335895757</v>
      </c>
    </row>
    <row r="46" spans="1:5" ht="18" x14ac:dyDescent="0.25">
      <c r="A46" s="97" t="str">
        <f>VLOOKUP(B46,'[1]LISTADO ATM'!$A$2:$C$822,3,0)</f>
        <v>NORTE</v>
      </c>
      <c r="B46" s="144">
        <v>779</v>
      </c>
      <c r="C46" s="129" t="str">
        <f>VLOOKUP(B46,'[1]LISTADO ATM'!$A$2:$B$822,2,0)</f>
        <v xml:space="preserve">ATM Zona Franca Esperanza I (Mao) </v>
      </c>
      <c r="D46" s="127" t="s">
        <v>2500</v>
      </c>
      <c r="E46" s="147">
        <v>3335895869</v>
      </c>
    </row>
    <row r="47" spans="1:5" ht="18" x14ac:dyDescent="0.25">
      <c r="A47" s="97" t="str">
        <f>VLOOKUP(B47,'[1]LISTADO ATM'!$A$2:$C$822,3,0)</f>
        <v>DISTRITO NACIONAL</v>
      </c>
      <c r="B47" s="144">
        <v>572</v>
      </c>
      <c r="C47" s="129" t="str">
        <f>VLOOKUP(B47,'[1]LISTADO ATM'!$A$2:$B$822,2,0)</f>
        <v xml:space="preserve">ATM Olé Ovando </v>
      </c>
      <c r="D47" s="127" t="s">
        <v>2500</v>
      </c>
      <c r="E47" s="147">
        <v>3335895886</v>
      </c>
    </row>
    <row r="48" spans="1:5" ht="18" x14ac:dyDescent="0.25">
      <c r="A48" s="97" t="str">
        <f>VLOOKUP(B48,'[1]LISTADO ATM'!$A$2:$C$822,3,0)</f>
        <v>SUR</v>
      </c>
      <c r="B48" s="144">
        <v>6</v>
      </c>
      <c r="C48" s="129" t="str">
        <f>VLOOKUP(B48,'[1]LISTADO ATM'!$A$2:$B$822,2,0)</f>
        <v xml:space="preserve">ATM Plaza WAO San Juan </v>
      </c>
      <c r="D48" s="127" t="s">
        <v>2500</v>
      </c>
      <c r="E48" s="147">
        <v>3335895902</v>
      </c>
    </row>
    <row r="49" spans="1:5" ht="18" x14ac:dyDescent="0.25">
      <c r="A49" s="97" t="str">
        <f>VLOOKUP(B49,'[1]LISTADO ATM'!$A$2:$C$822,3,0)</f>
        <v>SUR</v>
      </c>
      <c r="B49" s="144">
        <v>765</v>
      </c>
      <c r="C49" s="129" t="str">
        <f>VLOOKUP(B49,'[1]LISTADO ATM'!$A$2:$B$822,2,0)</f>
        <v xml:space="preserve">ATM Oficina Azua I </v>
      </c>
      <c r="D49" s="127" t="s">
        <v>2500</v>
      </c>
      <c r="E49" s="147">
        <v>3335895917</v>
      </c>
    </row>
    <row r="50" spans="1:5" ht="18" x14ac:dyDescent="0.25">
      <c r="A50" s="97" t="str">
        <f>VLOOKUP(B50,'[1]LISTADO ATM'!$A$2:$C$822,3,0)</f>
        <v>DISTRITO NACIONAL</v>
      </c>
      <c r="B50" s="144">
        <v>577</v>
      </c>
      <c r="C50" s="129" t="str">
        <f>VLOOKUP(B50,'[1]LISTADO ATM'!$A$2:$B$822,2,0)</f>
        <v xml:space="preserve">ATM Olé Ave. Duarte </v>
      </c>
      <c r="D50" s="127" t="s">
        <v>2500</v>
      </c>
      <c r="E50" s="147">
        <v>3335895918</v>
      </c>
    </row>
    <row r="51" spans="1:5" ht="18" x14ac:dyDescent="0.25">
      <c r="A51" s="97" t="str">
        <f>VLOOKUP(B51,'[1]LISTADO ATM'!$A$2:$C$822,3,0)</f>
        <v>DISTRITO NACIONAL</v>
      </c>
      <c r="B51" s="144">
        <v>446</v>
      </c>
      <c r="C51" s="129" t="str">
        <f>VLOOKUP(B51,'[1]LISTADO ATM'!$A$2:$B$822,2,0)</f>
        <v>ATM Hipodromo V Centenario</v>
      </c>
      <c r="D51" s="127" t="s">
        <v>2500</v>
      </c>
      <c r="E51" s="147">
        <v>3335895780</v>
      </c>
    </row>
    <row r="52" spans="1:5" ht="18" x14ac:dyDescent="0.25">
      <c r="A52" s="97" t="str">
        <f>VLOOKUP(B52,'[1]LISTADO ATM'!$A$2:$C$822,3,0)</f>
        <v>SUR</v>
      </c>
      <c r="B52" s="144">
        <v>825</v>
      </c>
      <c r="C52" s="129" t="str">
        <f>VLOOKUP(B52,'[1]LISTADO ATM'!$A$2:$B$822,2,0)</f>
        <v xml:space="preserve">ATM Estacion Eco Cibeles (Las Matas de Farfán) </v>
      </c>
      <c r="D52" s="127" t="s">
        <v>2500</v>
      </c>
      <c r="E52" s="147">
        <v>3335895919</v>
      </c>
    </row>
    <row r="53" spans="1:5" ht="18" x14ac:dyDescent="0.25">
      <c r="A53" s="97" t="str">
        <f>VLOOKUP(B53,'[1]LISTADO ATM'!$A$2:$C$822,3,0)</f>
        <v>SUR</v>
      </c>
      <c r="B53" s="144">
        <v>135</v>
      </c>
      <c r="C53" s="129" t="str">
        <f>VLOOKUP(B53,'[1]LISTADO ATM'!$A$2:$B$822,2,0)</f>
        <v xml:space="preserve">ATM Oficina Las Dunas Baní </v>
      </c>
      <c r="D53" s="127" t="s">
        <v>2500</v>
      </c>
      <c r="E53" s="147">
        <v>3335895920</v>
      </c>
    </row>
    <row r="54" spans="1:5" ht="18" x14ac:dyDescent="0.25">
      <c r="A54" s="97" t="str">
        <f>VLOOKUP(B54,'[1]LISTADO ATM'!$A$2:$C$822,3,0)</f>
        <v>DISTRITO NACIONAL</v>
      </c>
      <c r="B54" s="144">
        <v>232</v>
      </c>
      <c r="C54" s="129" t="str">
        <f>VLOOKUP(B54,'[1]LISTADO ATM'!$A$2:$B$822,2,0)</f>
        <v xml:space="preserve">ATM S/M Nacional Charles de Gaulle </v>
      </c>
      <c r="D54" s="127" t="s">
        <v>2500</v>
      </c>
      <c r="E54" s="147">
        <v>3335895921</v>
      </c>
    </row>
    <row r="55" spans="1:5" ht="18" x14ac:dyDescent="0.25">
      <c r="A55" s="97" t="str">
        <f>VLOOKUP(B55,'[1]LISTADO ATM'!$A$2:$C$822,3,0)</f>
        <v>ESTE</v>
      </c>
      <c r="B55" s="144">
        <v>268</v>
      </c>
      <c r="C55" s="129" t="str">
        <f>VLOOKUP(B55,'[1]LISTADO ATM'!$A$2:$B$822,2,0)</f>
        <v xml:space="preserve">ATM Autobanco La Altagracia (Higuey) </v>
      </c>
      <c r="D55" s="127" t="s">
        <v>2500</v>
      </c>
      <c r="E55" s="147">
        <v>3335895922</v>
      </c>
    </row>
    <row r="56" spans="1:5" ht="18.75" thickBot="1" x14ac:dyDescent="0.3">
      <c r="A56" s="97" t="str">
        <f>VLOOKUP(B56,'[1]LISTADO ATM'!$A$2:$C$822,3,0)</f>
        <v>ESTE</v>
      </c>
      <c r="B56" s="144">
        <v>912</v>
      </c>
      <c r="C56" s="129" t="str">
        <f>VLOOKUP(B56,'[1]LISTADO ATM'!$A$2:$B$822,2,0)</f>
        <v xml:space="preserve">ATM Oficina San Pedro II </v>
      </c>
      <c r="D56" s="127" t="s">
        <v>2500</v>
      </c>
      <c r="E56" s="147">
        <v>3335895941</v>
      </c>
    </row>
    <row r="57" spans="1:5" ht="18.75" thickBot="1" x14ac:dyDescent="0.3">
      <c r="A57" s="119" t="s">
        <v>2476</v>
      </c>
      <c r="B57" s="145">
        <f>COUNT(B40:B56)</f>
        <v>17</v>
      </c>
      <c r="C57" s="108"/>
      <c r="D57" s="108"/>
      <c r="E57" s="108"/>
    </row>
    <row r="58" spans="1:5" ht="15.75" thickBot="1" x14ac:dyDescent="0.3">
      <c r="B58" s="102"/>
      <c r="E58" s="102"/>
    </row>
    <row r="59" spans="1:5" ht="18" x14ac:dyDescent="0.25">
      <c r="A59" s="171" t="s">
        <v>2479</v>
      </c>
      <c r="B59" s="172"/>
      <c r="C59" s="172"/>
      <c r="D59" s="172"/>
      <c r="E59" s="173"/>
    </row>
    <row r="60" spans="1:5" ht="18" x14ac:dyDescent="0.25">
      <c r="A60" s="99" t="s">
        <v>15</v>
      </c>
      <c r="B60" s="101" t="s">
        <v>2416</v>
      </c>
      <c r="C60" s="101" t="s">
        <v>46</v>
      </c>
      <c r="D60" s="132" t="s">
        <v>2419</v>
      </c>
      <c r="E60" s="141" t="s">
        <v>2417</v>
      </c>
    </row>
    <row r="61" spans="1:5" ht="18" x14ac:dyDescent="0.25">
      <c r="A61" s="97" t="str">
        <f>VLOOKUP(B61,'[1]LISTADO ATM'!$A$2:$C$822,3,0)</f>
        <v>NORTE</v>
      </c>
      <c r="B61" s="127">
        <v>304</v>
      </c>
      <c r="C61" s="129" t="str">
        <f>VLOOKUP(B61,'[1]LISTADO ATM'!$A$2:$B$822,2,0)</f>
        <v xml:space="preserve">ATM Multicentro La Sirena Estrella Sadhala </v>
      </c>
      <c r="D61" s="125" t="s">
        <v>2567</v>
      </c>
      <c r="E61" s="129">
        <v>3335895761</v>
      </c>
    </row>
    <row r="62" spans="1:5" ht="18" x14ac:dyDescent="0.25">
      <c r="A62" s="97" t="str">
        <f>VLOOKUP(B62,'[1]LISTADO ATM'!$A$2:$C$822,3,0)</f>
        <v>ESTE</v>
      </c>
      <c r="B62" s="127">
        <v>330</v>
      </c>
      <c r="C62" s="129" t="str">
        <f>VLOOKUP(B62,'[1]LISTADO ATM'!$A$2:$B$822,2,0)</f>
        <v xml:space="preserve">ATM Oficina Boulevard (Higuey) </v>
      </c>
      <c r="D62" s="125" t="s">
        <v>2567</v>
      </c>
      <c r="E62" s="129">
        <v>3335895814</v>
      </c>
    </row>
    <row r="63" spans="1:5" ht="17.25" customHeight="1" x14ac:dyDescent="0.25">
      <c r="A63" s="97" t="str">
        <f>VLOOKUP(B63,'[1]LISTADO ATM'!$A$2:$C$822,3,0)</f>
        <v>NORTE</v>
      </c>
      <c r="B63" s="127">
        <v>8</v>
      </c>
      <c r="C63" s="129" t="str">
        <f>VLOOKUP(B63,'[1]LISTADO ATM'!$A$2:$B$822,2,0)</f>
        <v>ATM Autoservicio Yaque</v>
      </c>
      <c r="D63" s="125" t="s">
        <v>2567</v>
      </c>
      <c r="E63" s="129">
        <v>3335895819</v>
      </c>
    </row>
    <row r="64" spans="1:5" ht="17.25" customHeight="1" x14ac:dyDescent="0.25">
      <c r="A64" s="97" t="str">
        <f>VLOOKUP(B64,'[1]LISTADO ATM'!$A$2:$C$822,3,0)</f>
        <v>SUR</v>
      </c>
      <c r="B64" s="127">
        <v>880</v>
      </c>
      <c r="C64" s="129" t="str">
        <f>VLOOKUP(B64,'[1]LISTADO ATM'!$A$2:$B$822,2,0)</f>
        <v xml:space="preserve">ATM Autoservicio Barahona II </v>
      </c>
      <c r="D64" s="125" t="s">
        <v>2567</v>
      </c>
      <c r="E64" s="129">
        <v>3335895907</v>
      </c>
    </row>
    <row r="65" spans="1:5" ht="17.25" customHeight="1" x14ac:dyDescent="0.25">
      <c r="A65" s="97" t="str">
        <f>VLOOKUP(B65,'[1]LISTADO ATM'!$A$2:$C$822,3,0)</f>
        <v>DISTRITO NACIONAL</v>
      </c>
      <c r="B65" s="127">
        <v>318</v>
      </c>
      <c r="C65" s="129" t="str">
        <f>VLOOKUP(B65,'[1]LISTADO ATM'!$A$2:$B$822,2,0)</f>
        <v>ATM Autoservicio Lope de Vega</v>
      </c>
      <c r="D65" s="125" t="s">
        <v>2567</v>
      </c>
      <c r="E65" s="129">
        <v>3335895940</v>
      </c>
    </row>
    <row r="66" spans="1:5" ht="17.25" customHeight="1" x14ac:dyDescent="0.25">
      <c r="A66" s="97" t="str">
        <f>VLOOKUP(B66,'[1]LISTADO ATM'!$A$2:$C$822,3,0)</f>
        <v>NORTE</v>
      </c>
      <c r="B66" s="127">
        <v>774</v>
      </c>
      <c r="C66" s="129" t="str">
        <f>VLOOKUP(B66,'[1]LISTADO ATM'!$A$2:$B$822,2,0)</f>
        <v xml:space="preserve">ATM Oficina Montecristi </v>
      </c>
      <c r="D66" s="125" t="s">
        <v>2567</v>
      </c>
      <c r="E66" s="129">
        <v>3335895762</v>
      </c>
    </row>
    <row r="67" spans="1:5" ht="17.25" customHeight="1" x14ac:dyDescent="0.25">
      <c r="A67" s="97" t="str">
        <f>VLOOKUP(B67,'[1]LISTADO ATM'!$A$2:$C$822,3,0)</f>
        <v>DISTRITO NACIONAL</v>
      </c>
      <c r="B67" s="127">
        <v>160</v>
      </c>
      <c r="C67" s="129" t="str">
        <f>VLOOKUP(B67,'[1]LISTADO ATM'!$A$2:$B$822,2,0)</f>
        <v xml:space="preserve">ATM Oficina Herrera </v>
      </c>
      <c r="D67" s="143" t="s">
        <v>2566</v>
      </c>
      <c r="E67" s="129">
        <v>3335895436</v>
      </c>
    </row>
    <row r="68" spans="1:5" ht="17.25" customHeight="1" x14ac:dyDescent="0.25">
      <c r="A68" s="97" t="str">
        <f>VLOOKUP(B68,'[1]LISTADO ATM'!$A$2:$C$822,3,0)</f>
        <v>DISTRITO NACIONAL</v>
      </c>
      <c r="B68" s="127">
        <v>979</v>
      </c>
      <c r="C68" s="129" t="str">
        <f>VLOOKUP(B68,'[1]LISTADO ATM'!$A$2:$B$822,2,0)</f>
        <v xml:space="preserve">ATM Oficina Luperón I </v>
      </c>
      <c r="D68" s="143" t="s">
        <v>2566</v>
      </c>
      <c r="E68" s="129">
        <v>3335895491</v>
      </c>
    </row>
    <row r="69" spans="1:5" ht="17.25" customHeight="1" x14ac:dyDescent="0.25">
      <c r="A69" s="97" t="str">
        <f>VLOOKUP(B69,'[1]LISTADO ATM'!$A$2:$C$822,3,0)</f>
        <v>DISTRITO NACIONAL</v>
      </c>
      <c r="B69" s="127">
        <v>359</v>
      </c>
      <c r="C69" s="129" t="str">
        <f>VLOOKUP(B69,'[1]LISTADO ATM'!$A$2:$B$822,2,0)</f>
        <v>ATM S/M Bravo Ozama</v>
      </c>
      <c r="D69" s="143" t="s">
        <v>2566</v>
      </c>
      <c r="E69" s="129">
        <v>3335895833</v>
      </c>
    </row>
    <row r="70" spans="1:5" ht="17.25" customHeight="1" x14ac:dyDescent="0.25">
      <c r="A70" s="97" t="str">
        <f>VLOOKUP(B70,'[1]LISTADO ATM'!$A$2:$C$822,3,0)</f>
        <v>ESTE</v>
      </c>
      <c r="B70" s="127">
        <v>219</v>
      </c>
      <c r="C70" s="129" t="str">
        <f>VLOOKUP(B70,'[1]LISTADO ATM'!$A$2:$B$822,2,0)</f>
        <v xml:space="preserve">ATM Oficina La Altagracia (Higuey) </v>
      </c>
      <c r="D70" s="143" t="s">
        <v>2566</v>
      </c>
      <c r="E70" s="129">
        <v>3335895848</v>
      </c>
    </row>
    <row r="71" spans="1:5" ht="17.25" customHeight="1" thickBot="1" x14ac:dyDescent="0.3">
      <c r="A71" s="97" t="str">
        <f>VLOOKUP(B71,'[1]LISTADO ATM'!$A$2:$C$822,3,0)</f>
        <v>NORTE</v>
      </c>
      <c r="B71" s="127">
        <v>290</v>
      </c>
      <c r="C71" s="129" t="str">
        <f>VLOOKUP(B71,'[1]LISTADO ATM'!$A$2:$B$822,2,0)</f>
        <v xml:space="preserve">ATM Oficina San Francisco de Macorís </v>
      </c>
      <c r="D71" s="143" t="s">
        <v>2566</v>
      </c>
      <c r="E71" s="129">
        <v>3335895885</v>
      </c>
    </row>
    <row r="72" spans="1:5" ht="17.25" customHeight="1" thickBot="1" x14ac:dyDescent="0.3">
      <c r="A72" s="100" t="s">
        <v>2476</v>
      </c>
      <c r="B72" s="145">
        <f>COUNT(B61:B71)</f>
        <v>11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83" t="s">
        <v>2480</v>
      </c>
      <c r="B74" s="184"/>
      <c r="C74" s="96" t="s">
        <v>2412</v>
      </c>
      <c r="D74" s="102"/>
      <c r="E74" s="102"/>
    </row>
    <row r="75" spans="1:5" ht="17.25" customHeight="1" thickBot="1" x14ac:dyDescent="0.3">
      <c r="A75" s="185">
        <f>+B36+B57+B72</f>
        <v>45</v>
      </c>
      <c r="B75" s="186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68" t="s">
        <v>2481</v>
      </c>
      <c r="B77" s="169"/>
      <c r="C77" s="169"/>
      <c r="D77" s="169"/>
      <c r="E77" s="170"/>
    </row>
    <row r="78" spans="1:5" ht="18" x14ac:dyDescent="0.25">
      <c r="A78" s="103" t="s">
        <v>15</v>
      </c>
      <c r="B78" s="101" t="s">
        <v>2416</v>
      </c>
      <c r="C78" s="101" t="s">
        <v>46</v>
      </c>
      <c r="D78" s="187" t="s">
        <v>2419</v>
      </c>
      <c r="E78" s="188"/>
    </row>
    <row r="79" spans="1:5" ht="18" x14ac:dyDescent="0.25">
      <c r="A79" s="127" t="str">
        <f>VLOOKUP(B79,'[1]LISTADO ATM'!$A$2:$C$822,3,0)</f>
        <v>ESTE</v>
      </c>
      <c r="B79" s="127">
        <v>159</v>
      </c>
      <c r="C79" s="127" t="str">
        <f>VLOOKUP(B79,'[1]LISTADO ATM'!$A$2:$B$822,2,0)</f>
        <v xml:space="preserve">ATM Hotel Dreams Bayahibe I </v>
      </c>
      <c r="D79" s="189" t="s">
        <v>2568</v>
      </c>
      <c r="E79" s="190"/>
    </row>
    <row r="80" spans="1:5" ht="18" x14ac:dyDescent="0.25">
      <c r="A80" s="127" t="str">
        <f>VLOOKUP(B80,'[1]LISTADO ATM'!$A$2:$C$822,3,0)</f>
        <v>DISTRITO NACIONAL</v>
      </c>
      <c r="B80" s="127">
        <v>227</v>
      </c>
      <c r="C80" s="127" t="str">
        <f>VLOOKUP(B80,'[1]LISTADO ATM'!$A$2:$B$822,2,0)</f>
        <v xml:space="preserve">ATM S/M Bravo Av. Enriquillo </v>
      </c>
      <c r="D80" s="189" t="s">
        <v>2570</v>
      </c>
      <c r="E80" s="190"/>
    </row>
    <row r="81" spans="1:5" ht="18" x14ac:dyDescent="0.25">
      <c r="A81" s="127" t="str">
        <f>VLOOKUP(B81,'[1]LISTADO ATM'!$A$2:$C$822,3,0)</f>
        <v>SUR</v>
      </c>
      <c r="B81" s="127">
        <v>296</v>
      </c>
      <c r="C81" s="127" t="str">
        <f>VLOOKUP(B81,'[1]LISTADO ATM'!$A$2:$B$822,2,0)</f>
        <v>ATM Estación BANICOMB (Baní)  ECO Petroleo</v>
      </c>
      <c r="D81" s="189" t="s">
        <v>2568</v>
      </c>
      <c r="E81" s="190"/>
    </row>
    <row r="82" spans="1:5" ht="17.25" customHeight="1" x14ac:dyDescent="0.25">
      <c r="A82" s="127" t="str">
        <f>VLOOKUP(B82,'[1]LISTADO ATM'!$A$2:$C$822,3,0)</f>
        <v>DISTRITO NACIONAL</v>
      </c>
      <c r="B82" s="127">
        <v>641</v>
      </c>
      <c r="C82" s="127" t="str">
        <f>VLOOKUP(B82,'[1]LISTADO ATM'!$A$2:$B$822,2,0)</f>
        <v xml:space="preserve">ATM Farmacia Rimac </v>
      </c>
      <c r="D82" s="189" t="s">
        <v>2568</v>
      </c>
      <c r="E82" s="190"/>
    </row>
    <row r="83" spans="1:5" ht="17.25" customHeight="1" x14ac:dyDescent="0.25">
      <c r="A83" s="127" t="str">
        <f>VLOOKUP(B83,'[1]LISTADO ATM'!$A$2:$C$822,3,0)</f>
        <v>DISTRITO NACIONAL</v>
      </c>
      <c r="B83" s="127">
        <v>670</v>
      </c>
      <c r="C83" s="127" t="str">
        <f>VLOOKUP(B83,'[1]LISTADO ATM'!$A$2:$B$822,2,0)</f>
        <v>ATM Estación Texaco Algodón</v>
      </c>
      <c r="D83" s="189" t="s">
        <v>2568</v>
      </c>
      <c r="E83" s="190"/>
    </row>
    <row r="84" spans="1:5" ht="17.25" customHeight="1" x14ac:dyDescent="0.25">
      <c r="A84" s="127" t="str">
        <f>VLOOKUP(B84,'[1]LISTADO ATM'!$A$2:$C$822,3,0)</f>
        <v>SUR</v>
      </c>
      <c r="B84" s="127">
        <v>730</v>
      </c>
      <c r="C84" s="127" t="str">
        <f>VLOOKUP(B84,'[1]LISTADO ATM'!$A$2:$B$822,2,0)</f>
        <v xml:space="preserve">ATM Palacio de Justicia Barahona </v>
      </c>
      <c r="D84" s="189" t="s">
        <v>2570</v>
      </c>
      <c r="E84" s="190"/>
    </row>
    <row r="85" spans="1:5" ht="17.25" customHeight="1" x14ac:dyDescent="0.25">
      <c r="A85" s="127" t="str">
        <f>VLOOKUP(B85,'[1]LISTADO ATM'!$A$2:$C$822,3,0)</f>
        <v>NORTE</v>
      </c>
      <c r="B85" s="127">
        <v>633</v>
      </c>
      <c r="C85" s="127" t="str">
        <f>VLOOKUP(B85,'[1]LISTADO ATM'!$A$2:$B$822,2,0)</f>
        <v xml:space="preserve">ATM Autobanco Las Colinas </v>
      </c>
      <c r="D85" s="189" t="s">
        <v>2568</v>
      </c>
      <c r="E85" s="190"/>
    </row>
    <row r="86" spans="1:5" ht="17.25" customHeight="1" x14ac:dyDescent="0.25">
      <c r="A86" s="127" t="str">
        <f>VLOOKUP(B86,'[1]LISTADO ATM'!$A$2:$C$822,3,0)</f>
        <v>NORTE</v>
      </c>
      <c r="B86" s="127">
        <v>720</v>
      </c>
      <c r="C86" s="127" t="str">
        <f>VLOOKUP(B86,'[1]LISTADO ATM'!$A$2:$B$822,2,0)</f>
        <v xml:space="preserve">ATM OMSA (Santiago) </v>
      </c>
      <c r="D86" s="189" t="s">
        <v>2568</v>
      </c>
      <c r="E86" s="190"/>
    </row>
    <row r="87" spans="1:5" ht="17.25" customHeight="1" x14ac:dyDescent="0.25">
      <c r="A87" s="127" t="str">
        <f>VLOOKUP(B87,'[1]LISTADO ATM'!$A$2:$C$822,3,0)</f>
        <v>NORTE</v>
      </c>
      <c r="B87" s="127">
        <v>774</v>
      </c>
      <c r="C87" s="127" t="str">
        <f>VLOOKUP(B87,'[1]LISTADO ATM'!$A$2:$B$822,2,0)</f>
        <v xml:space="preserve">ATM Oficina Montecristi </v>
      </c>
      <c r="D87" s="189" t="s">
        <v>2568</v>
      </c>
      <c r="E87" s="190"/>
    </row>
    <row r="88" spans="1:5" ht="17.25" customHeight="1" x14ac:dyDescent="0.25">
      <c r="A88" s="127" t="str">
        <f>VLOOKUP(B88,'[1]LISTADO ATM'!$A$2:$C$822,3,0)</f>
        <v>ESTE</v>
      </c>
      <c r="B88" s="127">
        <v>867</v>
      </c>
      <c r="C88" s="127" t="str">
        <f>VLOOKUP(B88,'[1]LISTADO ATM'!$A$2:$B$822,2,0)</f>
        <v xml:space="preserve">ATM Estación Combustible Autopista El Coral </v>
      </c>
      <c r="D88" s="189" t="s">
        <v>2570</v>
      </c>
      <c r="E88" s="190"/>
    </row>
    <row r="89" spans="1:5" ht="17.25" customHeight="1" thickBot="1" x14ac:dyDescent="0.3">
      <c r="A89" s="127" t="str">
        <f>VLOOKUP(B89,'[1]LISTADO ATM'!$A$2:$C$822,3,0)</f>
        <v>NORTE</v>
      </c>
      <c r="B89" s="127">
        <v>853</v>
      </c>
      <c r="C89" s="127" t="str">
        <f>VLOOKUP(B89,'[1]LISTADO ATM'!$A$2:$B$822,2,0)</f>
        <v xml:space="preserve">ATM Inversiones JF Group (Shell Canabacoa) </v>
      </c>
      <c r="D89" s="189" t="s">
        <v>2570</v>
      </c>
      <c r="E89" s="190"/>
    </row>
    <row r="90" spans="1:5" ht="17.25" customHeight="1" thickBot="1" x14ac:dyDescent="0.3">
      <c r="A90" s="119" t="s">
        <v>2476</v>
      </c>
      <c r="B90" s="145">
        <f>COUNT(B79:B89)</f>
        <v>11</v>
      </c>
      <c r="C90" s="110"/>
      <c r="D90" s="110"/>
      <c r="E90" s="111"/>
    </row>
    <row r="91" spans="1:5" ht="17.25" customHeight="1" x14ac:dyDescent="0.25">
      <c r="B91" s="142"/>
    </row>
  </sheetData>
  <mergeCells count="24"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A74:B74"/>
    <mergeCell ref="A75:B75"/>
    <mergeCell ref="A77:E77"/>
    <mergeCell ref="D78:E78"/>
    <mergeCell ref="D79:E79"/>
    <mergeCell ref="C15:E15"/>
    <mergeCell ref="A17:E17"/>
    <mergeCell ref="A38:E38"/>
    <mergeCell ref="A59:E59"/>
    <mergeCell ref="A1:E1"/>
    <mergeCell ref="A2:E2"/>
    <mergeCell ref="A7:E7"/>
    <mergeCell ref="C10:E10"/>
    <mergeCell ref="A12:E1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2431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14.8324421296275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58"/>
  </conditionalFormatting>
  <conditionalFormatting sqref="B7">
    <cfRule type="duplicateValues" dxfId="51" priority="42"/>
    <cfRule type="duplicateValues" dxfId="50" priority="43"/>
    <cfRule type="duplicateValues" dxfId="49" priority="44"/>
  </conditionalFormatting>
  <conditionalFormatting sqref="B7">
    <cfRule type="duplicateValues" dxfId="48" priority="41"/>
  </conditionalFormatting>
  <conditionalFormatting sqref="B7">
    <cfRule type="duplicateValues" dxfId="47" priority="39"/>
    <cfRule type="duplicateValues" dxfId="46" priority="40"/>
  </conditionalFormatting>
  <conditionalFormatting sqref="B7">
    <cfRule type="duplicateValues" dxfId="45" priority="36"/>
    <cfRule type="duplicateValues" dxfId="44" priority="37"/>
    <cfRule type="duplicateValues" dxfId="43" priority="38"/>
  </conditionalFormatting>
  <conditionalFormatting sqref="B7">
    <cfRule type="duplicateValues" dxfId="42" priority="35"/>
  </conditionalFormatting>
  <conditionalFormatting sqref="B7">
    <cfRule type="duplicateValues" dxfId="41" priority="33"/>
    <cfRule type="duplicateValues" dxfId="40" priority="34"/>
  </conditionalFormatting>
  <conditionalFormatting sqref="B7">
    <cfRule type="duplicateValues" dxfId="39" priority="32"/>
  </conditionalFormatting>
  <conditionalFormatting sqref="B7">
    <cfRule type="duplicateValues" dxfId="38" priority="29"/>
    <cfRule type="duplicateValues" dxfId="37" priority="30"/>
    <cfRule type="duplicateValues" dxfId="36" priority="31"/>
  </conditionalFormatting>
  <conditionalFormatting sqref="B7">
    <cfRule type="duplicateValues" dxfId="35" priority="28"/>
  </conditionalFormatting>
  <conditionalFormatting sqref="B7">
    <cfRule type="duplicateValues" dxfId="34" priority="27"/>
  </conditionalFormatting>
  <conditionalFormatting sqref="B9">
    <cfRule type="duplicateValues" dxfId="33" priority="26"/>
  </conditionalFormatting>
  <conditionalFormatting sqref="B9">
    <cfRule type="duplicateValues" dxfId="32" priority="23"/>
    <cfRule type="duplicateValues" dxfId="31" priority="24"/>
    <cfRule type="duplicateValues" dxfId="30" priority="25"/>
  </conditionalFormatting>
  <conditionalFormatting sqref="B9">
    <cfRule type="duplicateValues" dxfId="29" priority="21"/>
    <cfRule type="duplicateValues" dxfId="28" priority="22"/>
  </conditionalFormatting>
  <conditionalFormatting sqref="B9">
    <cfRule type="duplicateValues" dxfId="27" priority="18"/>
    <cfRule type="duplicateValues" dxfId="26" priority="19"/>
    <cfRule type="duplicateValues" dxfId="25" priority="20"/>
  </conditionalFormatting>
  <conditionalFormatting sqref="B9">
    <cfRule type="duplicateValues" dxfId="24" priority="17"/>
  </conditionalFormatting>
  <conditionalFormatting sqref="B9">
    <cfRule type="duplicateValues" dxfId="23" priority="16"/>
  </conditionalFormatting>
  <conditionalFormatting sqref="B9">
    <cfRule type="duplicateValues" dxfId="22" priority="15"/>
  </conditionalFormatting>
  <conditionalFormatting sqref="B9">
    <cfRule type="duplicateValues" dxfId="21" priority="12"/>
    <cfRule type="duplicateValues" dxfId="20" priority="13"/>
    <cfRule type="duplicateValues" dxfId="19" priority="14"/>
  </conditionalFormatting>
  <conditionalFormatting sqref="B9">
    <cfRule type="duplicateValues" dxfId="18" priority="10"/>
    <cfRule type="duplicateValues" dxfId="17" priority="11"/>
  </conditionalFormatting>
  <conditionalFormatting sqref="C9">
    <cfRule type="duplicateValues" dxfId="16" priority="9"/>
  </conditionalFormatting>
  <conditionalFormatting sqref="E3">
    <cfRule type="duplicateValues" dxfId="15" priority="121621"/>
  </conditionalFormatting>
  <conditionalFormatting sqref="E3">
    <cfRule type="duplicateValues" dxfId="14" priority="121622"/>
    <cfRule type="duplicateValues" dxfId="13" priority="121623"/>
  </conditionalFormatting>
  <conditionalFormatting sqref="E3">
    <cfRule type="duplicateValues" dxfId="12" priority="121624"/>
    <cfRule type="duplicateValues" dxfId="11" priority="121625"/>
    <cfRule type="duplicateValues" dxfId="10" priority="121626"/>
    <cfRule type="duplicateValues" dxfId="9" priority="121627"/>
  </conditionalFormatting>
  <conditionalFormatting sqref="B3">
    <cfRule type="duplicateValues" dxfId="8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9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2021-05-24T02:44:39Z</cp:lastPrinted>
  <dcterms:created xsi:type="dcterms:W3CDTF">2014-10-01T23:18:29Z</dcterms:created>
  <dcterms:modified xsi:type="dcterms:W3CDTF">2021-05-25T03:06:25Z</dcterms:modified>
</cp:coreProperties>
</file>