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5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6" l="1"/>
  <c r="B73" i="16"/>
  <c r="A66" i="16" l="1"/>
  <c r="C66" i="16"/>
  <c r="A67" i="16"/>
  <c r="C67" i="16"/>
  <c r="A68" i="16"/>
  <c r="C68" i="16"/>
  <c r="A69" i="16"/>
  <c r="C69" i="16"/>
  <c r="A70" i="16"/>
  <c r="C70" i="16"/>
  <c r="A33" i="16"/>
  <c r="C33" i="16"/>
  <c r="F66" i="1"/>
  <c r="G66" i="1"/>
  <c r="H66" i="1"/>
  <c r="I66" i="1"/>
  <c r="J66" i="1"/>
  <c r="K66" i="1"/>
  <c r="F73" i="1"/>
  <c r="G73" i="1"/>
  <c r="H73" i="1"/>
  <c r="I73" i="1"/>
  <c r="J73" i="1"/>
  <c r="K73" i="1"/>
  <c r="F28" i="1"/>
  <c r="G28" i="1"/>
  <c r="H28" i="1"/>
  <c r="I28" i="1"/>
  <c r="J28" i="1"/>
  <c r="K28" i="1"/>
  <c r="F38" i="1"/>
  <c r="G38" i="1"/>
  <c r="H38" i="1"/>
  <c r="I38" i="1"/>
  <c r="J38" i="1"/>
  <c r="K38" i="1"/>
  <c r="F14" i="1"/>
  <c r="G14" i="1"/>
  <c r="H14" i="1"/>
  <c r="I14" i="1"/>
  <c r="J14" i="1"/>
  <c r="K14" i="1"/>
  <c r="F41" i="1"/>
  <c r="G41" i="1"/>
  <c r="H41" i="1"/>
  <c r="I41" i="1"/>
  <c r="J41" i="1"/>
  <c r="K41" i="1"/>
  <c r="F16" i="1"/>
  <c r="G16" i="1"/>
  <c r="H16" i="1"/>
  <c r="I16" i="1"/>
  <c r="J16" i="1"/>
  <c r="K16" i="1"/>
  <c r="F82" i="1"/>
  <c r="G82" i="1"/>
  <c r="H82" i="1"/>
  <c r="I82" i="1"/>
  <c r="J82" i="1"/>
  <c r="K82" i="1"/>
  <c r="F36" i="1"/>
  <c r="G36" i="1"/>
  <c r="H36" i="1"/>
  <c r="I36" i="1"/>
  <c r="J36" i="1"/>
  <c r="K36" i="1"/>
  <c r="A66" i="1"/>
  <c r="A73" i="1"/>
  <c r="A28" i="1"/>
  <c r="A38" i="1"/>
  <c r="A14" i="1"/>
  <c r="A41" i="1"/>
  <c r="A16" i="1"/>
  <c r="A82" i="1"/>
  <c r="A36" i="1"/>
  <c r="A113" i="16"/>
  <c r="C113" i="16"/>
  <c r="A114" i="16"/>
  <c r="C114" i="16"/>
  <c r="A115" i="16"/>
  <c r="C115" i="16"/>
  <c r="A116" i="16"/>
  <c r="C116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A106" i="16"/>
  <c r="C106" i="16"/>
  <c r="A107" i="16"/>
  <c r="C107" i="16"/>
  <c r="A108" i="16"/>
  <c r="C108" i="16"/>
  <c r="A109" i="16"/>
  <c r="C109" i="16"/>
  <c r="A110" i="16"/>
  <c r="C110" i="16"/>
  <c r="A111" i="16"/>
  <c r="C111" i="16"/>
  <c r="A112" i="16"/>
  <c r="C112" i="16"/>
  <c r="A117" i="16"/>
  <c r="C117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2" i="16"/>
  <c r="A72" i="16"/>
  <c r="C71" i="16"/>
  <c r="A71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6" i="16" l="1"/>
  <c r="A86" i="1"/>
  <c r="F86" i="1"/>
  <c r="G86" i="1"/>
  <c r="H86" i="1"/>
  <c r="I86" i="1"/>
  <c r="J86" i="1"/>
  <c r="K86" i="1"/>
  <c r="A80" i="1"/>
  <c r="F80" i="1"/>
  <c r="G80" i="1"/>
  <c r="H80" i="1"/>
  <c r="I80" i="1"/>
  <c r="J80" i="1"/>
  <c r="K80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8" i="1"/>
  <c r="F8" i="1"/>
  <c r="G8" i="1"/>
  <c r="H8" i="1"/>
  <c r="I8" i="1"/>
  <c r="J8" i="1"/>
  <c r="K8" i="1"/>
  <c r="A81" i="1"/>
  <c r="F81" i="1"/>
  <c r="G81" i="1"/>
  <c r="H81" i="1"/>
  <c r="I81" i="1"/>
  <c r="J81" i="1"/>
  <c r="K81" i="1"/>
  <c r="A74" i="1"/>
  <c r="F74" i="1"/>
  <c r="G74" i="1"/>
  <c r="H74" i="1"/>
  <c r="I74" i="1"/>
  <c r="J74" i="1"/>
  <c r="K74" i="1"/>
  <c r="A70" i="1"/>
  <c r="F70" i="1"/>
  <c r="G70" i="1"/>
  <c r="H70" i="1"/>
  <c r="I70" i="1"/>
  <c r="J70" i="1"/>
  <c r="K70" i="1"/>
  <c r="A57" i="1"/>
  <c r="F57" i="1"/>
  <c r="G57" i="1"/>
  <c r="H57" i="1"/>
  <c r="I57" i="1"/>
  <c r="J57" i="1"/>
  <c r="K57" i="1"/>
  <c r="A37" i="1"/>
  <c r="F37" i="1"/>
  <c r="G37" i="1"/>
  <c r="H37" i="1"/>
  <c r="I37" i="1"/>
  <c r="J37" i="1"/>
  <c r="K37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43" i="1"/>
  <c r="F43" i="1"/>
  <c r="G43" i="1"/>
  <c r="H43" i="1"/>
  <c r="I43" i="1"/>
  <c r="J43" i="1"/>
  <c r="K43" i="1"/>
  <c r="A75" i="1"/>
  <c r="F75" i="1"/>
  <c r="G75" i="1"/>
  <c r="H75" i="1"/>
  <c r="I75" i="1"/>
  <c r="J75" i="1"/>
  <c r="K75" i="1"/>
  <c r="A56" i="1"/>
  <c r="F56" i="1"/>
  <c r="G56" i="1"/>
  <c r="H56" i="1"/>
  <c r="I56" i="1"/>
  <c r="J56" i="1"/>
  <c r="K56" i="1"/>
  <c r="A49" i="1"/>
  <c r="F49" i="1"/>
  <c r="G49" i="1"/>
  <c r="H49" i="1"/>
  <c r="I49" i="1"/>
  <c r="J49" i="1"/>
  <c r="K49" i="1"/>
  <c r="A18" i="1"/>
  <c r="F18" i="1"/>
  <c r="G18" i="1"/>
  <c r="H18" i="1"/>
  <c r="I18" i="1"/>
  <c r="J18" i="1"/>
  <c r="K18" i="1"/>
  <c r="A27" i="1"/>
  <c r="F27" i="1"/>
  <c r="G27" i="1"/>
  <c r="H27" i="1"/>
  <c r="I27" i="1"/>
  <c r="J27" i="1"/>
  <c r="K27" i="1"/>
  <c r="A34" i="1"/>
  <c r="F34" i="1"/>
  <c r="G34" i="1"/>
  <c r="H34" i="1"/>
  <c r="I34" i="1"/>
  <c r="J34" i="1"/>
  <c r="K34" i="1"/>
  <c r="A50" i="1"/>
  <c r="F50" i="1"/>
  <c r="G50" i="1"/>
  <c r="H50" i="1"/>
  <c r="I50" i="1"/>
  <c r="J50" i="1"/>
  <c r="K50" i="1"/>
  <c r="A19" i="1"/>
  <c r="F19" i="1"/>
  <c r="G19" i="1"/>
  <c r="H19" i="1"/>
  <c r="I19" i="1"/>
  <c r="J19" i="1"/>
  <c r="K19" i="1"/>
  <c r="A53" i="1"/>
  <c r="F53" i="1"/>
  <c r="G53" i="1"/>
  <c r="H53" i="1"/>
  <c r="I53" i="1"/>
  <c r="J53" i="1"/>
  <c r="K53" i="1"/>
  <c r="A55" i="1"/>
  <c r="F55" i="1"/>
  <c r="G55" i="1"/>
  <c r="H55" i="1"/>
  <c r="I55" i="1"/>
  <c r="J55" i="1"/>
  <c r="K55" i="1"/>
  <c r="A58" i="1"/>
  <c r="F58" i="1"/>
  <c r="G58" i="1"/>
  <c r="H58" i="1"/>
  <c r="I58" i="1"/>
  <c r="J58" i="1"/>
  <c r="K58" i="1"/>
  <c r="A63" i="1"/>
  <c r="F63" i="1"/>
  <c r="G63" i="1"/>
  <c r="H63" i="1"/>
  <c r="I63" i="1"/>
  <c r="J63" i="1"/>
  <c r="K63" i="1"/>
  <c r="A12" i="1"/>
  <c r="F12" i="1"/>
  <c r="G12" i="1"/>
  <c r="H12" i="1"/>
  <c r="I12" i="1"/>
  <c r="J12" i="1"/>
  <c r="K12" i="1"/>
  <c r="A44" i="1"/>
  <c r="F44" i="1"/>
  <c r="G44" i="1"/>
  <c r="H44" i="1"/>
  <c r="I44" i="1"/>
  <c r="J44" i="1"/>
  <c r="K44" i="1"/>
  <c r="A72" i="1"/>
  <c r="F72" i="1"/>
  <c r="G72" i="1"/>
  <c r="H72" i="1"/>
  <c r="I72" i="1"/>
  <c r="J72" i="1"/>
  <c r="K72" i="1"/>
  <c r="A54" i="1"/>
  <c r="F54" i="1"/>
  <c r="G54" i="1"/>
  <c r="H54" i="1"/>
  <c r="I54" i="1"/>
  <c r="J54" i="1"/>
  <c r="K54" i="1"/>
  <c r="A88" i="1"/>
  <c r="F88" i="1"/>
  <c r="G88" i="1"/>
  <c r="H88" i="1"/>
  <c r="I88" i="1"/>
  <c r="J88" i="1"/>
  <c r="K88" i="1"/>
  <c r="A64" i="1"/>
  <c r="F64" i="1"/>
  <c r="G64" i="1"/>
  <c r="H64" i="1"/>
  <c r="I64" i="1"/>
  <c r="J64" i="1"/>
  <c r="K64" i="1"/>
  <c r="A32" i="1"/>
  <c r="F32" i="1"/>
  <c r="G32" i="1"/>
  <c r="H32" i="1"/>
  <c r="I32" i="1"/>
  <c r="J32" i="1"/>
  <c r="K32" i="1"/>
  <c r="A52" i="1"/>
  <c r="F52" i="1"/>
  <c r="G52" i="1"/>
  <c r="H52" i="1"/>
  <c r="I52" i="1"/>
  <c r="J52" i="1"/>
  <c r="K52" i="1"/>
  <c r="A7" i="1"/>
  <c r="F7" i="1"/>
  <c r="G7" i="1"/>
  <c r="H7" i="1"/>
  <c r="I7" i="1"/>
  <c r="J7" i="1"/>
  <c r="K7" i="1"/>
  <c r="A48" i="1"/>
  <c r="F48" i="1"/>
  <c r="G48" i="1"/>
  <c r="H48" i="1"/>
  <c r="I48" i="1"/>
  <c r="J48" i="1"/>
  <c r="K48" i="1"/>
  <c r="A39" i="1"/>
  <c r="F39" i="1"/>
  <c r="G39" i="1"/>
  <c r="H39" i="1"/>
  <c r="I39" i="1"/>
  <c r="J39" i="1"/>
  <c r="K39" i="1"/>
  <c r="A47" i="1" l="1"/>
  <c r="A11" i="1"/>
  <c r="A65" i="1"/>
  <c r="F47" i="1"/>
  <c r="G47" i="1"/>
  <c r="H47" i="1"/>
  <c r="I47" i="1"/>
  <c r="J47" i="1"/>
  <c r="K47" i="1"/>
  <c r="F11" i="1"/>
  <c r="G11" i="1"/>
  <c r="H11" i="1"/>
  <c r="I11" i="1"/>
  <c r="J11" i="1"/>
  <c r="K11" i="1"/>
  <c r="F65" i="1"/>
  <c r="G65" i="1"/>
  <c r="H65" i="1"/>
  <c r="I65" i="1"/>
  <c r="J65" i="1"/>
  <c r="K65" i="1"/>
  <c r="A83" i="1"/>
  <c r="A42" i="1"/>
  <c r="F83" i="1"/>
  <c r="G83" i="1"/>
  <c r="H83" i="1"/>
  <c r="I83" i="1"/>
  <c r="J83" i="1"/>
  <c r="K83" i="1"/>
  <c r="F42" i="1"/>
  <c r="G42" i="1"/>
  <c r="H42" i="1"/>
  <c r="I42" i="1"/>
  <c r="J42" i="1"/>
  <c r="K42" i="1"/>
  <c r="A6" i="1"/>
  <c r="A60" i="1"/>
  <c r="F6" i="1"/>
  <c r="G6" i="1"/>
  <c r="H6" i="1"/>
  <c r="I6" i="1"/>
  <c r="J6" i="1"/>
  <c r="K6" i="1"/>
  <c r="F60" i="1"/>
  <c r="G60" i="1"/>
  <c r="H60" i="1"/>
  <c r="I60" i="1"/>
  <c r="J60" i="1"/>
  <c r="K60" i="1"/>
  <c r="A15" i="1" l="1"/>
  <c r="A76" i="1"/>
  <c r="A46" i="1"/>
  <c r="A26" i="1"/>
  <c r="A21" i="1"/>
  <c r="A85" i="1"/>
  <c r="A23" i="1"/>
  <c r="A61" i="1"/>
  <c r="A71" i="1"/>
  <c r="F15" i="1"/>
  <c r="G15" i="1"/>
  <c r="H15" i="1"/>
  <c r="I15" i="1"/>
  <c r="J15" i="1"/>
  <c r="K15" i="1"/>
  <c r="F76" i="1"/>
  <c r="G76" i="1"/>
  <c r="H76" i="1"/>
  <c r="I76" i="1"/>
  <c r="J76" i="1"/>
  <c r="K76" i="1"/>
  <c r="F46" i="1"/>
  <c r="G46" i="1"/>
  <c r="H46" i="1"/>
  <c r="I46" i="1"/>
  <c r="J46" i="1"/>
  <c r="K46" i="1"/>
  <c r="F26" i="1"/>
  <c r="G26" i="1"/>
  <c r="H26" i="1"/>
  <c r="I26" i="1"/>
  <c r="J26" i="1"/>
  <c r="K26" i="1"/>
  <c r="F21" i="1"/>
  <c r="G21" i="1"/>
  <c r="H21" i="1"/>
  <c r="I21" i="1"/>
  <c r="J21" i="1"/>
  <c r="K21" i="1"/>
  <c r="F85" i="1"/>
  <c r="G85" i="1"/>
  <c r="H85" i="1"/>
  <c r="I85" i="1"/>
  <c r="J85" i="1"/>
  <c r="K85" i="1"/>
  <c r="F23" i="1"/>
  <c r="G23" i="1"/>
  <c r="H23" i="1"/>
  <c r="I23" i="1"/>
  <c r="J23" i="1"/>
  <c r="K23" i="1"/>
  <c r="F61" i="1"/>
  <c r="G61" i="1"/>
  <c r="H61" i="1"/>
  <c r="I61" i="1"/>
  <c r="J61" i="1"/>
  <c r="K61" i="1"/>
  <c r="F71" i="1"/>
  <c r="G71" i="1"/>
  <c r="H71" i="1"/>
  <c r="I71" i="1"/>
  <c r="J71" i="1"/>
  <c r="K71" i="1"/>
  <c r="A77" i="1"/>
  <c r="A62" i="1"/>
  <c r="A69" i="1"/>
  <c r="F77" i="1"/>
  <c r="G77" i="1"/>
  <c r="H77" i="1"/>
  <c r="I77" i="1"/>
  <c r="J77" i="1"/>
  <c r="K77" i="1"/>
  <c r="F62" i="1"/>
  <c r="G62" i="1"/>
  <c r="H62" i="1"/>
  <c r="I62" i="1"/>
  <c r="J62" i="1"/>
  <c r="K62" i="1"/>
  <c r="F69" i="1"/>
  <c r="G69" i="1"/>
  <c r="H69" i="1"/>
  <c r="I69" i="1"/>
  <c r="J69" i="1"/>
  <c r="K69" i="1"/>
  <c r="F17" i="1" l="1"/>
  <c r="G17" i="1"/>
  <c r="H17" i="1"/>
  <c r="I17" i="1"/>
  <c r="J17" i="1"/>
  <c r="K17" i="1"/>
  <c r="F79" i="1"/>
  <c r="G79" i="1"/>
  <c r="H79" i="1"/>
  <c r="I79" i="1"/>
  <c r="J79" i="1"/>
  <c r="K79" i="1"/>
  <c r="F13" i="1"/>
  <c r="G13" i="1"/>
  <c r="H13" i="1"/>
  <c r="I13" i="1"/>
  <c r="J13" i="1"/>
  <c r="K13" i="1"/>
  <c r="F59" i="1"/>
  <c r="G59" i="1"/>
  <c r="H59" i="1"/>
  <c r="I59" i="1"/>
  <c r="J59" i="1"/>
  <c r="K59" i="1"/>
  <c r="F5" i="1"/>
  <c r="G5" i="1"/>
  <c r="H5" i="1"/>
  <c r="I5" i="1"/>
  <c r="J5" i="1"/>
  <c r="K5" i="1"/>
  <c r="F22" i="1"/>
  <c r="G22" i="1"/>
  <c r="H22" i="1"/>
  <c r="I22" i="1"/>
  <c r="J22" i="1"/>
  <c r="K22" i="1"/>
  <c r="A17" i="1"/>
  <c r="A79" i="1"/>
  <c r="A13" i="1"/>
  <c r="A59" i="1"/>
  <c r="A5" i="1"/>
  <c r="A22" i="1"/>
  <c r="A40" i="1" l="1"/>
  <c r="F40" i="1"/>
  <c r="G40" i="1"/>
  <c r="H40" i="1"/>
  <c r="I40" i="1"/>
  <c r="J40" i="1"/>
  <c r="K40" i="1"/>
  <c r="A29" i="1" l="1"/>
  <c r="A78" i="1"/>
  <c r="F29" i="1"/>
  <c r="G29" i="1"/>
  <c r="H29" i="1"/>
  <c r="I29" i="1"/>
  <c r="J29" i="1"/>
  <c r="K29" i="1"/>
  <c r="F78" i="1"/>
  <c r="G78" i="1"/>
  <c r="H78" i="1"/>
  <c r="I78" i="1"/>
  <c r="J78" i="1"/>
  <c r="K78" i="1"/>
  <c r="A25" i="1" l="1"/>
  <c r="F25" i="1"/>
  <c r="G25" i="1"/>
  <c r="H25" i="1"/>
  <c r="I25" i="1"/>
  <c r="J25" i="1"/>
  <c r="K25" i="1"/>
  <c r="A31" i="1"/>
  <c r="F31" i="1"/>
  <c r="G31" i="1"/>
  <c r="H31" i="1"/>
  <c r="I31" i="1"/>
  <c r="J31" i="1"/>
  <c r="K31" i="1"/>
  <c r="A67" i="1"/>
  <c r="F67" i="1"/>
  <c r="G67" i="1"/>
  <c r="H67" i="1"/>
  <c r="I67" i="1"/>
  <c r="J67" i="1"/>
  <c r="K67" i="1"/>
  <c r="A24" i="1"/>
  <c r="F24" i="1"/>
  <c r="G24" i="1"/>
  <c r="H24" i="1"/>
  <c r="I24" i="1"/>
  <c r="J24" i="1"/>
  <c r="K24" i="1"/>
  <c r="A45" i="1"/>
  <c r="F45" i="1"/>
  <c r="G45" i="1"/>
  <c r="H45" i="1"/>
  <c r="I45" i="1"/>
  <c r="J45" i="1"/>
  <c r="K45" i="1"/>
  <c r="A87" i="1"/>
  <c r="F87" i="1"/>
  <c r="G87" i="1"/>
  <c r="H87" i="1"/>
  <c r="I87" i="1"/>
  <c r="J87" i="1"/>
  <c r="K87" i="1"/>
  <c r="F51" i="1" l="1"/>
  <c r="G51" i="1"/>
  <c r="H51" i="1"/>
  <c r="I51" i="1"/>
  <c r="J51" i="1"/>
  <c r="K51" i="1"/>
  <c r="A51" i="1"/>
  <c r="A84" i="1" l="1"/>
  <c r="F84" i="1"/>
  <c r="G84" i="1"/>
  <c r="H84" i="1"/>
  <c r="I84" i="1"/>
  <c r="J84" i="1"/>
  <c r="K84" i="1"/>
  <c r="A68" i="1" l="1"/>
  <c r="F68" i="1"/>
  <c r="G68" i="1"/>
  <c r="H68" i="1"/>
  <c r="I68" i="1"/>
  <c r="J68" i="1"/>
  <c r="K68" i="1"/>
  <c r="A20" i="1"/>
  <c r="F20" i="1"/>
  <c r="G20" i="1"/>
  <c r="H20" i="1"/>
  <c r="I20" i="1"/>
  <c r="J20" i="1"/>
  <c r="K20" i="1"/>
  <c r="A35" i="1"/>
  <c r="F35" i="1"/>
  <c r="G35" i="1"/>
  <c r="H35" i="1"/>
  <c r="I35" i="1"/>
  <c r="J35" i="1"/>
  <c r="K3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<sst xmlns="http://schemas.openxmlformats.org/spreadsheetml/2006/main" count="13578" uniqueCount="2608">
  <si>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</si>
  <si>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</si>
  <si>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</si>
  <si>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</si>
  <si>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</si>
  <si>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</si>
  <si>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</si>
  <si>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</si>
  <si>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</si>
  <si>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</si>
  <si>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</si>
  <si>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</si>
  <si>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</si>
  <si>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</si>
  <si>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</si>
  <si>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</si>
  <si>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</si>
  <si>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</si>
  <si>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</si>
  <si>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</si>
  <si>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</si>
  <si>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</si>
  <si>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</si>
  <si>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</si>
  <si>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</si>
  <si>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</si>
  <si>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</si>
  <si>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</si>
  <si>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</si>
  <si>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</si>
  <si>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</si>
  <si>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</si>
  <si>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</si>
  <si>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</si>
  <si>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</si>
  <si>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</si>
  <si>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</si>
  <si>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</si>
  <si>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</si>
  <si>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</si>
  <si>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</si>
  <si>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</si>
  <si>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</si>
  <si>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</si>
  <si>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</si>
  <si>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</si>
  <si>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</si>
  <si>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</si>
  <si>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</si>
  <si>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</si>
  <si>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</si>
  <si>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</si>
  <si>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</si>
  <si>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</si>
  <si>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</si>
  <si>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</si>
  <si>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</si>
  <si>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</si>
  <si>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</si>
  <si>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</si>
  <si>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</si>
  <si>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</si>
  <si>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</si>
  <si>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</si>
  <si>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</si>
  <si>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</si>
  <si>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</si>
  <si>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</si>
  <si>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</si>
  <si>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</si>
  <si>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</si>
  <si>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</si>
  <si>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</si>
  <si>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</si>
  <si>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</si>
  <si>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</si>
  <si>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</si>
  <si>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</si>
  <si>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</si>
  <si>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</si>
  <si>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</si>
  <si>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</si>
  <si>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</si>
  <si>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</si>
  <si>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</si>
  <si>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</si>
  <si>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</si>
  <si>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</si>
  <si>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</si>
  <si>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</si>
  <si>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</si>
  <si>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</si>
  <si>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</si>
  <si>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</si>
  <si>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</si>
  <si>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</si>
  <si>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</si>
  <si>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</si>
  <si>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</si>
  <si>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</si>
  <si>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</si>
  <si>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</si>
  <si>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</si>
  <si>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</si>
  <si>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</si>
  <si>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</si>
  <si>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</si>
  <si>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</si>
  <si>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</si>
  <si>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</si>
  <si>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</si>
  <si>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</si>
  <si>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</si>
  <si>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</si>
  <si>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</si>
  <si>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</si>
  <si>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</si>
  <si>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</si>
  <si>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</si>
  <si>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</si>
  <si>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</si>
  <si>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</si>
  <si>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</si>
  <si>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</si>
  <si>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</si>
  <si>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</si>
  <si>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</si>
  <si>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</si>
  <si>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</si>
  <si>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</si>
  <si>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</si>
  <si>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</si>
  <si>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</si>
  <si>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</si>
  <si>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</si>
  <si>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</si>
  <si>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</si>
  <si>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</si>
  <si>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</si>
  <si>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</si>
  <si>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</si>
  <si>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</si>
  <si>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</si>
  <si>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</si>
  <si>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</si>
  <si>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</si>
  <si>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</si>
  <si>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</si>
  <si>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</si>
  <si>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</si>
  <si>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</si>
  <si>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</si>
  <si>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</si>
  <si>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</si>
  <si>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</si>
  <si>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</si>
  <si>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</si>
  <si>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</si>
  <si>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</si>
  <si>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</si>
  <si>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</si>
  <si>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</si>
  <si>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</si>
  <si>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</si>
  <si>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</si>
  <si>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</si>
  <si>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</si>
  <si>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</si>
  <si>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</si>
  <si>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</si>
  <si>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</si>
  <si>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</si>
  <si>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</si>
  <si>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</si>
  <si>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</si>
  <si>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</si>
  <si>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</si>
  <si>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</si>
  <si>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</si>
  <si>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</si>
  <si>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</si>
  <si>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</si>
  <si>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</si>
  <si>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</si>
  <si>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</si>
  <si>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</si>
  <si>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</si>
  <si>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</si>
  <si>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</si>
  <si>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</si>
  <si>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</si>
  <si>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</si>
  <si>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</si>
  <si>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</si>
  <si>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</si>
  <si>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</si>
  <si>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</si>
  <si>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</si>
  <si>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</si>
  <si>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</si>
  <si>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</si>
  <si>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</si>
  <si>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</si>
  <si>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</si>
  <si>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</si>
  <si>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</si>
  <si>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</si>
  <si>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</si>
  <si>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</si>
  <si>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</si>
  <si>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</si>
  <si>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</si>
  <si>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</si>
  <si>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</si>
  <si>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</si>
  <si>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</si>
  <si>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</si>
  <si>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</si>
  <si>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</si>
  <si>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</si>
  <si>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</si>
  <si>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</si>
  <si>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</si>
  <si>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</si>
  <si>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</si>
  <si>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</si>
  <si>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</si>
  <si>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</si>
  <si>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</si>
  <si>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</si>
  <si>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</si>
  <si>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</si>
  <si>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</si>
  <si>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</si>
  <si>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</si>
  <si>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</si>
  <si>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</si>
  <si>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</si>
  <si>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</si>
  <si>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</si>
  <si>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</si>
  <si>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</si>
  <si>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</si>
  <si>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</si>
  <si>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</si>
  <si>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</si>
  <si>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</si>
  <si>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</si>
  <si>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</si>
  <si>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</si>
  <si>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</si>
  <si>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</si>
  <si>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</si>
  <si>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</si>
  <si>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</si>
  <si>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</si>
  <si>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</si>
  <si>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</si>
  <si>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</si>
  <si>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</si>
  <si>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</si>
  <si>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</si>
  <si>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</si>
  <si>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</si>
  <si>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</si>
  <si>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</si>
  <si>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</si>
  <si>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</si>
  <si>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</si>
  <si>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</si>
  <si>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</si>
  <si>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</si>
  <si>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</si>
  <si>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</si>
  <si>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</si>
  <si>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</si>
  <si>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</si>
  <si>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</si>
  <si>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</si>
  <si>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</si>
  <si>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</si>
  <si>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</si>
  <si>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</si>
  <si>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</si>
  <si>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</si>
  <si>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</si>
  <si>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</si>
  <si>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</si>
  <si>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</si>
  <si>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</si>
  <si>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</si>
  <si>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</si>
  <si>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</si>
  <si>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</si>
  <si>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</si>
  <si>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</si>
  <si>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</si>
  <si>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</si>
  <si>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</si>
  <si>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</si>
  <si>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</si>
  <si>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</si>
  <si>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</si>
  <si>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</si>
  <si>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</si>
  <si>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</si>
  <si>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</si>
  <si>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</si>
  <si>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</si>
  <si>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</si>
  <si>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</si>
  <si>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</si>
  <si>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</si>
  <si>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</si>
  <si>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</si>
  <si>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</si>
  <si>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</si>
  <si>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</si>
  <si>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</si>
  <si>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</si>
  <si>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</si>
  <si>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</si>
  <si>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</si>
  <si>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</si>
  <si>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</si>
  <si>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</si>
  <si>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</si>
  <si>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</si>
  <si>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</si>
  <si>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</si>
  <si>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</si>
  <si>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</si>
  <si>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</si>
  <si>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</si>
  <si>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</si>
  <si>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</si>
  <si>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</si>
  <si>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</si>
  <si>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</si>
  <si>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</si>
  <si>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</si>
  <si>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</si>
  <si>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</si>
  <si>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</si>
  <si>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</si>
  <si>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</si>
  <si>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</si>
  <si>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</si>
  <si>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</si>
  <si>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</si>
  <si>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</si>
  <si>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</si>
  <si>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</si>
  <si>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</si>
  <si>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</si>
  <si>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</si>
  <si>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</si>
  <si>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</si>
  <si>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</si>
  <si>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</si>
  <si>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</si>
  <si>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</si>
  <si>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</si>
  <si>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</si>
  <si>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</si>
  <si>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</si>
  <si>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</si>
  <si>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</si>
  <si>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</si>
  <si>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</si>
  <si>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</si>
  <si>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</si>
  <si>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</si>
  <si>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</si>
  <si>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</si>
  <si>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</si>
  <si>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</si>
  <si>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</si>
  <si>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</si>
  <si>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</si>
  <si>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</si>
  <si>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</si>
  <si>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</si>
  <si>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</si>
  <si>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</si>
  <si>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</si>
  <si>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</si>
  <si>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</si>
  <si>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</si>
  <si>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</si>
  <si>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</si>
  <si>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</si>
  <si>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</si>
  <si>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</si>
  <si>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</si>
  <si>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</si>
  <si>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</si>
  <si>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</si>
  <si>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</si>
  <si>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</si>
  <si>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</si>
  <si>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</si>
  <si>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</si>
  <si>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</si>
  <si>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</si>
  <si>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</si>
  <si>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</si>
  <si>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</si>
  <si>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</si>
  <si>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</si>
  <si>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</si>
  <si>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</si>
  <si>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</si>
  <si>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</si>
  <si>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</si>
  <si>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</si>
  <si>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</si>
  <si>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</si>
  <si>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</si>
  <si>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</si>
  <si>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</si>
  <si>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</si>
  <si>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</si>
  <si>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</si>
  <si>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</si>
  <si>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</si>
  <si>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</si>
  <si>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</si>
  <si>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</si>
  <si>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</si>
  <si>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</si>
  <si>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</si>
  <si>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</si>
  <si>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</si>
  <si>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</si>
  <si>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</si>
  <si>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</si>
  <si>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</si>
  <si>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</si>
  <si>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</si>
  <si>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</si>
  <si>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</si>
  <si>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</si>
  <si>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</si>
  <si>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</si>
  <si>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</si>
  <si>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</si>
  <si>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</si>
  <si>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</si>
  <si>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</si>
  <si>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</si>
  <si>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</si>
  <si>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</si>
  <si>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</si>
  <si>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</si>
  <si>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</si>
  <si>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</si>
  <si>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</si>
  <si>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</si>
  <si>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</si>
  <si>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</si>
  <si>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</si>
  <si>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</si>
  <si>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</si>
  <si>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</si>
  <si>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</si>
  <si>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</si>
  <si>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</si>
  <si>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</si>
  <si>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</si>
  <si>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</si>
  <si>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</si>
  <si>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</si>
  <si>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</si>
  <si>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</si>
  <si>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</si>
  <si>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</si>
  <si>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</si>
  <si>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</si>
  <si>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</si>
  <si>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</si>
  <si>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</si>
  <si>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</si>
  <si>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</si>
  <si>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</si>
  <si>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</si>
  <si>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</si>
  <si>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</si>
  <si>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</si>
  <si>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</si>
  <si>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</si>
  <si>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</si>
  <si>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</si>
  <si>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</si>
  <si>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</si>
  <si>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</si>
  <si>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</si>
  <si>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</si>
  <si>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</si>
  <si>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</si>
  <si>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</si>
  <si>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</si>
  <si>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</si>
  <si>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</si>
  <si>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</si>
  <si>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</si>
  <si>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</si>
  <si>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</si>
  <si>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</si>
  <si>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</si>
  <si>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</si>
  <si>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</si>
  <si>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</si>
  <si>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</si>
  <si>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</si>
  <si>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</si>
  <si>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</si>
  <si>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</si>
  <si>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</si>
  <si>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</si>
  <si>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</si>
  <si>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</si>
  <si>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</si>
  <si>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</si>
  <si>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</si>
  <si>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</si>
  <si>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</si>
  <si>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</si>
  <si>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</si>
  <si>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</si>
  <si>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</si>
  <si>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</si>
  <si>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</si>
  <si>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</si>
  <si>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</si>
  <si>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</si>
  <si>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</si>
  <si>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</si>
  <si>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</si>
  <si>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</si>
  <si>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</si>
  <si>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</si>
  <si>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</si>
  <si>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</si>
  <si>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</si>
  <si>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</si>
  <si>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</si>
  <si>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</si>
  <si>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</si>
  <si>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</si>
  <si>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</si>
  <si>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</si>
  <si>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</si>
  <si>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</si>
  <si>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</si>
  <si>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</si>
  <si>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</si>
  <si>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</si>
  <si>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</si>
  <si>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</si>
  <si>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</si>
  <si>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</si>
  <si>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</si>
  <si>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</si>
  <si>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</si>
  <si>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</si>
  <si>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</si>
  <si>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</si>
  <si>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</si>
  <si>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</si>
  <si>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</si>
  <si>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</si>
  <si>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</si>
  <si>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</si>
  <si>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</si>
  <si>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</si>
  <si>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</si>
  <si>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</si>
  <si>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</si>
  <si>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</si>
  <si>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</si>
  <si>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</si>
  <si>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</si>
  <si>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</si>
  <si>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</si>
  <si>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</si>
  <si>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</si>
  <si>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</si>
  <si>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</si>
  <si>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</si>
  <si>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</si>
  <si>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</si>
  <si>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</si>
  <si>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</si>
  <si>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</si>
  <si>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</si>
  <si>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</si>
  <si>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</si>
  <si>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</si>
  <si>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</si>
  <si>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</si>
  <si>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</si>
  <si>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</si>
  <si>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</si>
  <si>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</si>
  <si>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</si>
  <si>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</si>
  <si>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</si>
  <si>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</si>
  <si>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</si>
  <si>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</si>
  <si>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</si>
  <si>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</si>
  <si>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</si>
  <si>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</si>
  <si>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</si>
  <si>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</si>
  <si>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</si>
  <si>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</si>
  <si>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</si>
  <si>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</si>
  <si>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</si>
  <si>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</si>
  <si>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</si>
  <si>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</si>
  <si>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</si>
  <si>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</si>
  <si>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</si>
  <si>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</si>
  <si>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</si>
  <si>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</si>
  <si>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</si>
  <si>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</si>
  <si>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</si>
  <si>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</si>
  <si>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</si>
  <si>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</si>
  <si>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</si>
  <si>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</si>
  <si>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</si>
  <si>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</si>
  <si>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</si>
  <si>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</si>
  <si>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</si>
  <si>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</si>
  <si>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</si>
  <si>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</si>
  <si>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</si>
  <si>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</si>
  <si>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</si>
  <si>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</si>
  <si>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</si>
  <si>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</si>
  <si>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</si>
  <si>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</si>
  <si>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</si>
  <si>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</si>
  <si>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</si>
  <si>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</si>
  <si>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</si>
  <si>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</si>
  <si>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</si>
  <si>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</si>
  <si>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</si>
  <si>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</si>
  <si>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</si>
  <si>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</si>
  <si>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</si>
  <si>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</si>
  <si>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</si>
  <si>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</si>
  <si>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</si>
  <si>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</si>
  <si>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</si>
  <si>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</si>
  <si>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</si>
  <si>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</si>
  <si>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</si>
  <si>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</si>
  <si>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</si>
  <si>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</si>
  <si>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</si>
  <si>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</si>
  <si>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</si>
  <si>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</si>
  <si>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</si>
  <si>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</si>
  <si>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</si>
  <si>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</si>
  <si>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</si>
  <si>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</si>
  <si>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</si>
  <si>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</si>
  <si>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</si>
  <si>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</si>
  <si>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</si>
  <si>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</si>
  <si>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</si>
  <si>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</si>
  <si>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</si>
  <si>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</si>
  <si>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</si>
  <si>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</si>
  <si>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</si>
  <si>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</si>
  <si>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</si>
  <si>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</si>
  <si>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</si>
  <si>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</si>
  <si>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</si>
  <si>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</si>
  <si>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</si>
  <si>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</si>
  <si>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</si>
  <si>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</si>
  <si>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</si>
  <si>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</si>
  <si>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</si>
  <si>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</si>
  <si>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</si>
  <si>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</si>
  <si>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</si>
  <si>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</si>
  <si>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</si>
  <si>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</si>
  <si>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</si>
  <si>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</si>
  <si>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</si>
  <si>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</si>
  <si>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</si>
  <si>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</si>
  <si>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</si>
  <si>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</si>
  <si>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</si>
  <si>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</si>
  <si>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</si>
  <si>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</si>
  <si>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</si>
  <si>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</si>
  <si>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</si>
  <si>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</si>
  <si>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</si>
  <si>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</si>
  <si>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</si>
  <si>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</si>
  <si>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</si>
  <si>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</si>
  <si>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</si>
  <si>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</si>
  <si>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</si>
  <si>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</si>
  <si>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</si>
  <si>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</si>
  <si>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</si>
  <si>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</si>
  <si>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</si>
  <si>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</si>
  <si>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</si>
  <si>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</si>
  <si>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</si>
  <si>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</si>
  <si>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</si>
  <si>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</si>
  <si>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</si>
  <si>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</si>
  <si>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</si>
  <si>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</si>
  <si>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</si>
  <si>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</si>
  <si>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</si>
  <si>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</si>
  <si>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</si>
  <si>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</si>
  <si>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</si>
  <si>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</si>
  <si>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</si>
  <si>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</si>
  <si>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</si>
  <si>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</si>
  <si>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</si>
  <si>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</si>
  <si>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</si>
  <si>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</si>
  <si>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</si>
  <si>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</si>
  <si>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</si>
  <si>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</si>
  <si>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</si>
  <si>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</si>
  <si>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</si>
  <si>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</si>
  <si>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</si>
  <si>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</si>
  <si>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</si>
  <si>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</si>
  <si>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</si>
  <si>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</si>
  <si>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</si>
  <si>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</si>
  <si>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</si>
  <si>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</si>
  <si>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</si>
  <si>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</si>
  <si>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</si>
  <si>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</si>
  <si>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</si>
  <si>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</si>
  <si>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</si>
  <si>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</si>
  <si>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</si>
  <si>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</si>
  <si>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</si>
  <si>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</si>
  <si>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</si>
  <si>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</si>
  <si>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</si>
  <si>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</si>
  <si>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</si>
  <si>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</si>
  <si>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</si>
  <si>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</si>
  <si>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</si>
  <si>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</si>
  <si>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</si>
  <si>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</si>
  <si>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</si>
  <si>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</si>
  <si>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</si>
  <si>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</si>
  <si>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</si>
  <si>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</si>
  <si>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</si>
  <si>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</si>
  <si>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</si>
  <si>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</si>
  <si>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</si>
  <si>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</si>
  <si>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</si>
  <si>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</si>
  <si>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</si>
  <si>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</si>
  <si>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</si>
  <si>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</si>
  <si>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</si>
  <si>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</si>
  <si>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</si>
  <si>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</si>
  <si>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</si>
  <si>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</si>
  <si>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</si>
  <si>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</si>
  <si>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</si>
  <si>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</si>
  <si>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</si>
  <si>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</si>
  <si>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</si>
  <si>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</si>
  <si>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</si>
  <si>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</si>
  <si>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</si>
  <si>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</si>
  <si>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</si>
  <si>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</si>
  <si>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</si>
  <si>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</si>
  <si>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</si>
  <si>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</si>
  <si>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</si>
  <si>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</si>
  <si>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</si>
  <si>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</si>
  <si>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</si>
  <si>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</si>
  <si>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</si>
  <si>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</si>
  <si>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</si>
  <si>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</si>
  <si>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</si>
  <si>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</si>
  <si>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</si>
  <si>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</si>
  <si>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</si>
  <si>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</si>
  <si>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</si>
  <si>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</si>
  <si>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</si>
  <si>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</si>
  <si>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</si>
  <si>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</si>
  <si>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</si>
  <si>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</si>
  <si>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</si>
  <si>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</si>
  <si>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</si>
  <si>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</si>
  <si>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</si>
  <si>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</si>
  <si>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</si>
  <si>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</si>
  <si>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</si>
  <si>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</si>
  <si>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</si>
  <si>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</si>
  <si>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</si>
  <si>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</si>
  <si>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</si>
  <si>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</si>
  <si>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</si>
  <si>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</si>
  <si>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</si>
  <si>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</si>
  <si>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</si>
  <si>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</si>
  <si>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</si>
  <si>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</si>
  <si>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</si>
  <si>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</si>
  <si>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</si>
  <si>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</si>
  <si>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</si>
  <si>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</si>
  <si>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</si>
  <si>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</si>
  <si>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</si>
  <si>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</si>
  <si>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</si>
  <si>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</si>
  <si>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</si>
  <si>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</si>
  <si>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</si>
  <si>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</si>
  <si>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</si>
  <si>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</si>
  <si>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</si>
  <si>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</si>
  <si>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</si>
  <si>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</si>
  <si>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</si>
  <si>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</si>
  <si>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</si>
  <si>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</si>
  <si>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</si>
  <si>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</si>
  <si>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</si>
  <si>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</si>
  <si>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</si>
  <si>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</si>
  <si>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</si>
  <si>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</si>
  <si>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</si>
  <si>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</si>
  <si>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</si>
  <si>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</si>
  <si>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</si>
  <si>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</si>
  <si>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</si>
  <si>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</si>
  <si>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</si>
  <si>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</si>
  <si>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</si>
  <si>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</si>
  <si>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</si>
  <si>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</si>
  <si>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</si>
  <si>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</si>
  <si>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</si>
  <si>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</si>
  <si>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</si>
  <si>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</si>
  <si>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</si>
  <si>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</si>
  <si>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</si>
  <si>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</si>
  <si>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</si>
  <si>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</si>
  <si>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</si>
  <si>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</si>
  <si>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</si>
  <si>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</si>
  <si>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</si>
  <si>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</si>
  <si>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</si>
  <si>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</si>
  <si>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</si>
  <si>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</si>
  <si>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</si>
  <si>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</si>
  <si>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</si>
  <si>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</si>
  <si>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</si>
  <si>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</si>
  <si>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</si>
  <si>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</si>
  <si>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</si>
  <si>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</si>
  <si>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</si>
  <si>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</si>
  <si>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</si>
  <si>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</si>
  <si>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</si>
  <si>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</si>
  <si>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</si>
  <si>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</si>
  <si>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</si>
  <si>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</si>
  <si>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</si>
  <si>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</si>
  <si>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</si>
  <si>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</si>
  <si>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</si>
  <si>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</si>
  <si>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</si>
  <si>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</si>
  <si>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</si>
  <si>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</si>
  <si>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</si>
  <si>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</si>
  <si>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</si>
  <si>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</si>
  <si>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</si>
  <si>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</si>
  <si>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</si>
  <si>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</si>
  <si>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</si>
  <si>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</si>
  <si>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</si>
  <si>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</si>
  <si>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</si>
  <si>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</si>
  <si>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</si>
  <si>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</si>
  <si>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</si>
  <si>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</si>
  <si>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</si>
  <si>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</si>
  <si>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</si>
  <si>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</si>
  <si>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</si>
  <si>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</si>
  <si>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</si>
  <si>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</si>
  <si>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</si>
  <si>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</si>
  <si>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</si>
  <si>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</si>
  <si>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</si>
  <si>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</si>
  <si>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</si>
  <si>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</si>
  <si>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</si>
  <si>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</si>
  <si>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</si>
  <si>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</si>
  <si>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</si>
  <si>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</si>
  <si>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</si>
  <si>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</si>
  <si>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</si>
  <si>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</si>
  <si>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</si>
  <si>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</si>
  <si>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</si>
  <si>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</si>
  <si>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</si>
  <si>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</si>
  <si>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</si>
  <si>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</si>
  <si>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</si>
  <si>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</si>
  <si>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</si>
  <si>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</si>
  <si>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</si>
  <si>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</si>
  <si>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</si>
  <si>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</si>
  <si>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</si>
  <si>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</si>
  <si>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</si>
  <si>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</si>
  <si>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</si>
  <si>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</si>
  <si>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</si>
  <si>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</si>
  <si>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</si>
  <si>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</si>
  <si>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</si>
  <si>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</si>
  <si>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</si>
  <si>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</si>
  <si>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</si>
  <si>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</si>
  <si>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</si>
  <si>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</si>
  <si>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</si>
  <si>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</si>
  <si>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</si>
  <si>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</si>
  <si>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</si>
  <si>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</si>
  <si>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</si>
  <si>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</si>
  <si>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</si>
  <si>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</si>
  <si>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</si>
  <si>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</si>
  <si>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</si>
  <si>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</si>
  <si>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</si>
  <si>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</si>
  <si>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</si>
  <si>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</si>
  <si>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</si>
  <si>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</si>
  <si>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</si>
  <si>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</si>
  <si>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</si>
  <si>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</si>
  <si>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</si>
  <si>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</si>
  <si>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</si>
  <si>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</si>
  <si>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</si>
  <si>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</si>
  <si>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</si>
  <si>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</si>
  <si>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</si>
  <si>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</si>
  <si>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</si>
  <si>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</si>
  <si>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</si>
  <si>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</si>
  <si>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</si>
  <si>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</si>
  <si>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</si>
  <si>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</si>
  <si>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</si>
  <si>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</si>
  <si>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</si>
  <si>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</si>
  <si>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</si>
  <si>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</si>
  <si>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</si>
  <si>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</si>
  <si>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</si>
  <si>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</si>
  <si>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</si>
  <si>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</si>
  <si>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</si>
  <si>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</si>
  <si>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</si>
  <si>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</si>
  <si>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</si>
  <si>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</si>
  <si>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</si>
  <si>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</si>
  <si>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</si>
  <si>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</si>
  <si>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</si>
  <si>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</si>
  <si>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</si>
  <si>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</si>
  <si>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</si>
  <si>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</si>
  <si>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</si>
  <si>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</si>
  <si>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</si>
  <si>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</si>
  <si>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</si>
  <si>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</si>
  <si>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</si>
  <si>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</si>
  <si>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</si>
  <si>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</si>
  <si>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</si>
  <si>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</si>
  <si>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</si>
  <si>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</si>
  <si>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</si>
  <si>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</si>
  <si>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</si>
  <si>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</si>
  <si>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</si>
  <si>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</si>
  <si>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</si>
  <si>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</si>
  <si>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</si>
  <si>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</si>
  <si>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</si>
  <si>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</si>
  <si>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</si>
  <si>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</si>
  <si>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</si>
  <si>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</si>
  <si>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</si>
  <si>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</si>
  <si>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</si>
  <si>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</si>
  <si>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</si>
  <si>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</si>
  <si>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</si>
  <si>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</si>
  <si>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</si>
  <si>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</si>
  <si>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</si>
  <si>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</si>
  <si>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</si>
  <si>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</si>
  <si>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</si>
  <si>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</si>
  <si>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</si>
  <si>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</si>
  <si>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</si>
  <si>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</si>
  <si>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</si>
  <si>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</si>
  <si>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</si>
  <si>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</si>
  <si>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</si>
  <si>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</si>
  <si>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</si>
  <si>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</si>
  <si>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</si>
  <si>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</si>
  <si>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</si>
  <si>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</si>
  <si>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</si>
  <si>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</si>
  <si>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</si>
  <si>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</si>
  <si>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</si>
  <si>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</si>
  <si>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</si>
  <si>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</si>
  <si>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</si>
  <si>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</si>
  <si>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</si>
  <si>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</si>
  <si>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</si>
  <si>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</si>
  <si>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</si>
  <si>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</si>
  <si>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</si>
  <si>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</si>
  <si>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</si>
  <si>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</si>
  <si>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</si>
  <si>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</si>
  <si>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</si>
  <si>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</si>
  <si>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</si>
  <si>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</si>
  <si>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</si>
  <si>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</si>
  <si>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</si>
  <si>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</si>
  <si>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</si>
  <si>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</si>
  <si>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</si>
  <si>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</si>
  <si>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</si>
  <si>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</si>
  <si>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</si>
  <si>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</si>
  <si>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</si>
  <si>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</si>
  <si>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</si>
  <si>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</si>
  <si>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</si>
  <si>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</si>
  <si>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</si>
  <si>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</si>
  <si>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</si>
  <si>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</si>
  <si>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</si>
  <si>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</si>
  <si>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</si>
  <si>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</si>
  <si>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</si>
  <si>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</si>
  <si>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</si>
  <si>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</si>
  <si>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</si>
  <si>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</si>
  <si>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</si>
  <si>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</si>
  <si>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</si>
  <si>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</si>
  <si>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</si>
  <si>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</si>
  <si>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</si>
  <si>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</si>
  <si>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</si>
  <si>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</si>
  <si>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</si>
  <si>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</si>
  <si>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</si>
  <si>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</si>
  <si>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</si>
  <si>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</si>
  <si>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</si>
  <si>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</si>
  <si>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</si>
  <si>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</si>
  <si>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</si>
  <si>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</si>
  <si>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</si>
  <si>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</si>
  <si>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</si>
  <si>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</si>
  <si>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</si>
  <si>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</si>
  <si>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</si>
  <si>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</si>
  <si>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</si>
  <si>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</si>
  <si>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</si>
  <si>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</si>
  <si>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</si>
  <si>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</si>
  <si>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</si>
  <si>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</si>
  <si>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</si>
  <si>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</si>
  <si>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</si>
  <si>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</si>
  <si>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</si>
  <si>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</si>
  <si>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</si>
  <si>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</si>
  <si>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</si>
  <si>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</si>
  <si>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</si>
  <si>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</si>
  <si>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</si>
  <si>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</si>
  <si>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</si>
  <si>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</si>
  <si>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</si>
  <si>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</si>
  <si>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</si>
  <si>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</si>
  <si>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</si>
  <si>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</si>
  <si>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</si>
  <si>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</si>
  <si>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</si>
  <si>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</si>
  <si>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</si>
  <si>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</si>
  <si>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</si>
  <si>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</si>
  <si>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</si>
  <si>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</si>
  <si>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</si>
  <si>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</si>
  <si>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</si>
  <si>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</si>
  <si>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</si>
  <si>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</si>
  <si>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</si>
  <si>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</si>
  <si>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</si>
  <si>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</si>
  <si>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</si>
  <si>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</si>
  <si>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</si>
  <si>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</si>
  <si>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</si>
  <si>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</si>
  <si>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</si>
  <si>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</si>
  <si>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</si>
  <si>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</si>
  <si>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</si>
  <si>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</si>
  <si>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</si>
  <si>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</si>
  <si>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</si>
  <si>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</si>
  <si>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</si>
  <si>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</si>
  <si>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</si>
  <si>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</si>
  <si>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</si>
  <si>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</si>
  <si>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</si>
  <si>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</si>
  <si>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</si>
  <si>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</si>
  <si>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</si>
  <si>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</si>
  <si>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</si>
  <si>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</si>
  <si>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</si>
  <si>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</si>
  <si>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</si>
  <si>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</si>
  <si>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</si>
  <si>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</si>
  <si>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</si>
  <si>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</si>
  <si>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</si>
  <si>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</si>
  <si>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</si>
  <si>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</si>
  <si>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</si>
  <si>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</si>
  <si>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</si>
  <si>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</si>
  <si>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</si>
  <si>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</si>
  <si>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</si>
  <si>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</si>
  <si>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</si>
  <si>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</si>
  <si>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</si>
  <si>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</si>
  <si>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</si>
  <si>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</si>
  <si>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</si>
  <si>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</si>
  <si>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</si>
  <si>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</si>
  <si>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</si>
  <si>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</si>
  <si>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</si>
  <si>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</si>
  <si>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</si>
  <si>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</si>
  <si>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</si>
  <si>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</si>
  <si>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</si>
  <si>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</si>
  <si>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</si>
  <si>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</si>
  <si>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</si>
  <si>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</si>
  <si>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</si>
  <si>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</si>
  <si>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</si>
  <si>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</si>
  <si>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</si>
  <si>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</si>
  <si>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</si>
  <si>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</si>
  <si>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</si>
  <si>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</si>
  <si>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</si>
  <si>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</si>
  <si>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</si>
  <si>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</si>
  <si>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</si>
  <si>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</si>
  <si>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</si>
  <si>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</si>
  <si>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</si>
  <si>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</si>
  <si>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</si>
  <si>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</si>
  <si>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</si>
  <si>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</si>
  <si>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</si>
  <si>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</si>
  <si>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</si>
  <si>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</si>
  <si>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</si>
  <si>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</si>
  <si>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</si>
  <si>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</si>
  <si>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</si>
  <si>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</si>
  <si>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</si>
  <si>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</si>
  <si>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</si>
  <si>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</si>
  <si>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</si>
  <si>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</si>
  <si>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</si>
  <si>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</si>
  <si>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</si>
  <si>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</si>
  <si>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</si>
  <si>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</si>
  <si>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</si>
  <si>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</si>
  <si>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</si>
  <si>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</si>
  <si>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</si>
  <si>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</si>
  <si>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</si>
  <si>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</si>
  <si>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</si>
  <si>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</si>
  <si>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</si>
  <si>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</si>
  <si>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</si>
  <si>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</si>
  <si>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</si>
  <si>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</si>
  <si>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</si>
  <si>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</si>
  <si>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</si>
  <si>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</si>
  <si>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</si>
  <si>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</si>
  <si>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</si>
  <si>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</si>
  <si>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</si>
  <si>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</si>
  <si>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</si>
  <si>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</si>
  <si>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</si>
  <si>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</si>
  <si>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</si>
  <si>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</si>
  <si>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</si>
  <si>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</si>
  <si>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</si>
  <si>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</si>
  <si>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</si>
  <si>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</si>
  <si>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</si>
  <si>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</si>
  <si>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</si>
  <si>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</si>
  <si>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</si>
  <si>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</si>
  <si>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</si>
  <si>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</si>
  <si>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</si>
  <si>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</si>
  <si>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</si>
  <si>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</si>
  <si>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</si>
  <si>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</si>
  <si>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</si>
  <si>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</si>
  <si>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</si>
  <si>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</si>
  <si>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</si>
  <si>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</si>
  <si>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</si>
  <si>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</si>
  <si>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</si>
  <si>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</si>
  <si>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</si>
  <si>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</si>
  <si>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</si>
  <si>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</si>
  <si>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</si>
  <si>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</si>
  <si>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</si>
  <si>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</si>
  <si>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</si>
  <si>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</si>
  <si>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</si>
  <si>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</si>
  <si>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</si>
  <si>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</si>
  <si>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</si>
  <si>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</si>
  <si>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</si>
  <si>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</si>
  <si>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</si>
  <si>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</si>
  <si>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</si>
  <si>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</si>
  <si>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</si>
  <si>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</si>
  <si>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</si>
  <si>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</si>
  <si>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</si>
  <si>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</si>
  <si>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</si>
  <si>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</si>
  <si>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</si>
  <si>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</si>
  <si>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</si>
  <si>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</si>
  <si>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</si>
  <si>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</si>
  <si>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</si>
  <si>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</si>
  <si>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</si>
  <si>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</si>
  <si>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</si>
  <si>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</si>
  <si>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</si>
  <si>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</si>
  <si>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</si>
  <si>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</si>
  <si>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</si>
  <si>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</si>
  <si>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</si>
  <si>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</si>
  <si>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</si>
  <si>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</si>
  <si>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</si>
  <si>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</si>
  <si>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</si>
  <si>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</si>
  <si>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</si>
  <si>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</si>
  <si>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</si>
  <si>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</si>
  <si>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</si>
  <si>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</si>
  <si>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</si>
  <si>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</si>
  <si>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</si>
  <si>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</si>
  <si>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</si>
  <si>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</si>
  <si>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</si>
  <si>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</si>
  <si>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</si>
  <si>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</si>
  <si>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</si>
  <si>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</si>
  <si>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</si>
  <si>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</si>
  <si>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</si>
  <si>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</si>
  <si>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</si>
  <si>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</si>
  <si>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</si>
  <si>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</si>
  <si>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</si>
  <si>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</si>
  <si>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</si>
  <si>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</si>
  <si>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</si>
  <si>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</si>
  <si>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</si>
  <si>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</si>
  <si>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</si>
  <si>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</si>
  <si>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</si>
  <si>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</si>
  <si>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</si>
  <si>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</si>
  <si>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</si>
  <si>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</si>
  <si>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</si>
  <si>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</si>
  <si>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</si>
  <si>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</si>
  <si>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</si>
  <si>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</si>
  <si>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</si>
  <si>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</si>
  <si>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</si>
  <si>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</si>
  <si>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</si>
  <si>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</si>
  <si>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</si>
  <si>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</si>
  <si>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</si>
  <si>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</si>
  <si>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</si>
  <si>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</si>
  <si>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</si>
  <si>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</si>
  <si>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</si>
  <si>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</si>
  <si>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</si>
  <si>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</si>
  <si>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</si>
  <si>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</si>
  <si>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</si>
  <si>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</si>
  <si>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</si>
  <si>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</si>
  <si>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</si>
  <si>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</si>
  <si>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</si>
  <si>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</si>
  <si>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</si>
  <si>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</si>
  <si>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</si>
  <si>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</si>
  <si>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</si>
  <si>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</si>
  <si>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</si>
  <si>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</si>
  <si>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</si>
  <si>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</si>
  <si>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</si>
  <si>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</si>
  <si>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</si>
  <si>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</si>
  <si>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</si>
  <si>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</si>
  <si>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</si>
  <si>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</si>
  <si>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</si>
  <si>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</si>
  <si>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</si>
  <si>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</si>
  <si>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</si>
  <si>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</si>
  <si>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</si>
  <si>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</si>
  <si>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</si>
  <si>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</si>
  <si>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</si>
  <si>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</si>
  <si>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</si>
  <si>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</si>
  <si>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</si>
  <si>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</si>
  <si>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</si>
  <si>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</si>
  <si>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</si>
  <si>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</si>
  <si>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</si>
  <si>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</si>
  <si>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</si>
  <si>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</si>
  <si>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</si>
  <si>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</si>
  <si>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</si>
  <si>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</si>
  <si>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</si>
  <si>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</si>
  <si>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</si>
  <si>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</si>
  <si>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</si>
  <si>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</si>
  <si>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</si>
  <si>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</si>
  <si>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</si>
  <si>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</si>
  <si>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</si>
  <si>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</si>
  <si>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</si>
  <si>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</si>
  <si>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</si>
  <si>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</si>
  <si>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</si>
  <si>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</si>
  <si>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</si>
  <si>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</si>
  <si>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</si>
  <si>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</si>
  <si>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</si>
  <si>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</si>
  <si>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</si>
  <si>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</si>
  <si>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</si>
  <si>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</si>
  <si>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</si>
  <si>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</si>
  <si>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</si>
  <si>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</si>
  <si>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</si>
  <si>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</si>
  <si>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</si>
  <si>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</si>
  <si>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</si>
  <si>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</si>
  <si>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</si>
  <si>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</si>
  <si>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</si>
  <si>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</si>
  <si>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</si>
  <si>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</si>
  <si>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</si>
  <si>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</si>
  <si>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</si>
  <si>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</si>
  <si>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</si>
  <si>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</si>
  <si>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</si>
  <si>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</si>
  <si>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</si>
  <si>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</si>
  <si>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</si>
  <si>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</si>
  <si>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</si>
  <si>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</si>
  <si>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</si>
  <si>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</si>
  <si>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</si>
  <si>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</si>
  <si>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</si>
  <si>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</si>
  <si>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</si>
  <si>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</si>
  <si>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</si>
  <si>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</si>
  <si>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</si>
  <si>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</si>
  <si>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</si>
  <si>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</si>
  <si>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</si>
  <si>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</si>
  <si>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</si>
  <si>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</si>
  <si>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</si>
  <si>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</si>
  <si>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</si>
  <si>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</si>
  <si>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</si>
  <si>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</si>
  <si>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</si>
  <si>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</si>
  <si>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</si>
  <si>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</si>
  <si>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</si>
  <si>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</si>
  <si>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</si>
  <si>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</si>
  <si>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</si>
  <si>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</si>
  <si>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</si>
  <si>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</si>
  <si>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</si>
  <si>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</si>
  <si>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</si>
  <si>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</si>
  <si>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</si>
  <si>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</si>
  <si>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</si>
  <si>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</si>
  <si>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</si>
  <si>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</si>
  <si>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</si>
  <si>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</si>
  <si>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</si>
  <si>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</si>
  <si>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</si>
  <si>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</si>
  <si>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</si>
  <si>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</si>
  <si>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</si>
  <si>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</si>
  <si>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</si>
  <si>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</si>
  <si>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</si>
  <si>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</si>
  <si>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</si>
  <si>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</si>
  <si>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</si>
  <si>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</si>
  <si>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</si>
  <si>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</si>
  <si>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</si>
  <si>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</si>
  <si>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</si>
  <si>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</si>
  <si>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</si>
  <si>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</si>
  <si>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</si>
  <si>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</si>
  <si>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</si>
  <si>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</si>
  <si>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</si>
  <si>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</si>
  <si>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</si>
  <si>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</si>
  <si>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</si>
  <si>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</si>
  <si>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</si>
  <si>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</si>
  <si>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</si>
  <si>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</si>
  <si>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</si>
  <si>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</si>
  <si>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</si>
  <si>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</si>
  <si>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</si>
  <si>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</si>
  <si>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</si>
  <si>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</si>
  <si>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</si>
  <si>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</si>
  <si>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</si>
  <si>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</si>
  <si>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</si>
  <si>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</si>
  <si>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</si>
  <si>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</si>
  <si>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</si>
  <si>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</si>
  <si>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</si>
  <si>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</si>
  <si>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</si>
  <si>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</si>
  <si>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</si>
  <si>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</si>
  <si>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</si>
  <si>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</si>
  <si>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</si>
  <si>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</si>
  <si>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</si>
  <si>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</si>
  <si>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</si>
  <si>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</si>
  <si>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</si>
  <si>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</si>
  <si>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</si>
  <si>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</si>
  <si>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</si>
  <si>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</si>
  <si>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</si>
  <si>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</si>
  <si>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</si>
  <si>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</si>
  <si>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</si>
  <si>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</si>
  <si>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</si>
  <si>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</si>
  <si>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</si>
  <si>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</si>
  <si>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</si>
  <si>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</si>
  <si>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</si>
  <si>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</si>
  <si>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</si>
  <si>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</si>
  <si>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</si>
  <si>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</si>
  <si>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</si>
  <si>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</si>
  <si>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</si>
  <si>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</si>
  <si>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</si>
  <si>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</si>
  <si>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</si>
  <si>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</si>
  <si>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</si>
  <si>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</si>
  <si>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</si>
  <si>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</si>
  <si>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</si>
  <si>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</si>
  <si>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</si>
  <si>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</si>
  <si>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</si>
  <si>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</si>
  <si>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</si>
  <si>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</si>
  <si>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</si>
  <si>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</si>
  <si>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</si>
  <si>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</si>
  <si>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</si>
  <si>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</si>
  <si>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</si>
  <si>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</si>
  <si>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</si>
  <si>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</si>
  <si>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</si>
  <si>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</si>
  <si>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</si>
  <si>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</si>
  <si>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</si>
  <si>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</si>
  <si>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</si>
  <si>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</si>
  <si>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</si>
  <si>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</si>
  <si>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</si>
  <si>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</si>
  <si>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</si>
  <si>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</si>
  <si>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</si>
  <si>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</si>
  <si>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</si>
  <si>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</si>
  <si>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</si>
  <si>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</si>
  <si>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</si>
  <si>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</si>
  <si>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</si>
  <si>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</si>
  <si>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</si>
  <si>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</si>
  <si>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</si>
  <si>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</si>
  <si>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</si>
  <si>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</si>
  <si>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</si>
  <si>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</si>
  <si>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</si>
  <si>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</si>
  <si>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</si>
  <si>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</si>
  <si>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</si>
  <si>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</si>
  <si>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</si>
  <si>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</si>
  <si>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</si>
  <si>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</si>
  <si>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</si>
  <si>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</si>
  <si>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</si>
  <si>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</si>
  <si>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</si>
  <si>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</si>
  <si>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</si>
  <si>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</si>
  <si>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</si>
  <si>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</si>
  <si>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</si>
  <si>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</si>
  <si>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</si>
  <si>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</si>
  <si>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</si>
  <si>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</si>
  <si>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</si>
  <si>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</si>
  <si>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</si>
  <si>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</si>
  <si>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</si>
  <si>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</si>
  <si>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</si>
  <si>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</si>
  <si>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</si>
  <si>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</si>
  <si>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</si>
  <si>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</si>
  <si>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</si>
  <si>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</si>
  <si>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</si>
  <si>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</si>
  <si>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</si>
  <si>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</si>
  <si>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</si>
  <si>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</si>
  <si>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</si>
  <si>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</si>
  <si>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</si>
  <si>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</si>
  <si>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</si>
  <si>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</si>
  <si>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</si>
  <si>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</si>
  <si>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</si>
  <si>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</si>
  <si>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</si>
  <si>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</si>
  <si>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</si>
  <si>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</si>
  <si>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</si>
  <si>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</si>
  <si>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</si>
  <si>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</si>
  <si>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</si>
  <si>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</si>
  <si>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</si>
  <si>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</si>
  <si>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</si>
  <si>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</si>
  <si>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</si>
  <si>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</si>
  <si>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</si>
  <si>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</si>
  <si>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</si>
  <si>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</si>
  <si>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</si>
  <si>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</si>
  <si>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</si>
  <si>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</si>
  <si>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</si>
  <si>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</si>
  <si>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</si>
  <si>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</si>
  <si>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</si>
  <si>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</si>
  <si>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</si>
  <si>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</si>
  <si>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</si>
  <si>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</si>
  <si>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</si>
  <si>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</si>
  <si>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</si>
  <si>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</si>
  <si>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</si>
  <si>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</si>
  <si>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</si>
  <si>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</si>
  <si>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</si>
  <si>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</si>
  <si>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</si>
  <si>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</si>
  <si>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</si>
  <si>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</si>
  <si>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</si>
  <si>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</si>
  <si>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</si>
  <si>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</si>
  <si>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</si>
  <si>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</si>
  <si>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</si>
  <si>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</si>
  <si>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</si>
  <si>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</si>
  <si>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</si>
  <si>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</si>
  <si>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</si>
  <si>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</si>
  <si>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</si>
  <si>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</si>
  <si>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</si>
  <si>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</si>
  <si>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</si>
  <si>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</si>
  <si>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</si>
  <si>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</si>
  <si>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</si>
  <si>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</si>
  <si>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</si>
  <si>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</si>
  <si>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</si>
  <si>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</si>
  <si>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</si>
  <si>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</si>
  <si>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</si>
  <si>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</si>
  <si>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</si>
  <si>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</si>
  <si>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</si>
  <si>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</si>
  <si>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</si>
  <si>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</si>
  <si>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</si>
  <si>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</si>
  <si>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</si>
  <si>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</si>
  <si>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</si>
  <si>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</si>
  <si>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</si>
  <si>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</si>
  <si>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</si>
  <si>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</si>
  <si>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</si>
  <si>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</si>
  <si>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</si>
  <si>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</si>
  <si>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</si>
  <si>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</si>
  <si>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</si>
  <si>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</si>
  <si>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</si>
  <si>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</si>
  <si>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</si>
  <si>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</si>
  <si>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</si>
  <si>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</si>
  <si>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</si>
  <si>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</si>
  <si>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</si>
  <si>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</si>
  <si>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</si>
  <si>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</si>
  <si>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</si>
  <si>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</si>
  <si>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</si>
  <si>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</si>
  <si>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</si>
  <si>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</si>
  <si>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</si>
  <si>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</si>
  <si>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</si>
  <si>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</si>
  <si>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</si>
  <si>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</si>
  <si>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</si>
  <si>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</si>
  <si>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</si>
  <si>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</si>
  <si>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</si>
  <si>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</si>
  <si>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</si>
  <si>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</si>
  <si>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</si>
  <si>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</si>
  <si>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</si>
  <si>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</si>
  <si>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</si>
  <si>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</si>
  <si>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</si>
  <si>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</si>
  <si>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</si>
  <si>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</si>
  <si>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</si>
  <si>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</si>
  <si>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</si>
  <si>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</si>
  <si>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</si>
  <si>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</si>
  <si>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</si>
  <si>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</si>
  <si>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</si>
  <si>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</si>
  <si>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</si>
  <si>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</si>
  <si>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</si>
  <si>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</si>
  <si>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</si>
  <si>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</si>
  <si>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</si>
  <si>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</si>
  <si>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</si>
  <si>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</si>
  <si>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</si>
  <si>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</si>
  <si>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</si>
  <si>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</si>
  <si>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</si>
  <si>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</si>
  <si>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</si>
  <si>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</si>
  <si>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</si>
  <si>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</si>
  <si>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</si>
  <si>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</si>
  <si>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</si>
  <si>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</si>
  <si>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</si>
  <si>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</si>
  <si>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</si>
  <si>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</si>
  <si>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</si>
  <si>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</si>
  <si>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</si>
  <si>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</si>
  <si>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</si>
  <si>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</si>
  <si>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</si>
  <si>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</si>
  <si>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</si>
  <si>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</si>
  <si>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</si>
  <si>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</si>
  <si>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</si>
  <si>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</si>
  <si>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</si>
  <si>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</si>
  <si>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</si>
  <si>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</si>
  <si>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</si>
  <si>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</si>
  <si>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</si>
  <si>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</si>
  <si>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</si>
  <si>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</si>
  <si>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</si>
  <si>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</si>
  <si>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</si>
  <si>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</si>
  <si>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</si>
  <si>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</si>
  <si>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</si>
  <si>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</si>
  <si>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</si>
  <si>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</si>
  <si>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</si>
  <si>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</si>
  <si>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</si>
  <si>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</si>
  <si>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</si>
  <si>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</si>
  <si>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</si>
  <si>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</si>
  <si>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</si>
  <si>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</si>
  <si>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</si>
  <si>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</si>
  <si>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</si>
  <si>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</si>
  <si>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</si>
  <si>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</si>
  <si>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</si>
  <si>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</si>
  <si>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</si>
  <si>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</si>
  <si>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</si>
  <si>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</si>
  <si>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</si>
  <si>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</si>
  <si>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</si>
  <si>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</si>
  <si>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</si>
  <si>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</si>
  <si>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</si>
  <si>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</si>
  <si>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</si>
  <si>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</si>
  <si>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</si>
  <si>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</si>
  <si>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</si>
  <si>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</si>
  <si>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</si>
  <si>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</si>
  <si>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</si>
  <si>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</si>
  <si>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</si>
  <si>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</si>
  <si>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</si>
  <si>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</si>
  <si>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</si>
  <si>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</si>
  <si>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</si>
  <si>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</si>
  <si>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</si>
  <si>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</si>
  <si>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</si>
  <si>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</si>
  <si>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</si>
  <si>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</si>
  <si>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</si>
  <si>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</si>
  <si>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</si>
  <si>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</si>
  <si>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</si>
  <si>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</si>
  <si>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</si>
  <si>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</si>
  <si>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</si>
  <si>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</si>
  <si>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</si>
  <si>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</si>
  <si>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</si>
  <si>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</si>
  <si>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</si>
  <si>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</si>
  <si>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</si>
  <si>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</si>
  <si>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</si>
  <si>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</si>
  <si>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</si>
  <si>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</si>
  <si>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</si>
  <si>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</si>
  <si>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</si>
  <si>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</si>
  <si>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</si>
  <si>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</si>
  <si>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</si>
  <si>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</si>
  <si>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</si>
  <si>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</si>
  <si>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</si>
  <si>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</si>
  <si>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</si>
  <si>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</si>
  <si>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</si>
  <si>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</si>
  <si>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</si>
  <si>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</si>
  <si>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</si>
  <si>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</si>
  <si>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</si>
  <si>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</si>
  <si>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</si>
  <si>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</si>
  <si>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</si>
  <si>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</si>
  <si>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</si>
  <si>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</si>
  <si>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</si>
  <si>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</si>
  <si>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</si>
  <si>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</si>
  <si>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</si>
  <si>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</si>
  <si>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</si>
  <si>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</si>
  <si>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</si>
  <si>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</si>
  <si>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</si>
  <si>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</si>
  <si>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</si>
  <si>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</si>
  <si>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</si>
  <si>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</si>
  <si>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</si>
  <si>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</si>
  <si>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</si>
  <si>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</si>
  <si>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</si>
  <si>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</si>
  <si>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</si>
  <si>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</si>
  <si>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</si>
  <si>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</si>
  <si>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</si>
  <si>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</si>
  <si>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</si>
  <si>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</si>
  <si>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</si>
  <si>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</si>
  <si>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</si>
  <si>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</si>
  <si>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</si>
  <si>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</si>
  <si>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</si>
  <si>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</si>
  <si>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</si>
  <si>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</si>
  <si>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</si>
  <si>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</si>
  <si>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</si>
  <si>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</si>
  <si>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</si>
  <si>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</si>
  <si>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</si>
  <si>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</si>
  <si>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</si>
  <si>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</si>
  <si>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</si>
  <si>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</si>
  <si>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</si>
  <si>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</si>
  <si>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</si>
  <si>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</si>
  <si>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</si>
  <si>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</si>
  <si>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</si>
  <si>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</si>
  <si>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</si>
  <si>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</si>
  <si>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</si>
  <si>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</si>
  <si>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</si>
  <si>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</si>
  <si>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</si>
  <si>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</si>
  <si>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</si>
  <si>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</si>
  <si>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</si>
  <si>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</si>
  <si>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</si>
  <si>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</si>
  <si>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</si>
  <si>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</si>
  <si>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</si>
  <si>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</si>
  <si>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</si>
  <si>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</si>
  <si>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</si>
  <si>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</si>
  <si>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</si>
  <si>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</si>
  <si>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</si>
  <si>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</si>
  <si>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</si>
  <si>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</si>
  <si>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</si>
  <si>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</si>
  <si>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</si>
  <si>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</si>
  <si>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</si>
  <si>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</si>
  <si>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</si>
  <si>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</si>
  <si>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</si>
  <si>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</si>
  <si>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</si>
  <si>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</si>
  <si>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</si>
  <si>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</si>
  <si>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</si>
  <si>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</si>
  <si>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</si>
  <si>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</si>
  <si>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</si>
  <si>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</si>
  <si>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</si>
  <si>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</si>
  <si>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</si>
  <si>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</si>
  <si>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</si>
  <si>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</si>
  <si>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</si>
  <si>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</si>
  <si>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</si>
  <si>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</si>
  <si>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</si>
  <si>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</si>
  <si>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</si>
  <si>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</si>
  <si>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</si>
  <si>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</si>
  <si>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</si>
  <si>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</si>
  <si>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</si>
  <si>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</si>
  <si>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</si>
  <si>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</si>
  <si>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</si>
  <si>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</si>
  <si>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</si>
  <si>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</si>
  <si>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</si>
  <si>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</si>
  <si>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</si>
  <si>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</si>
  <si>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</si>
  <si>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</si>
  <si>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</si>
  <si>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</si>
  <si>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</si>
  <si>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</si>
  <si>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</si>
  <si>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</si>
  <si>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</si>
  <si>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</si>
  <si>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</si>
  <si>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</si>
  <si>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</si>
  <si>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</si>
  <si>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</si>
  <si>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</si>
  <si>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</si>
  <si>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</si>
  <si>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</si>
  <si>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</si>
  <si>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</si>
  <si>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</si>
  <si>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</si>
  <si>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</si>
  <si>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</si>
  <si>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</si>
  <si>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</si>
  <si>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</si>
  <si>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</si>
  <si>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</si>
  <si>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</si>
  <si>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</si>
  <si>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</si>
  <si>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</si>
  <si>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</si>
  <si>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</si>
  <si>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</si>
  <si>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</si>
  <si>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</si>
  <si>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</si>
  <si>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</si>
  <si>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</si>
  <si>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</si>
  <si>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</si>
  <si>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</si>
  <si>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</si>
  <si>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</si>
  <si>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</si>
  <si>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</si>
  <si>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</si>
  <si>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</si>
  <si>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</si>
  <si>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</si>
  <si>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</si>
  <si>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</si>
  <si>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</si>
  <si>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</si>
  <si>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</si>
  <si>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</si>
  <si>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</si>
  <si>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</si>
  <si>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</si>
  <si>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</si>
  <si>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</si>
  <si>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</si>
  <si>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</si>
  <si>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</si>
  <si>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</si>
  <si>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</si>
  <si>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</si>
  <si>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</si>
  <si>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</si>
  <si>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</si>
  <si>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 xml:space="preserve">DISPENSADOR </t>
  </si>
  <si>
    <t>LECTOR</t>
  </si>
  <si>
    <t>Osoria Torres, Jose Bolivar</t>
  </si>
  <si>
    <t>3335897530</t>
  </si>
  <si>
    <t>3335897516</t>
  </si>
  <si>
    <t>3335897509</t>
  </si>
  <si>
    <t>3335897507</t>
  </si>
  <si>
    <t>3335897453</t>
  </si>
  <si>
    <t>3335897426</t>
  </si>
  <si>
    <t>3335897393</t>
  </si>
  <si>
    <t>3335897379</t>
  </si>
  <si>
    <t>3335897373</t>
  </si>
  <si>
    <t>3335897570</t>
  </si>
  <si>
    <t>3335897569</t>
  </si>
  <si>
    <t>3335897567</t>
  </si>
  <si>
    <t>3335897566</t>
  </si>
  <si>
    <t>3335897559</t>
  </si>
  <si>
    <t>3335897558</t>
  </si>
  <si>
    <t>3335897554</t>
  </si>
  <si>
    <t>3335897544</t>
  </si>
  <si>
    <t>3335897542</t>
  </si>
  <si>
    <t>3335897538</t>
  </si>
  <si>
    <t>3335897536</t>
  </si>
  <si>
    <t>2 Gavetas Fallando y 1 Vacia</t>
  </si>
  <si>
    <t>3335897583</t>
  </si>
  <si>
    <t>3335897582</t>
  </si>
  <si>
    <t>3335897581</t>
  </si>
  <si>
    <t>3335897580</t>
  </si>
  <si>
    <t>3335897578</t>
  </si>
  <si>
    <t>3335897577</t>
  </si>
  <si>
    <t>3335897576</t>
  </si>
  <si>
    <t>3335897575</t>
  </si>
  <si>
    <t>Hold</t>
  </si>
  <si>
    <t>25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</si>
</sst>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4"/>
      <tableStyleElement type="headerRow" dxfId="733"/>
      <tableStyleElement type="totalRow" dxfId="732"/>
      <tableStyleElement type="firstColumn" dxfId="731"/>
      <tableStyleElement type="lastColumn" dxfId="730"/>
      <tableStyleElement type="firstRowStripe" dxfId="729"/>
      <tableStyleElement type="firstColumnStripe" dxfId="7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8"/>
  <sheetViews>
    <sheetView tabSelected="1" zoomScaleNormal="100" workbookViewId="0">
      <pane ySplit="4" topLeftCell="A14" activePane="bottomLeft" state="frozen"/>
      <selection pane="bottomLeft" activeCell="G25" sqref="G25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customWidth="1"/>
    <col min="4" max="4" width="26.140625" style="87" customWidth="1"/>
    <col min="5" max="5" width="10.5703125" style="82" bestFit="1" customWidth="1"/>
    <col min="6" max="6" width="11.42578125" style="45" customWidth="1"/>
    <col min="7" max="7" width="50.42578125" style="45" customWidth="1"/>
    <col min="8" max="11" width="6.28515625" style="45" customWidth="1"/>
    <col min="12" max="12" width="49.42578125" style="45" bestFit="1" customWidth="1"/>
    <col min="13" max="13" width="20.5703125" style="87" customWidth="1"/>
    <col min="14" max="14" width="16.42578125" style="87" customWidth="1"/>
    <col min="15" max="15" width="45.140625" style="87" customWidth="1"/>
    <col min="16" max="16" width="22" style="89" customWidth="1"/>
    <col min="17" max="17" width="49.42578125" style="75" bestFit="1" customWidth="1"/>
    <col min="18" max="16384" width="25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2607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3335896400</v>
      </c>
      <c r="C5" s="136">
        <v>44340.401770833334</v>
      </c>
      <c r="D5" s="136" t="s">
        <v>2473</v>
      </c>
      <c r="E5" s="124">
        <v>5</v>
      </c>
      <c r="F5" s="146" t="str">
        <f>VLOOKUP(E5,VIP!$A$2:$O13302,2,0)</f>
        <v>DRBR005</v>
      </c>
      <c r="G5" s="134" t="str">
        <f>VLOOKUP(E5,'LISTADO ATM'!$A$2:$B$897,2,0)</f>
        <v>ATM Oficina Autoservicio Villa Ofelia (San Juan)</v>
      </c>
      <c r="H5" s="134" t="str">
        <f>VLOOKUP(E5,VIP!$A$2:$O18165,7,FALSE)</f>
        <v>Si</v>
      </c>
      <c r="I5" s="134" t="str">
        <f>VLOOKUP(E5,VIP!$A$2:$O10130,8,FALSE)</f>
        <v>Si</v>
      </c>
      <c r="J5" s="134" t="str">
        <f>VLOOKUP(E5,VIP!$A$2:$O10080,8,FALSE)</f>
        <v>Si</v>
      </c>
      <c r="K5" s="134" t="str">
        <f>VLOOKUP(E5,VIP!$A$2:$O13654,6,0)</f>
        <v>NO</v>
      </c>
      <c r="L5" s="125" t="s">
        <v>2566</v>
      </c>
      <c r="M5" s="135" t="s">
        <v>2447</v>
      </c>
      <c r="N5" s="135" t="s">
        <v>2454</v>
      </c>
      <c r="O5" s="134" t="s">
        <v>2474</v>
      </c>
      <c r="P5" s="137"/>
      <c r="Q5" s="135" t="s">
        <v>2566</v>
      </c>
    </row>
    <row r="6" spans="1:17" ht="18" x14ac:dyDescent="0.25">
      <c r="A6" s="134" t="str">
        <f>VLOOKUP(E6,'LISTADO ATM'!$A$2:$C$898,3,0)</f>
        <v>DISTRITO NACIONAL</v>
      </c>
      <c r="B6" s="129">
        <v>3335897152</v>
      </c>
      <c r="C6" s="136">
        <v>44340.619490740741</v>
      </c>
      <c r="D6" s="136" t="s">
        <v>2180</v>
      </c>
      <c r="E6" s="124">
        <v>10</v>
      </c>
      <c r="F6" s="146" t="str">
        <f>VLOOKUP(E6,VIP!$A$2:$O13309,2,0)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VLOOKUP(E6,VIP!$A$2:$O18172,7,FALSE)</f>
        <v>Si</v>
      </c>
      <c r="I6" s="134" t="str">
        <f>VLOOKUP(E6,VIP!$A$2:$O10137,8,FALSE)</f>
        <v>Si</v>
      </c>
      <c r="J6" s="134" t="str">
        <f>VLOOKUP(E6,VIP!$A$2:$O10087,8,FALSE)</f>
        <v>Si</v>
      </c>
      <c r="K6" s="134" t="str">
        <f>VLOOKUP(E6,VIP!$A$2:$O13661,6,0)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3335897380</v>
      </c>
      <c r="C7" s="136">
        <v>44340.683020833334</v>
      </c>
      <c r="D7" s="136" t="s">
        <v>2180</v>
      </c>
      <c r="E7" s="124">
        <v>13</v>
      </c>
      <c r="F7" s="146" t="str">
        <f>VLOOKUP(E7,VIP!$A$2:$O13326,2,0)</f>
        <v>DRBR013</v>
      </c>
      <c r="G7" s="134" t="str">
        <f>VLOOKUP(E7,'LISTADO ATM'!$A$2:$B$897,2,0)</f>
        <v xml:space="preserve">ATM CDEEE </v>
      </c>
      <c r="H7" s="134" t="str">
        <f>VLOOKUP(E7,VIP!$A$2:$O18189,7,FALSE)</f>
        <v>Si</v>
      </c>
      <c r="I7" s="134" t="str">
        <f>VLOOKUP(E7,VIP!$A$2:$O10154,8,FALSE)</f>
        <v>Si</v>
      </c>
      <c r="J7" s="134" t="str">
        <f>VLOOKUP(E7,VIP!$A$2:$O10104,8,FALSE)</f>
        <v>Si</v>
      </c>
      <c r="K7" s="134" t="str">
        <f>VLOOKUP(E7,VIP!$A$2:$O13678,6,0)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4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>
        <v>3335897571</v>
      </c>
      <c r="C8" s="136">
        <v>44340.912627314814</v>
      </c>
      <c r="D8" s="136" t="s">
        <v>2180</v>
      </c>
      <c r="E8" s="124">
        <v>32</v>
      </c>
      <c r="F8" s="147" t="str">
        <f>VLOOKUP(E8,VIP!$A$2:$O13317,2,0)</f>
        <v>DRBR032</v>
      </c>
      <c r="G8" s="134" t="str">
        <f>VLOOKUP(E8,'LISTADO ATM'!$A$2:$B$897,2,0)</f>
        <v xml:space="preserve">ATM Oficina San Martín II </v>
      </c>
      <c r="H8" s="134" t="str">
        <f>VLOOKUP(E8,VIP!$A$2:$O18180,7,FALSE)</f>
        <v>Si</v>
      </c>
      <c r="I8" s="134" t="str">
        <f>VLOOKUP(E8,VIP!$A$2:$O10145,8,FALSE)</f>
        <v>Si</v>
      </c>
      <c r="J8" s="134" t="str">
        <f>VLOOKUP(E8,VIP!$A$2:$O10095,8,FALSE)</f>
        <v>Si</v>
      </c>
      <c r="K8" s="134" t="str">
        <f>VLOOKUP(E8,VIP!$A$2:$O13669,6,0)</f>
        <v>NO</v>
      </c>
      <c r="L8" s="125" t="s">
        <v>2575</v>
      </c>
      <c r="M8" s="135" t="s">
        <v>2447</v>
      </c>
      <c r="N8" s="135" t="s">
        <v>2454</v>
      </c>
      <c r="O8" s="134" t="s">
        <v>2456</v>
      </c>
      <c r="P8" s="134"/>
      <c r="Q8" s="135" t="s">
        <v>2575</v>
      </c>
    </row>
    <row r="9" spans="1:17" ht="18" x14ac:dyDescent="0.25">
      <c r="A9" s="134" t="str">
        <f>VLOOKUP(E9,'LISTADO ATM'!$A$2:$C$898,3,0)</f>
        <v>DISTRITO NACIONAL</v>
      </c>
      <c r="B9" s="129">
        <v>3335897563</v>
      </c>
      <c r="C9" s="136">
        <v>44340.868831018517</v>
      </c>
      <c r="D9" s="136" t="s">
        <v>2180</v>
      </c>
      <c r="E9" s="124">
        <v>43</v>
      </c>
      <c r="F9" s="147" t="str">
        <f>VLOOKUP(E9,VIP!$A$2:$O13323,2,0)</f>
        <v>DRBR043</v>
      </c>
      <c r="G9" s="134" t="str">
        <f>VLOOKUP(E9,'LISTADO ATM'!$A$2:$B$897,2,0)</f>
        <v xml:space="preserve">ATM Zona Franca San Isidro </v>
      </c>
      <c r="H9" s="134" t="str">
        <f>VLOOKUP(E9,VIP!$A$2:$O18186,7,FALSE)</f>
        <v>Si</v>
      </c>
      <c r="I9" s="134" t="str">
        <f>VLOOKUP(E9,VIP!$A$2:$O10151,8,FALSE)</f>
        <v>No</v>
      </c>
      <c r="J9" s="134" t="str">
        <f>VLOOKUP(E9,VIP!$A$2:$O10101,8,FALSE)</f>
        <v>No</v>
      </c>
      <c r="K9" s="134" t="str">
        <f>VLOOKUP(E9,VIP!$A$2:$O13675,6,0)</f>
        <v>NO</v>
      </c>
      <c r="L9" s="125" t="s">
        <v>2575</v>
      </c>
      <c r="M9" s="135" t="s">
        <v>2447</v>
      </c>
      <c r="N9" s="135" t="s">
        <v>2454</v>
      </c>
      <c r="O9" s="134" t="s">
        <v>2456</v>
      </c>
      <c r="P9" s="134"/>
      <c r="Q9" s="135" t="s">
        <v>2575</v>
      </c>
    </row>
    <row r="10" spans="1:17" ht="18" x14ac:dyDescent="0.25">
      <c r="A10" s="134" t="str">
        <f>VLOOKUP(E10,'LISTADO ATM'!$A$2:$C$898,3,0)</f>
        <v>NORTE</v>
      </c>
      <c r="B10" s="129">
        <v>3335897562</v>
      </c>
      <c r="C10" s="136">
        <v>44340.866435185184</v>
      </c>
      <c r="D10" s="136" t="s">
        <v>2181</v>
      </c>
      <c r="E10" s="124">
        <v>88</v>
      </c>
      <c r="F10" s="147" t="str">
        <f>VLOOKUP(E10,VIP!$A$2:$O13324,2,0)</f>
        <v>DRBR088</v>
      </c>
      <c r="G10" s="134" t="str">
        <f>VLOOKUP(E10,'LISTADO ATM'!$A$2:$B$897,2,0)</f>
        <v xml:space="preserve">ATM S/M La Fuente (Santiago)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2575</v>
      </c>
      <c r="M10" s="135" t="s">
        <v>2447</v>
      </c>
      <c r="N10" s="135" t="s">
        <v>2454</v>
      </c>
      <c r="O10" s="134" t="s">
        <v>2569</v>
      </c>
      <c r="P10" s="134"/>
      <c r="Q10" s="135" t="s">
        <v>2575</v>
      </c>
    </row>
    <row r="11" spans="1:17" ht="18" x14ac:dyDescent="0.25">
      <c r="A11" s="134" t="str">
        <f>VLOOKUP(E11,'LISTADO ATM'!$A$2:$C$898,3,0)</f>
        <v>NORTE</v>
      </c>
      <c r="B11" s="129">
        <v>3335897277</v>
      </c>
      <c r="C11" s="136">
        <v>44340.651331018518</v>
      </c>
      <c r="D11" s="136" t="s">
        <v>2181</v>
      </c>
      <c r="E11" s="124">
        <v>144</v>
      </c>
      <c r="F11" s="147" t="str">
        <f>VLOOKUP(E11,VIP!$A$2:$O13312,2,0)</f>
        <v>DRBR144</v>
      </c>
      <c r="G11" s="134" t="str">
        <f>VLOOKUP(E11,'LISTADO ATM'!$A$2:$B$897,2,0)</f>
        <v xml:space="preserve">ATM Oficina Villa Altagracia </v>
      </c>
      <c r="H11" s="134" t="str">
        <f>VLOOKUP(E11,VIP!$A$2:$O18175,7,FALSE)</f>
        <v>Si</v>
      </c>
      <c r="I11" s="134" t="str">
        <f>VLOOKUP(E11,VIP!$A$2:$O10140,8,FALSE)</f>
        <v>Si</v>
      </c>
      <c r="J11" s="134" t="str">
        <f>VLOOKUP(E11,VIP!$A$2:$O10090,8,FALSE)</f>
        <v>Si</v>
      </c>
      <c r="K11" s="134" t="str">
        <f>VLOOKUP(E11,VIP!$A$2:$O13664,6,0)</f>
        <v>SI</v>
      </c>
      <c r="L11" s="125" t="s">
        <v>2425</v>
      </c>
      <c r="M11" s="135" t="s">
        <v>2447</v>
      </c>
      <c r="N11" s="135" t="s">
        <v>2454</v>
      </c>
      <c r="O11" s="134" t="s">
        <v>2569</v>
      </c>
      <c r="P11" s="134"/>
      <c r="Q11" s="135" t="s">
        <v>2425</v>
      </c>
    </row>
    <row r="12" spans="1:17" ht="18" x14ac:dyDescent="0.25">
      <c r="A12" s="134" t="str">
        <f>VLOOKUP(E12,'LISTADO ATM'!$A$2:$C$898,3,0)</f>
        <v>DISTRITO NACIONAL</v>
      </c>
      <c r="B12" s="129">
        <v>3335897507</v>
      </c>
      <c r="C12" s="136">
        <v>44340.740787037037</v>
      </c>
      <c r="D12" s="136" t="s">
        <v>2450</v>
      </c>
      <c r="E12" s="124">
        <v>165</v>
      </c>
      <c r="F12" s="147" t="str">
        <f>VLOOKUP(E12,VIP!$A$2:$O13318,2,0)</f>
        <v>DRBR165</v>
      </c>
      <c r="G12" s="134" t="str">
        <f>VLOOKUP(E12,'LISTADO ATM'!$A$2:$B$897,2,0)</f>
        <v>ATM Autoservicio Megacentro</v>
      </c>
      <c r="H12" s="134" t="str">
        <f>VLOOKUP(E12,VIP!$A$2:$O18181,7,FALSE)</f>
        <v>Si</v>
      </c>
      <c r="I12" s="134" t="str">
        <f>VLOOKUP(E12,VIP!$A$2:$O10146,8,FALSE)</f>
        <v>Si</v>
      </c>
      <c r="J12" s="134" t="str">
        <f>VLOOKUP(E12,VIP!$A$2:$O10096,8,FALSE)</f>
        <v>Si</v>
      </c>
      <c r="K12" s="134" t="str">
        <f>VLOOKUP(E12,VIP!$A$2:$O13670,6,0)</f>
        <v>SI</v>
      </c>
      <c r="L12" s="125" t="s">
        <v>2418</v>
      </c>
      <c r="M12" s="135" t="s">
        <v>2447</v>
      </c>
      <c r="N12" s="135" t="s">
        <v>2454</v>
      </c>
      <c r="O12" s="134" t="s">
        <v>2455</v>
      </c>
      <c r="P12" s="134"/>
      <c r="Q12" s="135" t="s">
        <v>2418</v>
      </c>
    </row>
    <row r="13" spans="1:17" ht="18" x14ac:dyDescent="0.25">
      <c r="A13" s="134" t="str">
        <f>VLOOKUP(E13,'LISTADO ATM'!$A$2:$C$898,3,0)</f>
        <v>DISTRITO NACIONAL</v>
      </c>
      <c r="B13" s="129">
        <v>3335896498</v>
      </c>
      <c r="C13" s="136">
        <v>44340.421620370369</v>
      </c>
      <c r="D13" s="136" t="s">
        <v>2180</v>
      </c>
      <c r="E13" s="124">
        <v>184</v>
      </c>
      <c r="F13" s="147" t="str">
        <f>VLOOKUP(E13,VIP!$A$2:$O13298,2,0)</f>
        <v>DRBR184</v>
      </c>
      <c r="G13" s="134" t="str">
        <f>VLOOKUP(E13,'LISTADO ATM'!$A$2:$B$897,2,0)</f>
        <v xml:space="preserve">ATM Hermanas Mirabal </v>
      </c>
      <c r="H13" s="134" t="str">
        <f>VLOOKUP(E13,VIP!$A$2:$O18161,7,FALSE)</f>
        <v>Si</v>
      </c>
      <c r="I13" s="134" t="str">
        <f>VLOOKUP(E13,VIP!$A$2:$O10126,8,FALSE)</f>
        <v>Si</v>
      </c>
      <c r="J13" s="134" t="str">
        <f>VLOOKUP(E13,VIP!$A$2:$O10076,8,FALSE)</f>
        <v>Si</v>
      </c>
      <c r="K13" s="134" t="str">
        <f>VLOOKUP(E13,VIP!$A$2:$O13650,6,0)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2574</v>
      </c>
    </row>
    <row r="14" spans="1:17" ht="18" x14ac:dyDescent="0.25">
      <c r="A14" s="134" t="str">
        <f>VLOOKUP(E14,'LISTADO ATM'!$A$2:$C$898,3,0)</f>
        <v>NORTE</v>
      </c>
      <c r="B14" s="129">
        <v>3335897579</v>
      </c>
      <c r="C14" s="136">
        <v>44341.050613425927</v>
      </c>
      <c r="D14" s="136" t="s">
        <v>2181</v>
      </c>
      <c r="E14" s="124">
        <v>201</v>
      </c>
      <c r="F14" s="147" t="str">
        <f>VLOOKUP(E14,VIP!$A$2:$O13320,2,0)</f>
        <v>DRBR201</v>
      </c>
      <c r="G14" s="134" t="str">
        <f>VLOOKUP(E14,'LISTADO ATM'!$A$2:$B$897,2,0)</f>
        <v xml:space="preserve">ATM Oficina Mao </v>
      </c>
      <c r="H14" s="134" t="str">
        <f>VLOOKUP(E14,VIP!$A$2:$O18183,7,FALSE)</f>
        <v>Si</v>
      </c>
      <c r="I14" s="134" t="str">
        <f>VLOOKUP(E14,VIP!$A$2:$O10148,8,FALSE)</f>
        <v>Si</v>
      </c>
      <c r="J14" s="134" t="str">
        <f>VLOOKUP(E14,VIP!$A$2:$O10098,8,FALSE)</f>
        <v>Si</v>
      </c>
      <c r="K14" s="134" t="str">
        <f>VLOOKUP(E14,VIP!$A$2:$O13672,6,0)</f>
        <v>SI</v>
      </c>
      <c r="L14" s="125" t="s">
        <v>2219</v>
      </c>
      <c r="M14" s="135" t="s">
        <v>2447</v>
      </c>
      <c r="N14" s="135" t="s">
        <v>2454</v>
      </c>
      <c r="O14" s="134" t="s">
        <v>2569</v>
      </c>
      <c r="P14" s="134"/>
      <c r="Q14" s="135" t="s">
        <v>2219</v>
      </c>
    </row>
    <row r="15" spans="1:17" ht="18" x14ac:dyDescent="0.25">
      <c r="A15" s="134" t="str">
        <f>VLOOKUP(E15,'LISTADO ATM'!$A$2:$C$898,3,0)</f>
        <v>ESTE</v>
      </c>
      <c r="B15" s="129">
        <v>3335897028</v>
      </c>
      <c r="C15" s="136">
        <v>44340.595335648148</v>
      </c>
      <c r="D15" s="136" t="s">
        <v>2473</v>
      </c>
      <c r="E15" s="124">
        <v>211</v>
      </c>
      <c r="F15" s="147" t="str">
        <f>VLOOKUP(E15,VIP!$A$2:$O13304,2,0)</f>
        <v>DRBR211</v>
      </c>
      <c r="G15" s="134" t="str">
        <f>VLOOKUP(E15,'LISTADO ATM'!$A$2:$B$897,2,0)</f>
        <v xml:space="preserve">ATM Oficina La Romana I </v>
      </c>
      <c r="H15" s="134" t="str">
        <f>VLOOKUP(E15,VIP!$A$2:$O18167,7,FALSE)</f>
        <v>Si</v>
      </c>
      <c r="I15" s="134" t="str">
        <f>VLOOKUP(E15,VIP!$A$2:$O10132,8,FALSE)</f>
        <v>Si</v>
      </c>
      <c r="J15" s="134" t="str">
        <f>VLOOKUP(E15,VIP!$A$2:$O10082,8,FALSE)</f>
        <v>Si</v>
      </c>
      <c r="K15" s="134" t="str">
        <f>VLOOKUP(E15,VIP!$A$2:$O13656,6,0)</f>
        <v>NO</v>
      </c>
      <c r="L15" s="125" t="s">
        <v>2566</v>
      </c>
      <c r="M15" s="135" t="s">
        <v>2447</v>
      </c>
      <c r="N15" s="135" t="s">
        <v>2454</v>
      </c>
      <c r="O15" s="134" t="s">
        <v>2474</v>
      </c>
      <c r="P15" s="134"/>
      <c r="Q15" s="135" t="s">
        <v>2566</v>
      </c>
    </row>
    <row r="16" spans="1:17" ht="18" x14ac:dyDescent="0.25">
      <c r="A16" s="134" t="str">
        <f>VLOOKUP(E16,'LISTADO ATM'!$A$2:$C$898,3,0)</f>
        <v>ESTE</v>
      </c>
      <c r="B16" s="129">
        <v>3335897577</v>
      </c>
      <c r="C16" s="136">
        <v>44341.00677083333</v>
      </c>
      <c r="D16" s="136" t="s">
        <v>2450</v>
      </c>
      <c r="E16" s="124">
        <v>217</v>
      </c>
      <c r="F16" s="147" t="str">
        <f>VLOOKUP(E16,VIP!$A$2:$O13322,2,0)</f>
        <v>DRBR217</v>
      </c>
      <c r="G16" s="134" t="str">
        <f>VLOOKUP(E16,'LISTADO ATM'!$A$2:$B$897,2,0)</f>
        <v xml:space="preserve">ATM Oficina Bávaro </v>
      </c>
      <c r="H16" s="134" t="str">
        <f>VLOOKUP(E16,VIP!$A$2:$O18185,7,FALSE)</f>
        <v>Si</v>
      </c>
      <c r="I16" s="134" t="str">
        <f>VLOOKUP(E16,VIP!$A$2:$O10150,8,FALSE)</f>
        <v>Si</v>
      </c>
      <c r="J16" s="134" t="str">
        <f>VLOOKUP(E16,VIP!$A$2:$O10100,8,FALSE)</f>
        <v>Si</v>
      </c>
      <c r="K16" s="134" t="str">
        <f>VLOOKUP(E16,VIP!$A$2:$O13674,6,0)</f>
        <v>NO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4"/>
      <c r="Q16" s="135" t="s">
        <v>2443</v>
      </c>
    </row>
    <row r="17" spans="1:17" ht="18" x14ac:dyDescent="0.25">
      <c r="A17" s="134" t="str">
        <f>VLOOKUP(E17,'LISTADO ATM'!$A$2:$C$898,3,0)</f>
        <v>DISTRITO NACIONAL</v>
      </c>
      <c r="B17" s="129">
        <v>3335896507</v>
      </c>
      <c r="C17" s="136">
        <v>44340.423020833332</v>
      </c>
      <c r="D17" s="136" t="s">
        <v>2180</v>
      </c>
      <c r="E17" s="124">
        <v>224</v>
      </c>
      <c r="F17" s="147" t="str">
        <f>VLOOKUP(E17,VIP!$A$2:$O13294,2,0)</f>
        <v>DRBR224</v>
      </c>
      <c r="G17" s="134" t="str">
        <f>VLOOKUP(E17,'LISTADO ATM'!$A$2:$B$897,2,0)</f>
        <v xml:space="preserve">ATM S/M Nacional El Millón (Núñez de Cáceres) </v>
      </c>
      <c r="H17" s="134" t="str">
        <f>VLOOKUP(E17,VIP!$A$2:$O18157,7,FALSE)</f>
        <v>Si</v>
      </c>
      <c r="I17" s="134" t="str">
        <f>VLOOKUP(E17,VIP!$A$2:$O10122,8,FALSE)</f>
        <v>Si</v>
      </c>
      <c r="J17" s="134" t="str">
        <f>VLOOKUP(E17,VIP!$A$2:$O10072,8,FALSE)</f>
        <v>Si</v>
      </c>
      <c r="K17" s="134" t="str">
        <f>VLOOKUP(E17,VIP!$A$2:$O13646,6,0)</f>
        <v>SI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2574</v>
      </c>
    </row>
    <row r="18" spans="1:17" ht="18" x14ac:dyDescent="0.25">
      <c r="A18" s="134" t="str">
        <f>VLOOKUP(E18,'LISTADO ATM'!$A$2:$C$898,3,0)</f>
        <v>DISTRITO NACIONAL</v>
      </c>
      <c r="B18" s="129">
        <v>3335897554</v>
      </c>
      <c r="C18" s="136">
        <v>44340.850682870368</v>
      </c>
      <c r="D18" s="136" t="s">
        <v>2473</v>
      </c>
      <c r="E18" s="124">
        <v>234</v>
      </c>
      <c r="F18" s="147" t="str">
        <f>VLOOKUP(E18,VIP!$A$2:$O13329,2,0)</f>
        <v>DRBR234</v>
      </c>
      <c r="G18" s="134" t="str">
        <f>VLOOKUP(E18,'LISTADO ATM'!$A$2:$B$897,2,0)</f>
        <v xml:space="preserve">ATM Oficina Boca Chica I </v>
      </c>
      <c r="H18" s="134" t="str">
        <f>VLOOKUP(E18,VIP!$A$2:$O18192,7,FALSE)</f>
        <v>Si</v>
      </c>
      <c r="I18" s="134" t="str">
        <f>VLOOKUP(E18,VIP!$A$2:$O10157,8,FALSE)</f>
        <v>Si</v>
      </c>
      <c r="J18" s="134" t="str">
        <f>VLOOKUP(E18,VIP!$A$2:$O10107,8,FALSE)</f>
        <v>Si</v>
      </c>
      <c r="K18" s="134" t="str">
        <f>VLOOKUP(E18,VIP!$A$2:$O13681,6,0)</f>
        <v>NO</v>
      </c>
      <c r="L18" s="125" t="s">
        <v>2418</v>
      </c>
      <c r="M18" s="135" t="s">
        <v>2447</v>
      </c>
      <c r="N18" s="135" t="s">
        <v>2454</v>
      </c>
      <c r="O18" s="134" t="s">
        <v>2474</v>
      </c>
      <c r="P18" s="134"/>
      <c r="Q18" s="135" t="s">
        <v>2418</v>
      </c>
    </row>
    <row r="19" spans="1:17" ht="18" x14ac:dyDescent="0.25">
      <c r="A19" s="134" t="str">
        <f>VLOOKUP(E19,'LISTADO ATM'!$A$2:$C$898,3,0)</f>
        <v>DISTRITO NACIONAL</v>
      </c>
      <c r="B19" s="129">
        <v>3335897542</v>
      </c>
      <c r="C19" s="136">
        <v>44340.809212962966</v>
      </c>
      <c r="D19" s="136" t="s">
        <v>2450</v>
      </c>
      <c r="E19" s="124">
        <v>243</v>
      </c>
      <c r="F19" s="147" t="str">
        <f>VLOOKUP(E19,VIP!$A$2:$O13333,2,0)</f>
        <v>DRBR243</v>
      </c>
      <c r="G19" s="134" t="str">
        <f>VLOOKUP(E19,'LISTADO ATM'!$A$2:$B$897,2,0)</f>
        <v xml:space="preserve">ATM Autoservicio Plaza Central  </v>
      </c>
      <c r="H19" s="134" t="str">
        <f>VLOOKUP(E19,VIP!$A$2:$O18196,7,FALSE)</f>
        <v>Si</v>
      </c>
      <c r="I19" s="134" t="str">
        <f>VLOOKUP(E19,VIP!$A$2:$O10161,8,FALSE)</f>
        <v>Si</v>
      </c>
      <c r="J19" s="134" t="str">
        <f>VLOOKUP(E19,VIP!$A$2:$O10111,8,FALSE)</f>
        <v>Si</v>
      </c>
      <c r="K19" s="134" t="str">
        <f>VLOOKUP(E19,VIP!$A$2:$O13685,6,0)</f>
        <v>SI</v>
      </c>
      <c r="L19" s="125" t="s">
        <v>2418</v>
      </c>
      <c r="M19" s="135" t="s">
        <v>2447</v>
      </c>
      <c r="N19" s="135" t="s">
        <v>2454</v>
      </c>
      <c r="O19" s="134" t="s">
        <v>2455</v>
      </c>
      <c r="P19" s="134"/>
      <c r="Q19" s="135" t="s">
        <v>2418</v>
      </c>
    </row>
    <row r="20" spans="1:17" ht="18" x14ac:dyDescent="0.25">
      <c r="A20" s="134" t="str">
        <f>VLOOKUP(E20,'LISTADO ATM'!$A$2:$C$898,3,0)</f>
        <v>SUR</v>
      </c>
      <c r="B20" s="129">
        <v>3335895653</v>
      </c>
      <c r="C20" s="136">
        <v>44338.479247685187</v>
      </c>
      <c r="D20" s="136" t="s">
        <v>2473</v>
      </c>
      <c r="E20" s="124">
        <v>249</v>
      </c>
      <c r="F20" s="147" t="str">
        <f>VLOOKUP(E20,VIP!$A$2:$O13348,2,0)</f>
        <v>DRBR249</v>
      </c>
      <c r="G20" s="134" t="str">
        <f>VLOOKUP(E20,'LISTADO ATM'!$A$2:$B$897,2,0)</f>
        <v xml:space="preserve">ATM Banco Agrícola Neiba </v>
      </c>
      <c r="H20" s="134" t="str">
        <f>VLOOKUP(E20,VIP!$A$2:$O18211,7,FALSE)</f>
        <v>Si</v>
      </c>
      <c r="I20" s="134" t="str">
        <f>VLOOKUP(E20,VIP!$A$2:$O10176,8,FALSE)</f>
        <v>Si</v>
      </c>
      <c r="J20" s="134" t="str">
        <f>VLOOKUP(E20,VIP!$A$2:$O10126,8,FALSE)</f>
        <v>Si</v>
      </c>
      <c r="K20" s="134" t="str">
        <f>VLOOKUP(E20,VIP!$A$2:$O13700,6,0)</f>
        <v>NO</v>
      </c>
      <c r="L20" s="125" t="s">
        <v>2418</v>
      </c>
      <c r="M20" s="135" t="s">
        <v>2447</v>
      </c>
      <c r="N20" s="135" t="s">
        <v>2454</v>
      </c>
      <c r="O20" s="134" t="s">
        <v>2474</v>
      </c>
      <c r="P20" s="137"/>
      <c r="Q20" s="135" t="s">
        <v>2418</v>
      </c>
    </row>
    <row r="21" spans="1:17" ht="18" x14ac:dyDescent="0.25">
      <c r="A21" s="134" t="str">
        <f>VLOOKUP(E21,'LISTADO ATM'!$A$2:$C$898,3,0)</f>
        <v>SUR</v>
      </c>
      <c r="B21" s="129">
        <v>3335896992</v>
      </c>
      <c r="C21" s="136">
        <v>44340.583599537036</v>
      </c>
      <c r="D21" s="136" t="s">
        <v>2180</v>
      </c>
      <c r="E21" s="124">
        <v>249</v>
      </c>
      <c r="F21" s="147" t="str">
        <f>VLOOKUP(E21,VIP!$A$2:$O13309,2,0)</f>
        <v>DRBR249</v>
      </c>
      <c r="G21" s="134" t="str">
        <f>VLOOKUP(E21,'LISTADO ATM'!$A$2:$B$897,2,0)</f>
        <v xml:space="preserve">ATM Banco Agrícola Neiba </v>
      </c>
      <c r="H21" s="134" t="str">
        <f>VLOOKUP(E21,VIP!$A$2:$O18172,7,FALSE)</f>
        <v>Si</v>
      </c>
      <c r="I21" s="134" t="str">
        <f>VLOOKUP(E21,VIP!$A$2:$O10137,8,FALSE)</f>
        <v>Si</v>
      </c>
      <c r="J21" s="134" t="str">
        <f>VLOOKUP(E21,VIP!$A$2:$O10087,8,FALSE)</f>
        <v>Si</v>
      </c>
      <c r="K21" s="134" t="str">
        <f>VLOOKUP(E21,VIP!$A$2:$O13661,6,0)</f>
        <v>NO</v>
      </c>
      <c r="L21" s="125" t="s">
        <v>2469</v>
      </c>
      <c r="M21" s="135" t="s">
        <v>2447</v>
      </c>
      <c r="N21" s="135" t="s">
        <v>2606</v>
      </c>
      <c r="O21" s="134" t="s">
        <v>2456</v>
      </c>
      <c r="P21" s="134"/>
      <c r="Q21" s="135" t="s">
        <v>2469</v>
      </c>
    </row>
    <row r="22" spans="1:17" ht="18" x14ac:dyDescent="0.25">
      <c r="A22" s="134" t="str">
        <f>VLOOKUP(E22,'LISTADO ATM'!$A$2:$C$898,3,0)</f>
        <v>SUR</v>
      </c>
      <c r="B22" s="129">
        <v>3335896387</v>
      </c>
      <c r="C22" s="136">
        <v>44340.397962962961</v>
      </c>
      <c r="D22" s="136" t="s">
        <v>2180</v>
      </c>
      <c r="E22" s="124">
        <v>252</v>
      </c>
      <c r="F22" s="147" t="str">
        <f>VLOOKUP(E22,VIP!$A$2:$O13303,2,0)</f>
        <v>DRBR252</v>
      </c>
      <c r="G22" s="134" t="str">
        <f>VLOOKUP(E22,'LISTADO ATM'!$A$2:$B$897,2,0)</f>
        <v xml:space="preserve">ATM Banco Agrícola (Barahona) </v>
      </c>
      <c r="H22" s="134" t="str">
        <f>VLOOKUP(E22,VIP!$A$2:$O18166,7,FALSE)</f>
        <v>Si</v>
      </c>
      <c r="I22" s="134" t="str">
        <f>VLOOKUP(E22,VIP!$A$2:$O10131,8,FALSE)</f>
        <v>Si</v>
      </c>
      <c r="J22" s="134" t="str">
        <f>VLOOKUP(E22,VIP!$A$2:$O10081,8,FALSE)</f>
        <v>Si</v>
      </c>
      <c r="K22" s="134" t="str">
        <f>VLOOKUP(E22,VIP!$A$2:$O13655,6,0)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2574</v>
      </c>
    </row>
    <row r="23" spans="1:17" ht="18" x14ac:dyDescent="0.25">
      <c r="A23" s="134" t="str">
        <f>VLOOKUP(E23,'LISTADO ATM'!$A$2:$C$898,3,0)</f>
        <v>NORTE</v>
      </c>
      <c r="B23" s="129">
        <v>3335896929</v>
      </c>
      <c r="C23" s="136">
        <v>44340.545254629629</v>
      </c>
      <c r="D23" s="136" t="s">
        <v>2180</v>
      </c>
      <c r="E23" s="124">
        <v>262</v>
      </c>
      <c r="F23" s="147" t="str">
        <f>VLOOKUP(E23,VIP!$A$2:$O13313,2,0)</f>
        <v>DRBR262</v>
      </c>
      <c r="G23" s="134" t="str">
        <f>VLOOKUP(E23,'LISTADO ATM'!$A$2:$B$897,2,0)</f>
        <v xml:space="preserve">ATM Oficina Obras Públicas (Santiago) </v>
      </c>
      <c r="H23" s="134" t="str">
        <f>VLOOKUP(E23,VIP!$A$2:$O18176,7,FALSE)</f>
        <v>Si</v>
      </c>
      <c r="I23" s="134" t="str">
        <f>VLOOKUP(E23,VIP!$A$2:$O10141,8,FALSE)</f>
        <v>Si</v>
      </c>
      <c r="J23" s="134" t="str">
        <f>VLOOKUP(E23,VIP!$A$2:$O10091,8,FALSE)</f>
        <v>Si</v>
      </c>
      <c r="K23" s="134" t="str">
        <f>VLOOKUP(E23,VIP!$A$2:$O13665,6,0)</f>
        <v>SI</v>
      </c>
      <c r="L23" s="125" t="s">
        <v>2219</v>
      </c>
      <c r="M23" s="135" t="s">
        <v>2447</v>
      </c>
      <c r="N23" s="135" t="s">
        <v>2454</v>
      </c>
      <c r="O23" s="134" t="s">
        <v>2576</v>
      </c>
      <c r="P23" s="134"/>
      <c r="Q23" s="135" t="s">
        <v>2219</v>
      </c>
    </row>
    <row r="24" spans="1:17" ht="18" x14ac:dyDescent="0.25">
      <c r="A24" s="134" t="str">
        <f>VLOOKUP(E24,'LISTADO ATM'!$A$2:$C$898,3,0)</f>
        <v>DISTRITO NACIONAL</v>
      </c>
      <c r="B24" s="129">
        <v>3335895890</v>
      </c>
      <c r="C24" s="136">
        <v>44339.576793981483</v>
      </c>
      <c r="D24" s="136" t="s">
        <v>2180</v>
      </c>
      <c r="E24" s="124">
        <v>264</v>
      </c>
      <c r="F24" s="147" t="str">
        <f>VLOOKUP(E24,VIP!$A$2:$O13267,2,0)</f>
        <v>DRBR264</v>
      </c>
      <c r="G24" s="134" t="str">
        <f>VLOOKUP(E24,'LISTADO ATM'!$A$2:$B$897,2,0)</f>
        <v xml:space="preserve">ATM S/M Nacional Independencia </v>
      </c>
      <c r="H24" s="134" t="str">
        <f>VLOOKUP(E24,VIP!$A$2:$O18130,7,FALSE)</f>
        <v>Si</v>
      </c>
      <c r="I24" s="134" t="str">
        <f>VLOOKUP(E24,VIP!$A$2:$O10095,8,FALSE)</f>
        <v>Si</v>
      </c>
      <c r="J24" s="134" t="str">
        <f>VLOOKUP(E24,VIP!$A$2:$O10045,8,FALSE)</f>
        <v>Si</v>
      </c>
      <c r="K24" s="134" t="str">
        <f>VLOOKUP(E24,VIP!$A$2:$O13619,6,0)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ht="18" x14ac:dyDescent="0.25">
      <c r="A25" s="134" t="str">
        <f>VLOOKUP(E25,'LISTADO ATM'!$A$2:$C$898,3,0)</f>
        <v>DISTRITO NACIONAL</v>
      </c>
      <c r="B25" s="129">
        <v>3335895860</v>
      </c>
      <c r="C25" s="136">
        <v>44339.395358796297</v>
      </c>
      <c r="D25" s="136" t="s">
        <v>2180</v>
      </c>
      <c r="E25" s="124">
        <v>272</v>
      </c>
      <c r="F25" s="147" t="str">
        <f>VLOOKUP(E25,VIP!$A$2:$O13245,2,0)</f>
        <v>DRBR272</v>
      </c>
      <c r="G25" s="134" t="str">
        <f>VLOOKUP(E25,'LISTADO ATM'!$A$2:$B$897,2,0)</f>
        <v xml:space="preserve">ATM Cámara de Diputados </v>
      </c>
      <c r="H25" s="134" t="str">
        <f>VLOOKUP(E25,VIP!$A$2:$O18108,7,FALSE)</f>
        <v>Si</v>
      </c>
      <c r="I25" s="134" t="str">
        <f>VLOOKUP(E25,VIP!$A$2:$O10073,8,FALSE)</f>
        <v>Si</v>
      </c>
      <c r="J25" s="134" t="str">
        <f>VLOOKUP(E25,VIP!$A$2:$O10023,8,FALSE)</f>
        <v>Si</v>
      </c>
      <c r="K25" s="134" t="str">
        <f>VLOOKUP(E25,VIP!$A$2:$O13597,6,0)</f>
        <v>NO</v>
      </c>
      <c r="L25" s="125" t="s">
        <v>2469</v>
      </c>
      <c r="M25" s="135" t="s">
        <v>2447</v>
      </c>
      <c r="N25" s="135" t="s">
        <v>2454</v>
      </c>
      <c r="O25" s="134" t="s">
        <v>2456</v>
      </c>
      <c r="P25" s="137"/>
      <c r="Q25" s="135" t="s">
        <v>2469</v>
      </c>
    </row>
    <row r="26" spans="1:17" ht="18" x14ac:dyDescent="0.25">
      <c r="A26" s="134" t="str">
        <f>VLOOKUP(E26,'LISTADO ATM'!$A$2:$C$898,3,0)</f>
        <v>NORTE</v>
      </c>
      <c r="B26" s="129">
        <v>3335896994</v>
      </c>
      <c r="C26" s="136">
        <v>44340.584456018521</v>
      </c>
      <c r="D26" s="136" t="s">
        <v>2181</v>
      </c>
      <c r="E26" s="124">
        <v>291</v>
      </c>
      <c r="F26" s="147" t="str">
        <f>VLOOKUP(E26,VIP!$A$2:$O13308,2,0)</f>
        <v>DRBR291</v>
      </c>
      <c r="G26" s="134" t="str">
        <f>VLOOKUP(E26,'LISTADO ATM'!$A$2:$B$897,2,0)</f>
        <v xml:space="preserve">ATM S/M Jumbo Las Colinas </v>
      </c>
      <c r="H26" s="134" t="str">
        <f>VLOOKUP(E26,VIP!$A$2:$O18171,7,FALSE)</f>
        <v>Si</v>
      </c>
      <c r="I26" s="134" t="str">
        <f>VLOOKUP(E26,VIP!$A$2:$O10136,8,FALSE)</f>
        <v>Si</v>
      </c>
      <c r="J26" s="134" t="str">
        <f>VLOOKUP(E26,VIP!$A$2:$O10086,8,FALSE)</f>
        <v>Si</v>
      </c>
      <c r="K26" s="134" t="str">
        <f>VLOOKUP(E26,VIP!$A$2:$O13660,6,0)</f>
        <v>NO</v>
      </c>
      <c r="L26" s="125" t="s">
        <v>2469</v>
      </c>
      <c r="M26" s="135" t="s">
        <v>2447</v>
      </c>
      <c r="N26" s="135" t="s">
        <v>2454</v>
      </c>
      <c r="O26" s="134" t="s">
        <v>2569</v>
      </c>
      <c r="P26" s="134"/>
      <c r="Q26" s="135" t="s">
        <v>2469</v>
      </c>
    </row>
    <row r="27" spans="1:17" ht="18" x14ac:dyDescent="0.25">
      <c r="A27" s="134" t="str">
        <f>VLOOKUP(E27,'LISTADO ATM'!$A$2:$C$898,3,0)</f>
        <v>DISTRITO NACIONAL</v>
      </c>
      <c r="B27" s="129">
        <v>3335897547</v>
      </c>
      <c r="C27" s="136">
        <v>44340.827905092592</v>
      </c>
      <c r="D27" s="136" t="s">
        <v>2180</v>
      </c>
      <c r="E27" s="124">
        <v>298</v>
      </c>
      <c r="F27" s="147" t="str">
        <f>VLOOKUP(E27,VIP!$A$2:$O13330,2,0)</f>
        <v>DRBR298</v>
      </c>
      <c r="G27" s="134" t="str">
        <f>VLOOKUP(E27,'LISTADO ATM'!$A$2:$B$897,2,0)</f>
        <v xml:space="preserve">ATM S/M Aprezio Engombe </v>
      </c>
      <c r="H27" s="134" t="str">
        <f>VLOOKUP(E27,VIP!$A$2:$O18193,7,FALSE)</f>
        <v>Si</v>
      </c>
      <c r="I27" s="134" t="str">
        <f>VLOOKUP(E27,VIP!$A$2:$O10158,8,FALSE)</f>
        <v>Si</v>
      </c>
      <c r="J27" s="134" t="str">
        <f>VLOOKUP(E27,VIP!$A$2:$O10108,8,FALSE)</f>
        <v>Si</v>
      </c>
      <c r="K27" s="134" t="str">
        <f>VLOOKUP(E27,VIP!$A$2:$O13682,6,0)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4"/>
      <c r="Q27" s="135" t="s">
        <v>2219</v>
      </c>
    </row>
    <row r="28" spans="1:17" ht="18" x14ac:dyDescent="0.25">
      <c r="A28" s="134" t="str">
        <f>VLOOKUP(E28,'LISTADO ATM'!$A$2:$C$898,3,0)</f>
        <v>DISTRITO NACIONAL</v>
      </c>
      <c r="B28" s="129">
        <v>3335897581</v>
      </c>
      <c r="C28" s="136">
        <v>44341.060173611113</v>
      </c>
      <c r="D28" s="136" t="s">
        <v>2450</v>
      </c>
      <c r="E28" s="124">
        <v>312</v>
      </c>
      <c r="F28" s="147" t="str">
        <f>VLOOKUP(E28,VIP!$A$2:$O13318,2,0)</f>
        <v>DRBR312</v>
      </c>
      <c r="G28" s="134" t="str">
        <f>VLOOKUP(E28,'LISTADO ATM'!$A$2:$B$897,2,0)</f>
        <v xml:space="preserve">ATM Oficina Tiradentes II (Naco) </v>
      </c>
      <c r="H28" s="134" t="str">
        <f>VLOOKUP(E28,VIP!$A$2:$O18181,7,FALSE)</f>
        <v>Si</v>
      </c>
      <c r="I28" s="134" t="str">
        <f>VLOOKUP(E28,VIP!$A$2:$O10146,8,FALSE)</f>
        <v>Si</v>
      </c>
      <c r="J28" s="134" t="str">
        <f>VLOOKUP(E28,VIP!$A$2:$O10096,8,FALSE)</f>
        <v>Si</v>
      </c>
      <c r="K28" s="134" t="str">
        <f>VLOOKUP(E28,VIP!$A$2:$O13670,6,0)</f>
        <v>NO</v>
      </c>
      <c r="L28" s="125" t="s">
        <v>2567</v>
      </c>
      <c r="M28" s="135" t="s">
        <v>2447</v>
      </c>
      <c r="N28" s="135" t="s">
        <v>2454</v>
      </c>
      <c r="O28" s="134" t="s">
        <v>2455</v>
      </c>
      <c r="P28" s="134"/>
      <c r="Q28" s="135" t="s">
        <v>2567</v>
      </c>
    </row>
    <row r="29" spans="1:17" ht="18" x14ac:dyDescent="0.25">
      <c r="A29" s="134" t="str">
        <f>VLOOKUP(E29,'LISTADO ATM'!$A$2:$C$898,3,0)</f>
        <v>DISTRITO NACIONAL</v>
      </c>
      <c r="B29" s="129">
        <v>3335895940</v>
      </c>
      <c r="C29" s="136">
        <v>44339.91642361111</v>
      </c>
      <c r="D29" s="136" t="s">
        <v>2450</v>
      </c>
      <c r="E29" s="124">
        <v>318</v>
      </c>
      <c r="F29" s="147" t="str">
        <f>VLOOKUP(E29,VIP!$A$2:$O13282,2,0)</f>
        <v>DRBR318</v>
      </c>
      <c r="G29" s="134" t="str">
        <f>VLOOKUP(E29,'LISTADO ATM'!$A$2:$B$897,2,0)</f>
        <v>ATM Autoservicio Lope de Vega</v>
      </c>
      <c r="H29" s="134" t="str">
        <f>VLOOKUP(E29,VIP!$A$2:$O18145,7,FALSE)</f>
        <v>Si</v>
      </c>
      <c r="I29" s="134" t="str">
        <f>VLOOKUP(E29,VIP!$A$2:$O10110,8,FALSE)</f>
        <v>Si</v>
      </c>
      <c r="J29" s="134" t="str">
        <f>VLOOKUP(E29,VIP!$A$2:$O10060,8,FALSE)</f>
        <v>Si</v>
      </c>
      <c r="K29" s="134" t="str">
        <f>VLOOKUP(E29,VIP!$A$2:$O13634,6,0)</f>
        <v>NO</v>
      </c>
      <c r="L29" s="125" t="s">
        <v>2567</v>
      </c>
      <c r="M29" s="135" t="s">
        <v>2447</v>
      </c>
      <c r="N29" s="135" t="s">
        <v>2454</v>
      </c>
      <c r="O29" s="134" t="s">
        <v>2455</v>
      </c>
      <c r="P29" s="137"/>
      <c r="Q29" s="135" t="s">
        <v>2567</v>
      </c>
    </row>
    <row r="30" spans="1:17" ht="18" x14ac:dyDescent="0.25">
      <c r="A30" s="134" t="str">
        <f>VLOOKUP(E30,'LISTADO ATM'!$A$2:$C$898,3,0)</f>
        <v>DISTRITO NACIONAL</v>
      </c>
      <c r="B30" s="129">
        <v>3335897574</v>
      </c>
      <c r="C30" s="136">
        <v>44340.944351851853</v>
      </c>
      <c r="D30" s="136" t="s">
        <v>2180</v>
      </c>
      <c r="E30" s="124">
        <v>325</v>
      </c>
      <c r="F30" s="147" t="str">
        <f>VLOOKUP(E30,VIP!$A$2:$O13315,2,0)</f>
        <v>DRBR325</v>
      </c>
      <c r="G30" s="134" t="str">
        <f>VLOOKUP(E30,'LISTADO ATM'!$A$2:$B$897,2,0)</f>
        <v>ATM Casa Edwin</v>
      </c>
      <c r="H30" s="134" t="str">
        <f>VLOOKUP(E30,VIP!$A$2:$O18178,7,FALSE)</f>
        <v>Si</v>
      </c>
      <c r="I30" s="134" t="str">
        <f>VLOOKUP(E30,VIP!$A$2:$O10143,8,FALSE)</f>
        <v>Si</v>
      </c>
      <c r="J30" s="134" t="str">
        <f>VLOOKUP(E30,VIP!$A$2:$O10093,8,FALSE)</f>
        <v>Si</v>
      </c>
      <c r="K30" s="134" t="str">
        <f>VLOOKUP(E30,VIP!$A$2:$O13667,6,0)</f>
        <v>NO</v>
      </c>
      <c r="L30" s="125" t="s">
        <v>2425</v>
      </c>
      <c r="M30" s="135" t="s">
        <v>2447</v>
      </c>
      <c r="N30" s="135" t="s">
        <v>2454</v>
      </c>
      <c r="O30" s="134" t="s">
        <v>2456</v>
      </c>
      <c r="P30" s="134"/>
      <c r="Q30" s="135" t="s">
        <v>2425</v>
      </c>
    </row>
    <row r="31" spans="1:17" ht="18" x14ac:dyDescent="0.25">
      <c r="A31" s="134" t="str">
        <f>VLOOKUP(E31,'LISTADO ATM'!$A$2:$C$898,3,0)</f>
        <v>DISTRITO NACIONAL</v>
      </c>
      <c r="B31" s="129">
        <v>3335895853</v>
      </c>
      <c r="C31" s="136">
        <v>44339.322997685187</v>
      </c>
      <c r="D31" s="136" t="s">
        <v>2473</v>
      </c>
      <c r="E31" s="124">
        <v>354</v>
      </c>
      <c r="F31" s="147" t="str">
        <f>VLOOKUP(E31,VIP!$A$2:$O13249,2,0)</f>
        <v>DRBR354</v>
      </c>
      <c r="G31" s="134" t="str">
        <f>VLOOKUP(E31,'LISTADO ATM'!$A$2:$B$897,2,0)</f>
        <v xml:space="preserve">ATM Oficina Núñez de Cáceres II </v>
      </c>
      <c r="H31" s="134" t="str">
        <f>VLOOKUP(E31,VIP!$A$2:$O18112,7,FALSE)</f>
        <v>Si</v>
      </c>
      <c r="I31" s="134" t="str">
        <f>VLOOKUP(E31,VIP!$A$2:$O10077,8,FALSE)</f>
        <v>Si</v>
      </c>
      <c r="J31" s="134" t="str">
        <f>VLOOKUP(E31,VIP!$A$2:$O10027,8,FALSE)</f>
        <v>Si</v>
      </c>
      <c r="K31" s="134" t="str">
        <f>VLOOKUP(E31,VIP!$A$2:$O13601,6,0)</f>
        <v>NO</v>
      </c>
      <c r="L31" s="125" t="s">
        <v>2418</v>
      </c>
      <c r="M31" s="135" t="s">
        <v>2447</v>
      </c>
      <c r="N31" s="135" t="s">
        <v>2454</v>
      </c>
      <c r="O31" s="134" t="s">
        <v>2474</v>
      </c>
      <c r="P31" s="137"/>
      <c r="Q31" s="135" t="s">
        <v>2418</v>
      </c>
    </row>
    <row r="32" spans="1:17" ht="18" x14ac:dyDescent="0.25">
      <c r="A32" s="134" t="str">
        <f>VLOOKUP(E32,'LISTADO ATM'!$A$2:$C$898,3,0)</f>
        <v>ESTE</v>
      </c>
      <c r="B32" s="129">
        <v>3335897408</v>
      </c>
      <c r="C32" s="136">
        <v>44340.691412037035</v>
      </c>
      <c r="D32" s="136" t="s">
        <v>2180</v>
      </c>
      <c r="E32" s="124">
        <v>368</v>
      </c>
      <c r="F32" s="147" t="str">
        <f>VLOOKUP(E32,VIP!$A$2:$O13324,2,0)</f>
        <v xml:space="preserve">DRBR368 </v>
      </c>
      <c r="G32" s="134" t="str">
        <f>VLOOKUP(E32,'LISTADO ATM'!$A$2:$B$897,2,0)</f>
        <v>ATM Ayuntamiento Peralvillo</v>
      </c>
      <c r="H32" s="134" t="str">
        <f>VLOOKUP(E32,VIP!$A$2:$O18187,7,FALSE)</f>
        <v>N/A</v>
      </c>
      <c r="I32" s="134" t="str">
        <f>VLOOKUP(E32,VIP!$A$2:$O10152,8,FALSE)</f>
        <v>N/A</v>
      </c>
      <c r="J32" s="134" t="str">
        <f>VLOOKUP(E32,VIP!$A$2:$O10102,8,FALSE)</f>
        <v>N/A</v>
      </c>
      <c r="K32" s="134" t="str">
        <f>VLOOKUP(E32,VIP!$A$2:$O13676,6,0)</f>
        <v>N/A</v>
      </c>
      <c r="L32" s="125" t="s">
        <v>2245</v>
      </c>
      <c r="M32" s="135" t="s">
        <v>2447</v>
      </c>
      <c r="N32" s="135" t="s">
        <v>2454</v>
      </c>
      <c r="O32" s="134" t="s">
        <v>2456</v>
      </c>
      <c r="P32" s="134"/>
      <c r="Q32" s="135" t="s">
        <v>2245</v>
      </c>
    </row>
    <row r="33" spans="1:17" ht="18" x14ac:dyDescent="0.25">
      <c r="A33" s="134" t="str">
        <f>VLOOKUP(E33,'LISTADO ATM'!$A$2:$C$898,3,0)</f>
        <v>DISTRITO NACIONAL</v>
      </c>
      <c r="B33" s="129">
        <v>3335897572</v>
      </c>
      <c r="C33" s="136">
        <v>44340.940416666665</v>
      </c>
      <c r="D33" s="136" t="s">
        <v>2180</v>
      </c>
      <c r="E33" s="124">
        <v>389</v>
      </c>
      <c r="F33" s="147" t="str">
        <f>VLOOKUP(E33,VIP!$A$2:$O13316,2,0)</f>
        <v>DRBR389</v>
      </c>
      <c r="G33" s="134" t="str">
        <f>VLOOKUP(E33,'LISTADO ATM'!$A$2:$B$897,2,0)</f>
        <v xml:space="preserve">ATM Casino Hotel Princess </v>
      </c>
      <c r="H33" s="134" t="str">
        <f>VLOOKUP(E33,VIP!$A$2:$O18179,7,FALSE)</f>
        <v>Si</v>
      </c>
      <c r="I33" s="134" t="str">
        <f>VLOOKUP(E33,VIP!$A$2:$O10144,8,FALSE)</f>
        <v>Si</v>
      </c>
      <c r="J33" s="134" t="str">
        <f>VLOOKUP(E33,VIP!$A$2:$O10094,8,FALSE)</f>
        <v>Si</v>
      </c>
      <c r="K33" s="134" t="str">
        <f>VLOOKUP(E33,VIP!$A$2:$O13668,6,0)</f>
        <v>NO</v>
      </c>
      <c r="L33" s="125" t="s">
        <v>2425</v>
      </c>
      <c r="M33" s="135" t="s">
        <v>2447</v>
      </c>
      <c r="N33" s="135" t="s">
        <v>2454</v>
      </c>
      <c r="O33" s="134" t="s">
        <v>2456</v>
      </c>
      <c r="P33" s="134"/>
      <c r="Q33" s="135" t="s">
        <v>2425</v>
      </c>
    </row>
    <row r="34" spans="1:17" ht="18" x14ac:dyDescent="0.25">
      <c r="A34" s="134" t="str">
        <f>VLOOKUP(E34,'LISTADO ATM'!$A$2:$C$898,3,0)</f>
        <v>ESTE</v>
      </c>
      <c r="B34" s="129">
        <v>3335897544</v>
      </c>
      <c r="C34" s="136">
        <v>44340.813263888886</v>
      </c>
      <c r="D34" s="136" t="s">
        <v>2450</v>
      </c>
      <c r="E34" s="124">
        <v>399</v>
      </c>
      <c r="F34" s="147" t="str">
        <f>VLOOKUP(E34,VIP!$A$2:$O13331,2,0)</f>
        <v>DRBR399</v>
      </c>
      <c r="G34" s="134" t="str">
        <f>VLOOKUP(E34,'LISTADO ATM'!$A$2:$B$897,2,0)</f>
        <v xml:space="preserve">ATM Oficina La Romana II </v>
      </c>
      <c r="H34" s="134" t="str">
        <f>VLOOKUP(E34,VIP!$A$2:$O18194,7,FALSE)</f>
        <v>Si</v>
      </c>
      <c r="I34" s="134" t="str">
        <f>VLOOKUP(E34,VIP!$A$2:$O10159,8,FALSE)</f>
        <v>Si</v>
      </c>
      <c r="J34" s="134" t="str">
        <f>VLOOKUP(E34,VIP!$A$2:$O10109,8,FALSE)</f>
        <v>Si</v>
      </c>
      <c r="K34" s="134" t="str">
        <f>VLOOKUP(E34,VIP!$A$2:$O13683,6,0)</f>
        <v>NO</v>
      </c>
      <c r="L34" s="125" t="s">
        <v>2566</v>
      </c>
      <c r="M34" s="135" t="s">
        <v>2447</v>
      </c>
      <c r="N34" s="135" t="s">
        <v>2454</v>
      </c>
      <c r="O34" s="134" t="s">
        <v>2455</v>
      </c>
      <c r="P34" s="134"/>
      <c r="Q34" s="135" t="s">
        <v>2566</v>
      </c>
    </row>
    <row r="35" spans="1:17" ht="18" x14ac:dyDescent="0.25">
      <c r="A35" s="134" t="str">
        <f>VLOOKUP(E35,'LISTADO ATM'!$A$2:$C$898,3,0)</f>
        <v>DISTRITO NACIONAL</v>
      </c>
      <c r="B35" s="129">
        <v>3335895719</v>
      </c>
      <c r="C35" s="136">
        <v>44338.516388888886</v>
      </c>
      <c r="D35" s="136" t="s">
        <v>2450</v>
      </c>
      <c r="E35" s="124">
        <v>406</v>
      </c>
      <c r="F35" s="147" t="str">
        <f>VLOOKUP(E35,VIP!$A$2:$O13342,2,0)</f>
        <v>DRBR406</v>
      </c>
      <c r="G35" s="134" t="str">
        <f>VLOOKUP(E35,'LISTADO ATM'!$A$2:$B$897,2,0)</f>
        <v xml:space="preserve">ATM UNP Plaza Lama Máximo Gómez </v>
      </c>
      <c r="H35" s="134" t="str">
        <f>VLOOKUP(E35,VIP!$A$2:$O18205,7,FALSE)</f>
        <v>Si</v>
      </c>
      <c r="I35" s="134" t="str">
        <f>VLOOKUP(E35,VIP!$A$2:$O10170,8,FALSE)</f>
        <v>Si</v>
      </c>
      <c r="J35" s="134" t="str">
        <f>VLOOKUP(E35,VIP!$A$2:$O10120,8,FALSE)</f>
        <v>Si</v>
      </c>
      <c r="K35" s="134" t="str">
        <f>VLOOKUP(E35,VIP!$A$2:$O13694,6,0)</f>
        <v>SI</v>
      </c>
      <c r="L35" s="125" t="s">
        <v>2443</v>
      </c>
      <c r="M35" s="135" t="s">
        <v>2447</v>
      </c>
      <c r="N35" s="135" t="s">
        <v>2454</v>
      </c>
      <c r="O35" s="134" t="s">
        <v>2455</v>
      </c>
      <c r="P35" s="137"/>
      <c r="Q35" s="135" t="s">
        <v>2443</v>
      </c>
    </row>
    <row r="36" spans="1:17" ht="18" x14ac:dyDescent="0.25">
      <c r="A36" s="134" t="str">
        <f>VLOOKUP(E36,'LISTADO ATM'!$A$2:$C$898,3,0)</f>
        <v>DISTRITO NACIONAL</v>
      </c>
      <c r="B36" s="129">
        <v>3335897575</v>
      </c>
      <c r="C36" s="136">
        <v>44340.971319444441</v>
      </c>
      <c r="D36" s="136" t="s">
        <v>2450</v>
      </c>
      <c r="E36" s="124">
        <v>407</v>
      </c>
      <c r="F36" s="147" t="str">
        <f>VLOOKUP(E36,VIP!$A$2:$O13324,2,0)</f>
        <v>DRBR407</v>
      </c>
      <c r="G36" s="134" t="str">
        <f>VLOOKUP(E36,'LISTADO ATM'!$A$2:$B$897,2,0)</f>
        <v xml:space="preserve">ATM Multicentro La Sirena Villa Mella </v>
      </c>
      <c r="H36" s="134" t="str">
        <f>VLOOKUP(E36,VIP!$A$2:$O18187,7,FALSE)</f>
        <v>Si</v>
      </c>
      <c r="I36" s="134" t="str">
        <f>VLOOKUP(E36,VIP!$A$2:$O10152,8,FALSE)</f>
        <v>Si</v>
      </c>
      <c r="J36" s="134" t="str">
        <f>VLOOKUP(E36,VIP!$A$2:$O10102,8,FALSE)</f>
        <v>Si</v>
      </c>
      <c r="K36" s="134" t="str">
        <f>VLOOKUP(E36,VIP!$A$2:$O13676,6,0)</f>
        <v>NO</v>
      </c>
      <c r="L36" s="125" t="s">
        <v>2443</v>
      </c>
      <c r="M36" s="135" t="s">
        <v>2447</v>
      </c>
      <c r="N36" s="135" t="s">
        <v>2454</v>
      </c>
      <c r="O36" s="134" t="s">
        <v>2455</v>
      </c>
      <c r="P36" s="134"/>
      <c r="Q36" s="135" t="s">
        <v>2443</v>
      </c>
    </row>
    <row r="37" spans="1:17" ht="18" x14ac:dyDescent="0.25">
      <c r="A37" s="134" t="str">
        <f>VLOOKUP(E37,'LISTADO ATM'!$A$2:$C$898,3,0)</f>
        <v>DISTRITO NACIONAL</v>
      </c>
      <c r="B37" s="129">
        <v>3335897564</v>
      </c>
      <c r="C37" s="136">
        <v>44340.869988425926</v>
      </c>
      <c r="D37" s="136" t="s">
        <v>2180</v>
      </c>
      <c r="E37" s="124">
        <v>422</v>
      </c>
      <c r="F37" s="147" t="str">
        <f>VLOOKUP(E37,VIP!$A$2:$O13322,2,0)</f>
        <v>DRBR422</v>
      </c>
      <c r="G37" s="134" t="str">
        <f>VLOOKUP(E37,'LISTADO ATM'!$A$2:$B$897,2,0)</f>
        <v xml:space="preserve">ATM Olé Manoguayabo </v>
      </c>
      <c r="H37" s="134" t="str">
        <f>VLOOKUP(E37,VIP!$A$2:$O18185,7,FALSE)</f>
        <v>Si</v>
      </c>
      <c r="I37" s="134" t="str">
        <f>VLOOKUP(E37,VIP!$A$2:$O10150,8,FALSE)</f>
        <v>Si</v>
      </c>
      <c r="J37" s="134" t="str">
        <f>VLOOKUP(E37,VIP!$A$2:$O10100,8,FALSE)</f>
        <v>Si</v>
      </c>
      <c r="K37" s="134" t="str">
        <f>VLOOKUP(E37,VIP!$A$2:$O13674,6,0)</f>
        <v>NO</v>
      </c>
      <c r="L37" s="125" t="s">
        <v>2575</v>
      </c>
      <c r="M37" s="135" t="s">
        <v>2447</v>
      </c>
      <c r="N37" s="135" t="s">
        <v>2454</v>
      </c>
      <c r="O37" s="134" t="s">
        <v>2456</v>
      </c>
      <c r="P37" s="134"/>
      <c r="Q37" s="135" t="s">
        <v>2575</v>
      </c>
    </row>
    <row r="38" spans="1:17" ht="18" x14ac:dyDescent="0.25">
      <c r="A38" s="134" t="str">
        <f>VLOOKUP(E38,'LISTADO ATM'!$A$2:$C$898,3,0)</f>
        <v>NORTE</v>
      </c>
      <c r="B38" s="129">
        <v>3335897580</v>
      </c>
      <c r="C38" s="136">
        <v>44341.058055555557</v>
      </c>
      <c r="D38" s="136" t="s">
        <v>2473</v>
      </c>
      <c r="E38" s="124">
        <v>431</v>
      </c>
      <c r="F38" s="147" t="str">
        <f>VLOOKUP(E38,VIP!$A$2:$O13319,2,0)</f>
        <v>DRBR583</v>
      </c>
      <c r="G38" s="134" t="str">
        <f>VLOOKUP(E38,'LISTADO ATM'!$A$2:$B$897,2,0)</f>
        <v xml:space="preserve">ATM Autoservicio Sol (Santiago) </v>
      </c>
      <c r="H38" s="134" t="str">
        <f>VLOOKUP(E38,VIP!$A$2:$O18182,7,FALSE)</f>
        <v>Si</v>
      </c>
      <c r="I38" s="134" t="str">
        <f>VLOOKUP(E38,VIP!$A$2:$O10147,8,FALSE)</f>
        <v>Si</v>
      </c>
      <c r="J38" s="134" t="str">
        <f>VLOOKUP(E38,VIP!$A$2:$O10097,8,FALSE)</f>
        <v>Si</v>
      </c>
      <c r="K38" s="134" t="str">
        <f>VLOOKUP(E38,VIP!$A$2:$O13671,6,0)</f>
        <v>SI</v>
      </c>
      <c r="L38" s="125" t="s">
        <v>2567</v>
      </c>
      <c r="M38" s="135" t="s">
        <v>2447</v>
      </c>
      <c r="N38" s="135" t="s">
        <v>2454</v>
      </c>
      <c r="O38" s="134" t="s">
        <v>2474</v>
      </c>
      <c r="P38" s="134"/>
      <c r="Q38" s="135" t="s">
        <v>2567</v>
      </c>
    </row>
    <row r="39" spans="1:17" ht="18" x14ac:dyDescent="0.25">
      <c r="A39" s="134" t="str">
        <f>VLOOKUP(E39,'LISTADO ATM'!$A$2:$C$898,3,0)</f>
        <v>DISTRITO NACIONAL</v>
      </c>
      <c r="B39" s="129">
        <v>3335897373</v>
      </c>
      <c r="C39" s="136">
        <v>44340.680150462962</v>
      </c>
      <c r="D39" s="136" t="s">
        <v>2450</v>
      </c>
      <c r="E39" s="124">
        <v>435</v>
      </c>
      <c r="F39" s="147" t="str">
        <f>VLOOKUP(E39,VIP!$A$2:$O13328,2,0)</f>
        <v>DRBR435</v>
      </c>
      <c r="G39" s="134" t="str">
        <f>VLOOKUP(E39,'LISTADO ATM'!$A$2:$B$897,2,0)</f>
        <v xml:space="preserve">ATM Autobanco Torre I </v>
      </c>
      <c r="H39" s="134" t="str">
        <f>VLOOKUP(E39,VIP!$A$2:$O18191,7,FALSE)</f>
        <v>Si</v>
      </c>
      <c r="I39" s="134" t="str">
        <f>VLOOKUP(E39,VIP!$A$2:$O10156,8,FALSE)</f>
        <v>Si</v>
      </c>
      <c r="J39" s="134" t="str">
        <f>VLOOKUP(E39,VIP!$A$2:$O10106,8,FALSE)</f>
        <v>Si</v>
      </c>
      <c r="K39" s="134" t="str">
        <f>VLOOKUP(E39,VIP!$A$2:$O13680,6,0)</f>
        <v>SI</v>
      </c>
      <c r="L39" s="125" t="s">
        <v>2418</v>
      </c>
      <c r="M39" s="135" t="s">
        <v>2447</v>
      </c>
      <c r="N39" s="135" t="s">
        <v>2454</v>
      </c>
      <c r="O39" s="134" t="s">
        <v>2455</v>
      </c>
      <c r="P39" s="134"/>
      <c r="Q39" s="135" t="s">
        <v>2418</v>
      </c>
    </row>
    <row r="40" spans="1:17" ht="18" x14ac:dyDescent="0.25">
      <c r="A40" s="134" t="str">
        <f>VLOOKUP(E40,'LISTADO ATM'!$A$2:$C$898,3,0)</f>
        <v>DISTRITO NACIONAL</v>
      </c>
      <c r="B40" s="129">
        <v>3335895780</v>
      </c>
      <c r="C40" s="136">
        <v>44338.677777777775</v>
      </c>
      <c r="D40" s="136" t="s">
        <v>2450</v>
      </c>
      <c r="E40" s="124">
        <v>446</v>
      </c>
      <c r="F40" s="147" t="str">
        <f>VLOOKUP(E40,VIP!$A$2:$O13292,2,0)</f>
        <v>DRBR446</v>
      </c>
      <c r="G40" s="134" t="str">
        <f>VLOOKUP(E40,'LISTADO ATM'!$A$2:$B$897,2,0)</f>
        <v>ATM Hipodromo V Centenario</v>
      </c>
      <c r="H40" s="134" t="str">
        <f>VLOOKUP(E40,VIP!$A$2:$O18155,7,FALSE)</f>
        <v>Si</v>
      </c>
      <c r="I40" s="134" t="str">
        <f>VLOOKUP(E40,VIP!$A$2:$O10120,8,FALSE)</f>
        <v>Si</v>
      </c>
      <c r="J40" s="134" t="str">
        <f>VLOOKUP(E40,VIP!$A$2:$O10070,8,FALSE)</f>
        <v>Si</v>
      </c>
      <c r="K40" s="134" t="str">
        <f>VLOOKUP(E40,VIP!$A$2:$O13644,6,0)</f>
        <v>NO</v>
      </c>
      <c r="L40" s="125" t="s">
        <v>2443</v>
      </c>
      <c r="M40" s="135" t="s">
        <v>2447</v>
      </c>
      <c r="N40" s="135" t="s">
        <v>2454</v>
      </c>
      <c r="O40" s="134" t="s">
        <v>2455</v>
      </c>
      <c r="P40" s="137"/>
      <c r="Q40" s="135" t="s">
        <v>2443</v>
      </c>
    </row>
    <row r="41" spans="1:17" ht="18" x14ac:dyDescent="0.25">
      <c r="A41" s="134" t="str">
        <f>VLOOKUP(E41,'LISTADO ATM'!$A$2:$C$898,3,0)</f>
        <v>DISTRITO NACIONAL</v>
      </c>
      <c r="B41" s="129">
        <v>3335897578</v>
      </c>
      <c r="C41" s="136">
        <v>44341.008981481478</v>
      </c>
      <c r="D41" s="136" t="s">
        <v>2450</v>
      </c>
      <c r="E41" s="124">
        <v>487</v>
      </c>
      <c r="F41" s="147" t="str">
        <f>VLOOKUP(E41,VIP!$A$2:$O13321,2,0)</f>
        <v>DRBR487</v>
      </c>
      <c r="G41" s="134" t="str">
        <f>VLOOKUP(E41,'LISTADO ATM'!$A$2:$B$897,2,0)</f>
        <v xml:space="preserve">ATM Olé Hainamosa </v>
      </c>
      <c r="H41" s="134" t="str">
        <f>VLOOKUP(E41,VIP!$A$2:$O18184,7,FALSE)</f>
        <v>Si</v>
      </c>
      <c r="I41" s="134" t="str">
        <f>VLOOKUP(E41,VIP!$A$2:$O10149,8,FALSE)</f>
        <v>Si</v>
      </c>
      <c r="J41" s="134" t="str">
        <f>VLOOKUP(E41,VIP!$A$2:$O10099,8,FALSE)</f>
        <v>Si</v>
      </c>
      <c r="K41" s="134" t="str">
        <f>VLOOKUP(E41,VIP!$A$2:$O13673,6,0)</f>
        <v>SI</v>
      </c>
      <c r="L41" s="125" t="s">
        <v>2443</v>
      </c>
      <c r="M41" s="135" t="s">
        <v>2447</v>
      </c>
      <c r="N41" s="135" t="s">
        <v>2454</v>
      </c>
      <c r="O41" s="134" t="s">
        <v>2455</v>
      </c>
      <c r="P41" s="134"/>
      <c r="Q41" s="135" t="s">
        <v>2443</v>
      </c>
    </row>
    <row r="42" spans="1:17" s="96" customFormat="1" ht="18" x14ac:dyDescent="0.25">
      <c r="A42" s="134" t="str">
        <f>VLOOKUP(E42,'LISTADO ATM'!$A$2:$C$898,3,0)</f>
        <v>NORTE</v>
      </c>
      <c r="B42" s="129">
        <v>3335897169</v>
      </c>
      <c r="C42" s="136">
        <v>44340.623645833337</v>
      </c>
      <c r="D42" s="136" t="s">
        <v>2181</v>
      </c>
      <c r="E42" s="124">
        <v>492</v>
      </c>
      <c r="F42" s="148" t="str">
        <f>VLOOKUP(E42,VIP!$A$2:$O13312,2,0)</f>
        <v>DRBR492</v>
      </c>
      <c r="G42" s="134" t="str">
        <f>VLOOKUP(E42,'LISTADO ATM'!$A$2:$B$897,2,0)</f>
        <v>ATM S/M Nacional  El Dorado Santiago</v>
      </c>
      <c r="H42" s="134" t="str">
        <f>VLOOKUP(E42,VIP!$A$2:$O18175,7,FALSE)</f>
        <v>N/A</v>
      </c>
      <c r="I42" s="134" t="str">
        <f>VLOOKUP(E42,VIP!$A$2:$O10140,8,FALSE)</f>
        <v>N/A</v>
      </c>
      <c r="J42" s="134" t="str">
        <f>VLOOKUP(E42,VIP!$A$2:$O10090,8,FALSE)</f>
        <v>N/A</v>
      </c>
      <c r="K42" s="134" t="str">
        <f>VLOOKUP(E42,VIP!$A$2:$O13664,6,0)</f>
        <v>N/A</v>
      </c>
      <c r="L42" s="125" t="s">
        <v>2469</v>
      </c>
      <c r="M42" s="135" t="s">
        <v>2447</v>
      </c>
      <c r="N42" s="135" t="s">
        <v>2454</v>
      </c>
      <c r="O42" s="134" t="s">
        <v>2576</v>
      </c>
      <c r="P42" s="134"/>
      <c r="Q42" s="135" t="s">
        <v>2469</v>
      </c>
    </row>
    <row r="43" spans="1:17" s="96" customFormat="1" ht="18" x14ac:dyDescent="0.25">
      <c r="A43" s="134" t="str">
        <f>VLOOKUP(E43,'LISTADO ATM'!$A$2:$C$898,3,0)</f>
        <v>DISTRITO NACIONAL</v>
      </c>
      <c r="B43" s="129">
        <v>3335897561</v>
      </c>
      <c r="C43" s="136">
        <v>44340.865798611114</v>
      </c>
      <c r="D43" s="136" t="s">
        <v>2180</v>
      </c>
      <c r="E43" s="124">
        <v>493</v>
      </c>
      <c r="F43" s="148" t="str">
        <f>VLOOKUP(E43,VIP!$A$2:$O13325,2,0)</f>
        <v>DRBR493</v>
      </c>
      <c r="G43" s="134" t="str">
        <f>VLOOKUP(E43,'LISTADO ATM'!$A$2:$B$897,2,0)</f>
        <v xml:space="preserve">ATM Oficina Haina Occidental II </v>
      </c>
      <c r="H43" s="134" t="str">
        <f>VLOOKUP(E43,VIP!$A$2:$O18188,7,FALSE)</f>
        <v>Si</v>
      </c>
      <c r="I43" s="134" t="str">
        <f>VLOOKUP(E43,VIP!$A$2:$O10153,8,FALSE)</f>
        <v>Si</v>
      </c>
      <c r="J43" s="134" t="str">
        <f>VLOOKUP(E43,VIP!$A$2:$O10103,8,FALSE)</f>
        <v>Si</v>
      </c>
      <c r="K43" s="134" t="str">
        <f>VLOOKUP(E43,VIP!$A$2:$O13677,6,0)</f>
        <v>NO</v>
      </c>
      <c r="L43" s="125" t="s">
        <v>2219</v>
      </c>
      <c r="M43" s="135" t="s">
        <v>2447</v>
      </c>
      <c r="N43" s="135" t="s">
        <v>2454</v>
      </c>
      <c r="O43" s="134" t="s">
        <v>2456</v>
      </c>
      <c r="P43" s="134"/>
      <c r="Q43" s="135" t="s">
        <v>2219</v>
      </c>
    </row>
    <row r="44" spans="1:17" s="96" customFormat="1" ht="18" x14ac:dyDescent="0.25">
      <c r="A44" s="134" t="str">
        <f>VLOOKUP(E44,'LISTADO ATM'!$A$2:$C$898,3,0)</f>
        <v>NORTE</v>
      </c>
      <c r="B44" s="129">
        <v>3335897502</v>
      </c>
      <c r="C44" s="136">
        <v>44340.736875000002</v>
      </c>
      <c r="D44" s="136" t="s">
        <v>2181</v>
      </c>
      <c r="E44" s="124">
        <v>511</v>
      </c>
      <c r="F44" s="148" t="str">
        <f>VLOOKUP(E44,VIP!$A$2:$O13319,2,0)</f>
        <v>DRBR511</v>
      </c>
      <c r="G44" s="134" t="str">
        <f>VLOOKUP(E44,'LISTADO ATM'!$A$2:$B$897,2,0)</f>
        <v xml:space="preserve">ATM UNP Río San Juan (Nagua) </v>
      </c>
      <c r="H44" s="134" t="str">
        <f>VLOOKUP(E44,VIP!$A$2:$O18182,7,FALSE)</f>
        <v>Si</v>
      </c>
      <c r="I44" s="134" t="str">
        <f>VLOOKUP(E44,VIP!$A$2:$O10147,8,FALSE)</f>
        <v>Si</v>
      </c>
      <c r="J44" s="134" t="str">
        <f>VLOOKUP(E44,VIP!$A$2:$O10097,8,FALSE)</f>
        <v>Si</v>
      </c>
      <c r="K44" s="134" t="str">
        <f>VLOOKUP(E44,VIP!$A$2:$O13671,6,0)</f>
        <v>NO</v>
      </c>
      <c r="L44" s="125" t="s">
        <v>2575</v>
      </c>
      <c r="M44" s="135" t="s">
        <v>2447</v>
      </c>
      <c r="N44" s="135" t="s">
        <v>2454</v>
      </c>
      <c r="O44" s="134" t="s">
        <v>2569</v>
      </c>
      <c r="P44" s="134"/>
      <c r="Q44" s="135" t="s">
        <v>2575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3335895882</v>
      </c>
      <c r="C45" s="136">
        <v>44339.522141203706</v>
      </c>
      <c r="D45" s="136" t="s">
        <v>2473</v>
      </c>
      <c r="E45" s="124">
        <v>516</v>
      </c>
      <c r="F45" s="148" t="str">
        <f>VLOOKUP(E45,VIP!$A$2:$O13273,2,0)</f>
        <v>DRBR516</v>
      </c>
      <c r="G45" s="134" t="str">
        <f>VLOOKUP(E45,'LISTADO ATM'!$A$2:$B$897,2,0)</f>
        <v xml:space="preserve">ATM Oficina Gascue </v>
      </c>
      <c r="H45" s="134" t="str">
        <f>VLOOKUP(E45,VIP!$A$2:$O18136,7,FALSE)</f>
        <v>Si</v>
      </c>
      <c r="I45" s="134" t="str">
        <f>VLOOKUP(E45,VIP!$A$2:$O10101,8,FALSE)</f>
        <v>Si</v>
      </c>
      <c r="J45" s="134" t="str">
        <f>VLOOKUP(E45,VIP!$A$2:$O10051,8,FALSE)</f>
        <v>Si</v>
      </c>
      <c r="K45" s="134" t="str">
        <f>VLOOKUP(E45,VIP!$A$2:$O13625,6,0)</f>
        <v>SI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3335897021</v>
      </c>
      <c r="C46" s="136">
        <v>44340.592789351853</v>
      </c>
      <c r="D46" s="136" t="s">
        <v>2450</v>
      </c>
      <c r="E46" s="124">
        <v>541</v>
      </c>
      <c r="F46" s="148" t="str">
        <f>VLOOKUP(E46,VIP!$A$2:$O13306,2,0)</f>
        <v>DRBR541</v>
      </c>
      <c r="G46" s="134" t="str">
        <f>VLOOKUP(E46,'LISTADO ATM'!$A$2:$B$897,2,0)</f>
        <v xml:space="preserve">ATM Oficina Sambil II </v>
      </c>
      <c r="H46" s="134" t="str">
        <f>VLOOKUP(E46,VIP!$A$2:$O18169,7,FALSE)</f>
        <v>Si</v>
      </c>
      <c r="I46" s="134" t="str">
        <f>VLOOKUP(E46,VIP!$A$2:$O10134,8,FALSE)</f>
        <v>Si</v>
      </c>
      <c r="J46" s="134" t="str">
        <f>VLOOKUP(E46,VIP!$A$2:$O10084,8,FALSE)</f>
        <v>Si</v>
      </c>
      <c r="K46" s="134" t="str">
        <f>VLOOKUP(E46,VIP!$A$2:$O13658,6,0)</f>
        <v>SI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34"/>
      <c r="Q46" s="135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3335897301</v>
      </c>
      <c r="C47" s="136">
        <v>44340.655081018522</v>
      </c>
      <c r="D47" s="136" t="s">
        <v>2180</v>
      </c>
      <c r="E47" s="124">
        <v>542</v>
      </c>
      <c r="F47" s="148" t="str">
        <f>VLOOKUP(E47,VIP!$A$2:$O13311,2,0)</f>
        <v>DRBR542</v>
      </c>
      <c r="G47" s="134" t="str">
        <f>VLOOKUP(E47,'LISTADO ATM'!$A$2:$B$897,2,0)</f>
        <v>ATM S/M la Cadena Carretera Mella</v>
      </c>
      <c r="H47" s="134" t="str">
        <f>VLOOKUP(E47,VIP!$A$2:$O18174,7,FALSE)</f>
        <v>NO</v>
      </c>
      <c r="I47" s="134" t="str">
        <f>VLOOKUP(E47,VIP!$A$2:$O10139,8,FALSE)</f>
        <v>SI</v>
      </c>
      <c r="J47" s="134" t="str">
        <f>VLOOKUP(E47,VIP!$A$2:$O10089,8,FALSE)</f>
        <v>SI</v>
      </c>
      <c r="K47" s="134" t="str">
        <f>VLOOKUP(E47,VIP!$A$2:$O13663,6,0)</f>
        <v>NO</v>
      </c>
      <c r="L47" s="125" t="s">
        <v>2219</v>
      </c>
      <c r="M47" s="135" t="s">
        <v>2447</v>
      </c>
      <c r="N47" s="135" t="s">
        <v>2454</v>
      </c>
      <c r="O47" s="134" t="s">
        <v>2456</v>
      </c>
      <c r="P47" s="134"/>
      <c r="Q47" s="135" t="s">
        <v>2219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3335897379</v>
      </c>
      <c r="C48" s="136">
        <v>44340.682395833333</v>
      </c>
      <c r="D48" s="136" t="s">
        <v>2450</v>
      </c>
      <c r="E48" s="124">
        <v>552</v>
      </c>
      <c r="F48" s="148" t="str">
        <f>VLOOKUP(E48,VIP!$A$2:$O13327,2,0)</f>
        <v>DRBR323</v>
      </c>
      <c r="G48" s="134" t="str">
        <f>VLOOKUP(E48,'LISTADO ATM'!$A$2:$B$897,2,0)</f>
        <v xml:space="preserve">ATM Suprema Corte de Justicia </v>
      </c>
      <c r="H48" s="134" t="str">
        <f>VLOOKUP(E48,VIP!$A$2:$O18190,7,FALSE)</f>
        <v>Si</v>
      </c>
      <c r="I48" s="134" t="str">
        <f>VLOOKUP(E48,VIP!$A$2:$O10155,8,FALSE)</f>
        <v>Si</v>
      </c>
      <c r="J48" s="134" t="str">
        <f>VLOOKUP(E48,VIP!$A$2:$O10105,8,FALSE)</f>
        <v>Si</v>
      </c>
      <c r="K48" s="134" t="str">
        <f>VLOOKUP(E48,VIP!$A$2:$O13679,6,0)</f>
        <v>NO</v>
      </c>
      <c r="L48" s="125" t="s">
        <v>2443</v>
      </c>
      <c r="M48" s="135" t="s">
        <v>2447</v>
      </c>
      <c r="N48" s="135" t="s">
        <v>2454</v>
      </c>
      <c r="O48" s="134" t="s">
        <v>2455</v>
      </c>
      <c r="P48" s="134"/>
      <c r="Q48" s="135" t="s">
        <v>2443</v>
      </c>
    </row>
    <row r="49" spans="1:17" s="96" customFormat="1" ht="18" x14ac:dyDescent="0.25">
      <c r="A49" s="134" t="str">
        <f>VLOOKUP(E49,'LISTADO ATM'!$A$2:$C$898,3,0)</f>
        <v>DISTRITO NACIONAL</v>
      </c>
      <c r="B49" s="129">
        <v>3335897558</v>
      </c>
      <c r="C49" s="136">
        <v>44340.857534722221</v>
      </c>
      <c r="D49" s="136" t="s">
        <v>2450</v>
      </c>
      <c r="E49" s="124">
        <v>558</v>
      </c>
      <c r="F49" s="148" t="str">
        <f>VLOOKUP(E49,VIP!$A$2:$O13328,2,0)</f>
        <v>DRBR106</v>
      </c>
      <c r="G49" s="134" t="str">
        <f>VLOOKUP(E49,'LISTADO ATM'!$A$2:$B$897,2,0)</f>
        <v xml:space="preserve">ATM Base Naval 27 de Febrero (Sans Soucí) </v>
      </c>
      <c r="H49" s="134" t="str">
        <f>VLOOKUP(E49,VIP!$A$2:$O18191,7,FALSE)</f>
        <v>Si</v>
      </c>
      <c r="I49" s="134" t="str">
        <f>VLOOKUP(E49,VIP!$A$2:$O10156,8,FALSE)</f>
        <v>Si</v>
      </c>
      <c r="J49" s="134" t="str">
        <f>VLOOKUP(E49,VIP!$A$2:$O10106,8,FALSE)</f>
        <v>Si</v>
      </c>
      <c r="K49" s="134" t="str">
        <f>VLOOKUP(E49,VIP!$A$2:$O13680,6,0)</f>
        <v>NO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4"/>
      <c r="Q49" s="135" t="s">
        <v>2443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3335897543</v>
      </c>
      <c r="C50" s="136">
        <v>44340.810266203705</v>
      </c>
      <c r="D50" s="136" t="s">
        <v>2180</v>
      </c>
      <c r="E50" s="124">
        <v>565</v>
      </c>
      <c r="F50" s="148" t="str">
        <f>VLOOKUP(E50,VIP!$A$2:$O13332,2,0)</f>
        <v>DRBR24H</v>
      </c>
      <c r="G50" s="134" t="str">
        <f>VLOOKUP(E50,'LISTADO ATM'!$A$2:$B$897,2,0)</f>
        <v xml:space="preserve">ATM S/M La Cadena Núñez de Cáceres </v>
      </c>
      <c r="H50" s="134" t="str">
        <f>VLOOKUP(E50,VIP!$A$2:$O18195,7,FALSE)</f>
        <v>Si</v>
      </c>
      <c r="I50" s="134" t="str">
        <f>VLOOKUP(E50,VIP!$A$2:$O10160,8,FALSE)</f>
        <v>Si</v>
      </c>
      <c r="J50" s="134" t="str">
        <f>VLOOKUP(E50,VIP!$A$2:$O10110,8,FALSE)</f>
        <v>Si</v>
      </c>
      <c r="K50" s="134" t="str">
        <f>VLOOKUP(E50,VIP!$A$2:$O13684,6,0)</f>
        <v>NO</v>
      </c>
      <c r="L50" s="125" t="s">
        <v>2575</v>
      </c>
      <c r="M50" s="135" t="s">
        <v>2447</v>
      </c>
      <c r="N50" s="135" t="s">
        <v>2454</v>
      </c>
      <c r="O50" s="134" t="s">
        <v>2456</v>
      </c>
      <c r="P50" s="134"/>
      <c r="Q50" s="135" t="s">
        <v>2575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3335895840</v>
      </c>
      <c r="C51" s="136">
        <v>44338.986793981479</v>
      </c>
      <c r="D51" s="136" t="s">
        <v>2180</v>
      </c>
      <c r="E51" s="124">
        <v>566</v>
      </c>
      <c r="F51" s="148" t="str">
        <f>VLOOKUP(E51,VIP!$A$2:$O13242,2,0)</f>
        <v>DRBR508</v>
      </c>
      <c r="G51" s="134" t="str">
        <f>VLOOKUP(E51,'LISTADO ATM'!$A$2:$B$897,2,0)</f>
        <v xml:space="preserve">ATM Hiper Olé Aut. Duarte </v>
      </c>
      <c r="H51" s="134" t="str">
        <f>VLOOKUP(E51,VIP!$A$2:$O18105,7,FALSE)</f>
        <v>Si</v>
      </c>
      <c r="I51" s="134" t="str">
        <f>VLOOKUP(E51,VIP!$A$2:$O10070,8,FALSE)</f>
        <v>Si</v>
      </c>
      <c r="J51" s="134" t="str">
        <f>VLOOKUP(E51,VIP!$A$2:$O10020,8,FALSE)</f>
        <v>Si</v>
      </c>
      <c r="K51" s="134" t="str">
        <f>VLOOKUP(E51,VIP!$A$2:$O13594,6,0)</f>
        <v>NO</v>
      </c>
      <c r="L51" s="125" t="s">
        <v>2245</v>
      </c>
      <c r="M51" s="135" t="s">
        <v>2447</v>
      </c>
      <c r="N51" s="135" t="s">
        <v>2454</v>
      </c>
      <c r="O51" s="134" t="s">
        <v>2456</v>
      </c>
      <c r="P51" s="137"/>
      <c r="Q51" s="135" t="s">
        <v>2245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3335897393</v>
      </c>
      <c r="C52" s="136">
        <v>44340.685081018521</v>
      </c>
      <c r="D52" s="136" t="s">
        <v>2450</v>
      </c>
      <c r="E52" s="124">
        <v>574</v>
      </c>
      <c r="F52" s="148" t="str">
        <f>VLOOKUP(E52,VIP!$A$2:$O13325,2,0)</f>
        <v>DRBR080</v>
      </c>
      <c r="G52" s="134" t="str">
        <f>VLOOKUP(E52,'LISTADO ATM'!$A$2:$B$897,2,0)</f>
        <v xml:space="preserve">ATM Club Obras Públicas </v>
      </c>
      <c r="H52" s="134" t="str">
        <f>VLOOKUP(E52,VIP!$A$2:$O18188,7,FALSE)</f>
        <v>Si</v>
      </c>
      <c r="I52" s="134" t="str">
        <f>VLOOKUP(E52,VIP!$A$2:$O10153,8,FALSE)</f>
        <v>Si</v>
      </c>
      <c r="J52" s="134" t="str">
        <f>VLOOKUP(E52,VIP!$A$2:$O10103,8,FALSE)</f>
        <v>Si</v>
      </c>
      <c r="K52" s="134" t="str">
        <f>VLOOKUP(E52,VIP!$A$2:$O13677,6,0)</f>
        <v>NO</v>
      </c>
      <c r="L52" s="125" t="s">
        <v>2418</v>
      </c>
      <c r="M52" s="135" t="s">
        <v>2447</v>
      </c>
      <c r="N52" s="135" t="s">
        <v>2454</v>
      </c>
      <c r="O52" s="134" t="s">
        <v>2455</v>
      </c>
      <c r="P52" s="134"/>
      <c r="Q52" s="135" t="s">
        <v>2418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3335897530</v>
      </c>
      <c r="C53" s="136">
        <v>44340.773969907408</v>
      </c>
      <c r="D53" s="136" t="s">
        <v>2450</v>
      </c>
      <c r="E53" s="124">
        <v>577</v>
      </c>
      <c r="F53" s="148" t="str">
        <f>VLOOKUP(E53,VIP!$A$2:$O13313,2,0)</f>
        <v>DRBR173</v>
      </c>
      <c r="G53" s="134" t="str">
        <f>VLOOKUP(E53,'LISTADO ATM'!$A$2:$B$897,2,0)</f>
        <v xml:space="preserve">ATM Olé Ave. Duarte </v>
      </c>
      <c r="H53" s="134" t="str">
        <f>VLOOKUP(E53,VIP!$A$2:$O18176,7,FALSE)</f>
        <v>Si</v>
      </c>
      <c r="I53" s="134" t="str">
        <f>VLOOKUP(E53,VIP!$A$2:$O10141,8,FALSE)</f>
        <v>Si</v>
      </c>
      <c r="J53" s="134" t="str">
        <f>VLOOKUP(E53,VIP!$A$2:$O10091,8,FALSE)</f>
        <v>Si</v>
      </c>
      <c r="K53" s="134" t="str">
        <f>VLOOKUP(E53,VIP!$A$2:$O13665,6,0)</f>
        <v>SI</v>
      </c>
      <c r="L53" s="125" t="s">
        <v>2443</v>
      </c>
      <c r="M53" s="135" t="s">
        <v>2447</v>
      </c>
      <c r="N53" s="135" t="s">
        <v>2454</v>
      </c>
      <c r="O53" s="134" t="s">
        <v>2455</v>
      </c>
      <c r="P53" s="134"/>
      <c r="Q53" s="135" t="s">
        <v>2443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3335897437</v>
      </c>
      <c r="C54" s="136">
        <v>44340.703865740739</v>
      </c>
      <c r="D54" s="136" t="s">
        <v>2180</v>
      </c>
      <c r="E54" s="124">
        <v>580</v>
      </c>
      <c r="F54" s="148" t="str">
        <f>VLOOKUP(E54,VIP!$A$2:$O13321,2,0)</f>
        <v>DRBR523</v>
      </c>
      <c r="G54" s="134" t="str">
        <f>VLOOKUP(E54,'LISTADO ATM'!$A$2:$B$897,2,0)</f>
        <v xml:space="preserve">ATM Edificio Propagas </v>
      </c>
      <c r="H54" s="134" t="str">
        <f>VLOOKUP(E54,VIP!$A$2:$O18184,7,FALSE)</f>
        <v>Si</v>
      </c>
      <c r="I54" s="134" t="str">
        <f>VLOOKUP(E54,VIP!$A$2:$O10149,8,FALSE)</f>
        <v>Si</v>
      </c>
      <c r="J54" s="134" t="str">
        <f>VLOOKUP(E54,VIP!$A$2:$O10099,8,FALSE)</f>
        <v>Si</v>
      </c>
      <c r="K54" s="134" t="str">
        <f>VLOOKUP(E54,VIP!$A$2:$O13673,6,0)</f>
        <v>NO</v>
      </c>
      <c r="L54" s="125" t="s">
        <v>2425</v>
      </c>
      <c r="M54" s="135" t="s">
        <v>2447</v>
      </c>
      <c r="N54" s="135" t="s">
        <v>2454</v>
      </c>
      <c r="O54" s="134" t="s">
        <v>2456</v>
      </c>
      <c r="P54" s="134"/>
      <c r="Q54" s="135" t="s">
        <v>2425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3335897527</v>
      </c>
      <c r="C55" s="136">
        <v>44340.764189814814</v>
      </c>
      <c r="D55" s="136" t="s">
        <v>2180</v>
      </c>
      <c r="E55" s="124">
        <v>600</v>
      </c>
      <c r="F55" s="148" t="str">
        <f>VLOOKUP(E55,VIP!$A$2:$O13314,2,0)</f>
        <v>DRBR600</v>
      </c>
      <c r="G55" s="134" t="str">
        <f>VLOOKUP(E55,'LISTADO ATM'!$A$2:$B$897,2,0)</f>
        <v>ATM S/M Bravo Hipica</v>
      </c>
      <c r="H55" s="134" t="str">
        <f>VLOOKUP(E55,VIP!$A$2:$O18177,7,FALSE)</f>
        <v>N/A</v>
      </c>
      <c r="I55" s="134" t="str">
        <f>VLOOKUP(E55,VIP!$A$2:$O10142,8,FALSE)</f>
        <v>N/A</v>
      </c>
      <c r="J55" s="134" t="str">
        <f>VLOOKUP(E55,VIP!$A$2:$O10092,8,FALSE)</f>
        <v>N/A</v>
      </c>
      <c r="K55" s="134" t="str">
        <f>VLOOKUP(E55,VIP!$A$2:$O13666,6,0)</f>
        <v>N/A</v>
      </c>
      <c r="L55" s="125" t="s">
        <v>2575</v>
      </c>
      <c r="M55" s="135" t="s">
        <v>2447</v>
      </c>
      <c r="N55" s="135" t="s">
        <v>2454</v>
      </c>
      <c r="O55" s="134" t="s">
        <v>2456</v>
      </c>
      <c r="P55" s="134"/>
      <c r="Q55" s="135" t="s">
        <v>2575</v>
      </c>
    </row>
    <row r="56" spans="1:17" s="96" customFormat="1" ht="18" x14ac:dyDescent="0.25">
      <c r="A56" s="134" t="str">
        <f>VLOOKUP(E56,'LISTADO ATM'!$A$2:$C$898,3,0)</f>
        <v>ESTE</v>
      </c>
      <c r="B56" s="129">
        <v>3335897559</v>
      </c>
      <c r="C56" s="136">
        <v>44340.859918981485</v>
      </c>
      <c r="D56" s="136" t="s">
        <v>2450</v>
      </c>
      <c r="E56" s="124">
        <v>608</v>
      </c>
      <c r="F56" s="148" t="str">
        <f>VLOOKUP(E56,VIP!$A$2:$O13327,2,0)</f>
        <v>DRBR305</v>
      </c>
      <c r="G56" s="134" t="str">
        <f>VLOOKUP(E56,'LISTADO ATM'!$A$2:$B$897,2,0)</f>
        <v xml:space="preserve">ATM Oficina Jumbo (San Pedro) </v>
      </c>
      <c r="H56" s="134" t="str">
        <f>VLOOKUP(E56,VIP!$A$2:$O18190,7,FALSE)</f>
        <v>Si</v>
      </c>
      <c r="I56" s="134" t="str">
        <f>VLOOKUP(E56,VIP!$A$2:$O10155,8,FALSE)</f>
        <v>Si</v>
      </c>
      <c r="J56" s="134" t="str">
        <f>VLOOKUP(E56,VIP!$A$2:$O10105,8,FALSE)</f>
        <v>Si</v>
      </c>
      <c r="K56" s="134" t="str">
        <f>VLOOKUP(E56,VIP!$A$2:$O13679,6,0)</f>
        <v>SI</v>
      </c>
      <c r="L56" s="125" t="s">
        <v>2418</v>
      </c>
      <c r="M56" s="135" t="s">
        <v>2447</v>
      </c>
      <c r="N56" s="135" t="s">
        <v>2454</v>
      </c>
      <c r="O56" s="134" t="s">
        <v>2455</v>
      </c>
      <c r="P56" s="134"/>
      <c r="Q56" s="135" t="s">
        <v>2418</v>
      </c>
    </row>
    <row r="57" spans="1:17" s="96" customFormat="1" ht="18" x14ac:dyDescent="0.25">
      <c r="A57" s="134" t="str">
        <f>VLOOKUP(E57,'LISTADO ATM'!$A$2:$C$898,3,0)</f>
        <v>ESTE</v>
      </c>
      <c r="B57" s="129">
        <v>3335897566</v>
      </c>
      <c r="C57" s="136">
        <v>44340.871504629627</v>
      </c>
      <c r="D57" s="136" t="s">
        <v>2450</v>
      </c>
      <c r="E57" s="124">
        <v>631</v>
      </c>
      <c r="F57" s="148" t="str">
        <f>VLOOKUP(E57,VIP!$A$2:$O13321,2,0)</f>
        <v>DRBR417</v>
      </c>
      <c r="G57" s="134" t="str">
        <f>VLOOKUP(E57,'LISTADO ATM'!$A$2:$B$897,2,0)</f>
        <v xml:space="preserve">ATM ASOCODEQUI (San Pedro) </v>
      </c>
      <c r="H57" s="134" t="str">
        <f>VLOOKUP(E57,VIP!$A$2:$O18184,7,FALSE)</f>
        <v>Si</v>
      </c>
      <c r="I57" s="134" t="str">
        <f>VLOOKUP(E57,VIP!$A$2:$O10149,8,FALSE)</f>
        <v>Si</v>
      </c>
      <c r="J57" s="134" t="str">
        <f>VLOOKUP(E57,VIP!$A$2:$O10099,8,FALSE)</f>
        <v>Si</v>
      </c>
      <c r="K57" s="134" t="str">
        <f>VLOOKUP(E57,VIP!$A$2:$O13673,6,0)</f>
        <v>NO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4"/>
      <c r="Q57" s="135" t="s">
        <v>2418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3335897516</v>
      </c>
      <c r="C58" s="136">
        <v>44340.747754629629</v>
      </c>
      <c r="D58" s="136" t="s">
        <v>2450</v>
      </c>
      <c r="E58" s="124">
        <v>670</v>
      </c>
      <c r="F58" s="148" t="str">
        <f>VLOOKUP(E58,VIP!$A$2:$O13316,2,0)</f>
        <v>DRBR670</v>
      </c>
      <c r="G58" s="134" t="str">
        <f>VLOOKUP(E58,'LISTADO ATM'!$A$2:$B$897,2,0)</f>
        <v>ATM Estación Texaco Algodón</v>
      </c>
      <c r="H58" s="134" t="str">
        <f>VLOOKUP(E58,VIP!$A$2:$O18179,7,FALSE)</f>
        <v>Si</v>
      </c>
      <c r="I58" s="134" t="str">
        <f>VLOOKUP(E58,VIP!$A$2:$O10144,8,FALSE)</f>
        <v>Si</v>
      </c>
      <c r="J58" s="134" t="str">
        <f>VLOOKUP(E58,VIP!$A$2:$O10094,8,FALSE)</f>
        <v>Si</v>
      </c>
      <c r="K58" s="134" t="str">
        <f>VLOOKUP(E58,VIP!$A$2:$O13668,6,0)</f>
        <v>NO</v>
      </c>
      <c r="L58" s="125" t="s">
        <v>2418</v>
      </c>
      <c r="M58" s="135" t="s">
        <v>2447</v>
      </c>
      <c r="N58" s="135" t="s">
        <v>2454</v>
      </c>
      <c r="O58" s="134" t="s">
        <v>2455</v>
      </c>
      <c r="P58" s="134"/>
      <c r="Q58" s="135" t="s">
        <v>2418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3335896416</v>
      </c>
      <c r="C59" s="136">
        <v>44340.405104166668</v>
      </c>
      <c r="D59" s="136" t="s">
        <v>2180</v>
      </c>
      <c r="E59" s="124">
        <v>696</v>
      </c>
      <c r="F59" s="148" t="str">
        <f>VLOOKUP(E59,VIP!$A$2:$O13301,2,0)</f>
        <v>DRBR696</v>
      </c>
      <c r="G59" s="134" t="str">
        <f>VLOOKUP(E59,'LISTADO ATM'!$A$2:$B$897,2,0)</f>
        <v>ATM Olé Jacobo Majluta</v>
      </c>
      <c r="H59" s="134" t="str">
        <f>VLOOKUP(E59,VIP!$A$2:$O18164,7,FALSE)</f>
        <v>Si</v>
      </c>
      <c r="I59" s="134" t="str">
        <f>VLOOKUP(E59,VIP!$A$2:$O10129,8,FALSE)</f>
        <v>Si</v>
      </c>
      <c r="J59" s="134" t="str">
        <f>VLOOKUP(E59,VIP!$A$2:$O10079,8,FALSE)</f>
        <v>Si</v>
      </c>
      <c r="K59" s="134" t="str">
        <f>VLOOKUP(E59,VIP!$A$2:$O13653,6,0)</f>
        <v>NO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2574</v>
      </c>
    </row>
    <row r="60" spans="1:17" s="96" customFormat="1" ht="18" x14ac:dyDescent="0.25">
      <c r="A60" s="134" t="str">
        <f>VLOOKUP(E60,'LISTADO ATM'!$A$2:$C$898,3,0)</f>
        <v>SUR</v>
      </c>
      <c r="B60" s="129">
        <v>3335897138</v>
      </c>
      <c r="C60" s="136">
        <v>44340.615370370368</v>
      </c>
      <c r="D60" s="136" t="s">
        <v>2180</v>
      </c>
      <c r="E60" s="124">
        <v>699</v>
      </c>
      <c r="F60" s="148" t="str">
        <f>VLOOKUP(E60,VIP!$A$2:$O13310,2,0)</f>
        <v>DRBR699</v>
      </c>
      <c r="G60" s="134" t="str">
        <f>VLOOKUP(E60,'LISTADO ATM'!$A$2:$B$897,2,0)</f>
        <v>ATM S/M Bravo Bani</v>
      </c>
      <c r="H60" s="134" t="str">
        <f>VLOOKUP(E60,VIP!$A$2:$O18173,7,FALSE)</f>
        <v>NO</v>
      </c>
      <c r="I60" s="134" t="str">
        <f>VLOOKUP(E60,VIP!$A$2:$O10138,8,FALSE)</f>
        <v>SI</v>
      </c>
      <c r="J60" s="134" t="str">
        <f>VLOOKUP(E60,VIP!$A$2:$O10088,8,FALSE)</f>
        <v>SI</v>
      </c>
      <c r="K60" s="134" t="str">
        <f>VLOOKUP(E60,VIP!$A$2:$O13662,6,0)</f>
        <v>NO</v>
      </c>
      <c r="L60" s="125" t="s">
        <v>2469</v>
      </c>
      <c r="M60" s="135" t="s">
        <v>2447</v>
      </c>
      <c r="N60" s="135" t="s">
        <v>2454</v>
      </c>
      <c r="O60" s="134" t="s">
        <v>2456</v>
      </c>
      <c r="P60" s="134"/>
      <c r="Q60" s="135" t="s">
        <v>2469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3335896919</v>
      </c>
      <c r="C61" s="136">
        <v>44340.540601851855</v>
      </c>
      <c r="D61" s="136" t="s">
        <v>2473</v>
      </c>
      <c r="E61" s="124">
        <v>722</v>
      </c>
      <c r="F61" s="148" t="str">
        <f>VLOOKUP(E61,VIP!$A$2:$O13315,2,0)</f>
        <v>DRBR393</v>
      </c>
      <c r="G61" s="134" t="str">
        <f>VLOOKUP(E61,'LISTADO ATM'!$A$2:$B$897,2,0)</f>
        <v xml:space="preserve">ATM Oficina Charles de Gaulle III </v>
      </c>
      <c r="H61" s="134" t="str">
        <f>VLOOKUP(E61,VIP!$A$2:$O18178,7,FALSE)</f>
        <v>Si</v>
      </c>
      <c r="I61" s="134" t="str">
        <f>VLOOKUP(E61,VIP!$A$2:$O10143,8,FALSE)</f>
        <v>Si</v>
      </c>
      <c r="J61" s="134" t="str">
        <f>VLOOKUP(E61,VIP!$A$2:$O10093,8,FALSE)</f>
        <v>Si</v>
      </c>
      <c r="K61" s="134" t="str">
        <f>VLOOKUP(E61,VIP!$A$2:$O13667,6,0)</f>
        <v>SI</v>
      </c>
      <c r="L61" s="125" t="s">
        <v>2418</v>
      </c>
      <c r="M61" s="135" t="s">
        <v>2447</v>
      </c>
      <c r="N61" s="135" t="s">
        <v>2454</v>
      </c>
      <c r="O61" s="134" t="s">
        <v>2573</v>
      </c>
      <c r="P61" s="134"/>
      <c r="Q61" s="135" t="s">
        <v>2418</v>
      </c>
    </row>
    <row r="62" spans="1:17" s="96" customFormat="1" ht="18" x14ac:dyDescent="0.25">
      <c r="A62" s="134" t="str">
        <f>VLOOKUP(E62,'LISTADO ATM'!$A$2:$C$898,3,0)</f>
        <v>SUR</v>
      </c>
      <c r="B62" s="129">
        <v>3335896736</v>
      </c>
      <c r="C62" s="136">
        <v>44340.475844907407</v>
      </c>
      <c r="D62" s="136" t="s">
        <v>2450</v>
      </c>
      <c r="E62" s="124">
        <v>730</v>
      </c>
      <c r="F62" s="148" t="str">
        <f>VLOOKUP(E62,VIP!$A$2:$O13307,2,0)</f>
        <v>DRBR082</v>
      </c>
      <c r="G62" s="134" t="str">
        <f>VLOOKUP(E62,'LISTADO ATM'!$A$2:$B$897,2,0)</f>
        <v xml:space="preserve">ATM Palacio de Justicia Barahona </v>
      </c>
      <c r="H62" s="134" t="str">
        <f>VLOOKUP(E62,VIP!$A$2:$O18170,7,FALSE)</f>
        <v>Si</v>
      </c>
      <c r="I62" s="134" t="str">
        <f>VLOOKUP(E62,VIP!$A$2:$O10135,8,FALSE)</f>
        <v>Si</v>
      </c>
      <c r="J62" s="134" t="str">
        <f>VLOOKUP(E62,VIP!$A$2:$O10085,8,FALSE)</f>
        <v>Si</v>
      </c>
      <c r="K62" s="134" t="str">
        <f>VLOOKUP(E62,VIP!$A$2:$O13659,6,0)</f>
        <v>NO</v>
      </c>
      <c r="L62" s="125" t="s">
        <v>2443</v>
      </c>
      <c r="M62" s="135" t="s">
        <v>2447</v>
      </c>
      <c r="N62" s="135" t="s">
        <v>2454</v>
      </c>
      <c r="O62" s="134" t="s">
        <v>2455</v>
      </c>
      <c r="P62" s="134"/>
      <c r="Q62" s="135" t="s">
        <v>2443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3335897509</v>
      </c>
      <c r="C63" s="136">
        <v>44340.742488425924</v>
      </c>
      <c r="D63" s="136" t="s">
        <v>2473</v>
      </c>
      <c r="E63" s="124">
        <v>743</v>
      </c>
      <c r="F63" s="148" t="str">
        <f>VLOOKUP(E63,VIP!$A$2:$O13317,2,0)</f>
        <v>DRBR287</v>
      </c>
      <c r="G63" s="134" t="str">
        <f>VLOOKUP(E63,'LISTADO ATM'!$A$2:$B$897,2,0)</f>
        <v xml:space="preserve">ATM Oficina Los Frailes </v>
      </c>
      <c r="H63" s="134" t="str">
        <f>VLOOKUP(E63,VIP!$A$2:$O18180,7,FALSE)</f>
        <v>Si</v>
      </c>
      <c r="I63" s="134" t="str">
        <f>VLOOKUP(E63,VIP!$A$2:$O10145,8,FALSE)</f>
        <v>Si</v>
      </c>
      <c r="J63" s="134" t="str">
        <f>VLOOKUP(E63,VIP!$A$2:$O10095,8,FALSE)</f>
        <v>Si</v>
      </c>
      <c r="K63" s="134" t="str">
        <f>VLOOKUP(E63,VIP!$A$2:$O13669,6,0)</f>
        <v>SI</v>
      </c>
      <c r="L63" s="125" t="s">
        <v>2567</v>
      </c>
      <c r="M63" s="135" t="s">
        <v>2447</v>
      </c>
      <c r="N63" s="135" t="s">
        <v>2454</v>
      </c>
      <c r="O63" s="134" t="s">
        <v>2474</v>
      </c>
      <c r="P63" s="134"/>
      <c r="Q63" s="135" t="s">
        <v>2567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3335897426</v>
      </c>
      <c r="C64" s="136">
        <v>44340.699293981481</v>
      </c>
      <c r="D64" s="136" t="s">
        <v>2473</v>
      </c>
      <c r="E64" s="124">
        <v>745</v>
      </c>
      <c r="F64" s="148" t="str">
        <f>VLOOKUP(E64,VIP!$A$2:$O13323,2,0)</f>
        <v>DRBR027</v>
      </c>
      <c r="G64" s="134" t="str">
        <f>VLOOKUP(E64,'LISTADO ATM'!$A$2:$B$897,2,0)</f>
        <v xml:space="preserve">ATM Oficina Ave. Duarte </v>
      </c>
      <c r="H64" s="134" t="str">
        <f>VLOOKUP(E64,VIP!$A$2:$O18186,7,FALSE)</f>
        <v>No</v>
      </c>
      <c r="I64" s="134" t="str">
        <f>VLOOKUP(E64,VIP!$A$2:$O10151,8,FALSE)</f>
        <v>No</v>
      </c>
      <c r="J64" s="134" t="str">
        <f>VLOOKUP(E64,VIP!$A$2:$O10101,8,FALSE)</f>
        <v>No</v>
      </c>
      <c r="K64" s="134" t="str">
        <f>VLOOKUP(E64,VIP!$A$2:$O13675,6,0)</f>
        <v>NO</v>
      </c>
      <c r="L64" s="125" t="s">
        <v>2443</v>
      </c>
      <c r="M64" s="135" t="s">
        <v>2447</v>
      </c>
      <c r="N64" s="135" t="s">
        <v>2454</v>
      </c>
      <c r="O64" s="134" t="s">
        <v>2474</v>
      </c>
      <c r="P64" s="134"/>
      <c r="Q64" s="135" t="s">
        <v>2443</v>
      </c>
    </row>
    <row r="65" spans="1:17" s="96" customFormat="1" ht="18" x14ac:dyDescent="0.25">
      <c r="A65" s="134" t="str">
        <f>VLOOKUP(E65,'LISTADO ATM'!$A$2:$C$898,3,0)</f>
        <v>NORTE</v>
      </c>
      <c r="B65" s="129">
        <v>3335897267</v>
      </c>
      <c r="C65" s="136">
        <v>44340.649305555555</v>
      </c>
      <c r="D65" s="136" t="s">
        <v>2473</v>
      </c>
      <c r="E65" s="124">
        <v>774</v>
      </c>
      <c r="F65" s="148" t="str">
        <f>VLOOKUP(E65,VIP!$A$2:$O13313,2,0)</f>
        <v>DRBR061</v>
      </c>
      <c r="G65" s="134" t="str">
        <f>VLOOKUP(E65,'LISTADO ATM'!$A$2:$B$897,2,0)</f>
        <v xml:space="preserve">ATM Oficina Montecristi </v>
      </c>
      <c r="H65" s="134" t="str">
        <f>VLOOKUP(E65,VIP!$A$2:$O18176,7,FALSE)</f>
        <v>Si</v>
      </c>
      <c r="I65" s="134" t="str">
        <f>VLOOKUP(E65,VIP!$A$2:$O10141,8,FALSE)</f>
        <v>Si</v>
      </c>
      <c r="J65" s="134" t="str">
        <f>VLOOKUP(E65,VIP!$A$2:$O10091,8,FALSE)</f>
        <v>Si</v>
      </c>
      <c r="K65" s="134" t="str">
        <f>VLOOKUP(E65,VIP!$A$2:$O13665,6,0)</f>
        <v>NO</v>
      </c>
      <c r="L65" s="125" t="s">
        <v>2443</v>
      </c>
      <c r="M65" s="135" t="s">
        <v>2447</v>
      </c>
      <c r="N65" s="135" t="s">
        <v>2454</v>
      </c>
      <c r="O65" s="134" t="s">
        <v>2573</v>
      </c>
      <c r="P65" s="134"/>
      <c r="Q65" s="135" t="s">
        <v>2443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3335897583</v>
      </c>
      <c r="C66" s="136">
        <v>44341.067731481482</v>
      </c>
      <c r="D66" s="136" t="s">
        <v>2450</v>
      </c>
      <c r="E66" s="124">
        <v>793</v>
      </c>
      <c r="F66" s="148" t="str">
        <f>VLOOKUP(E66,VIP!$A$2:$O13316,2,0)</f>
        <v>DRBR793</v>
      </c>
      <c r="G66" s="134" t="str">
        <f>VLOOKUP(E66,'LISTADO ATM'!$A$2:$B$897,2,0)</f>
        <v xml:space="preserve">ATM Centro de Caja Agora Mall </v>
      </c>
      <c r="H66" s="134" t="str">
        <f>VLOOKUP(E66,VIP!$A$2:$O18179,7,FALSE)</f>
        <v>Si</v>
      </c>
      <c r="I66" s="134" t="str">
        <f>VLOOKUP(E66,VIP!$A$2:$O10144,8,FALSE)</f>
        <v>Si</v>
      </c>
      <c r="J66" s="134" t="str">
        <f>VLOOKUP(E66,VIP!$A$2:$O10094,8,FALSE)</f>
        <v>Si</v>
      </c>
      <c r="K66" s="134" t="str">
        <f>VLOOKUP(E66,VIP!$A$2:$O13668,6,0)</f>
        <v>NO</v>
      </c>
      <c r="L66" s="125" t="s">
        <v>2567</v>
      </c>
      <c r="M66" s="135" t="s">
        <v>2447</v>
      </c>
      <c r="N66" s="135" t="s">
        <v>2454</v>
      </c>
      <c r="O66" s="134" t="s">
        <v>2455</v>
      </c>
      <c r="P66" s="134"/>
      <c r="Q66" s="135" t="s">
        <v>2567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3335895892</v>
      </c>
      <c r="C67" s="136">
        <v>44339.581689814811</v>
      </c>
      <c r="D67" s="136" t="s">
        <v>2180</v>
      </c>
      <c r="E67" s="124">
        <v>812</v>
      </c>
      <c r="F67" s="148" t="str">
        <f>VLOOKUP(E67,VIP!$A$2:$O13265,2,0)</f>
        <v>DRBR812</v>
      </c>
      <c r="G67" s="134" t="str">
        <f>VLOOKUP(E67,'LISTADO ATM'!$A$2:$B$897,2,0)</f>
        <v xml:space="preserve">ATM Canasta del Pueblo </v>
      </c>
      <c r="H67" s="134" t="str">
        <f>VLOOKUP(E67,VIP!$A$2:$O18128,7,FALSE)</f>
        <v>Si</v>
      </c>
      <c r="I67" s="134" t="str">
        <f>VLOOKUP(E67,VIP!$A$2:$O10093,8,FALSE)</f>
        <v>Si</v>
      </c>
      <c r="J67" s="134" t="str">
        <f>VLOOKUP(E67,VIP!$A$2:$O10043,8,FALSE)</f>
        <v>Si</v>
      </c>
      <c r="K67" s="134" t="str">
        <f>VLOOKUP(E67,VIP!$A$2:$O13617,6,0)</f>
        <v>NO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7"/>
      <c r="Q67" s="135" t="s">
        <v>2219</v>
      </c>
    </row>
    <row r="68" spans="1:17" s="96" customFormat="1" ht="18" x14ac:dyDescent="0.25">
      <c r="A68" s="134" t="str">
        <f>VLOOKUP(E68,'LISTADO ATM'!$A$2:$C$898,3,0)</f>
        <v>SUR</v>
      </c>
      <c r="B68" s="129">
        <v>3335895688</v>
      </c>
      <c r="C68" s="136">
        <v>44338.497800925928</v>
      </c>
      <c r="D68" s="136" t="s">
        <v>2180</v>
      </c>
      <c r="E68" s="124">
        <v>829</v>
      </c>
      <c r="F68" s="148" t="str">
        <f>VLOOKUP(E68,VIP!$A$2:$O13344,2,0)</f>
        <v>DRBR829</v>
      </c>
      <c r="G68" s="134" t="str">
        <f>VLOOKUP(E68,'LISTADO ATM'!$A$2:$B$897,2,0)</f>
        <v xml:space="preserve">ATM UNP Multicentro Sirena Baní </v>
      </c>
      <c r="H68" s="134" t="str">
        <f>VLOOKUP(E68,VIP!$A$2:$O18207,7,FALSE)</f>
        <v>Si</v>
      </c>
      <c r="I68" s="134" t="str">
        <f>VLOOKUP(E68,VIP!$A$2:$O10172,8,FALSE)</f>
        <v>Si</v>
      </c>
      <c r="J68" s="134" t="str">
        <f>VLOOKUP(E68,VIP!$A$2:$O10122,8,FALSE)</f>
        <v>Si</v>
      </c>
      <c r="K68" s="134" t="str">
        <f>VLOOKUP(E68,VIP!$A$2:$O13696,6,0)</f>
        <v>NO</v>
      </c>
      <c r="L68" s="125" t="s">
        <v>2469</v>
      </c>
      <c r="M68" s="135" t="s">
        <v>2447</v>
      </c>
      <c r="N68" s="135" t="s">
        <v>2454</v>
      </c>
      <c r="O68" s="134" t="s">
        <v>2456</v>
      </c>
      <c r="P68" s="137"/>
      <c r="Q68" s="135" t="s">
        <v>2469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3335896734</v>
      </c>
      <c r="C69" s="136">
        <v>44340.475555555553</v>
      </c>
      <c r="D69" s="136" t="s">
        <v>2180</v>
      </c>
      <c r="E69" s="124">
        <v>836</v>
      </c>
      <c r="F69" s="148" t="str">
        <f>VLOOKUP(E69,VIP!$A$2:$O13309,2,0)</f>
        <v>DRBR836</v>
      </c>
      <c r="G69" s="134" t="str">
        <f>VLOOKUP(E69,'LISTADO ATM'!$A$2:$B$897,2,0)</f>
        <v xml:space="preserve">ATM UNP Plaza Luperón </v>
      </c>
      <c r="H69" s="134" t="str">
        <f>VLOOKUP(E69,VIP!$A$2:$O18172,7,FALSE)</f>
        <v>Si</v>
      </c>
      <c r="I69" s="134" t="str">
        <f>VLOOKUP(E69,VIP!$A$2:$O10137,8,FALSE)</f>
        <v>Si</v>
      </c>
      <c r="J69" s="134" t="str">
        <f>VLOOKUP(E69,VIP!$A$2:$O10087,8,FALSE)</f>
        <v>Si</v>
      </c>
      <c r="K69" s="134" t="str">
        <f>VLOOKUP(E69,VIP!$A$2:$O13661,6,0)</f>
        <v>NO</v>
      </c>
      <c r="L69" s="125" t="s">
        <v>2469</v>
      </c>
      <c r="M69" s="135" t="s">
        <v>2447</v>
      </c>
      <c r="N69" s="135" t="s">
        <v>2454</v>
      </c>
      <c r="O69" s="134" t="s">
        <v>2456</v>
      </c>
      <c r="P69" s="134"/>
      <c r="Q69" s="135" t="s">
        <v>2469</v>
      </c>
    </row>
    <row r="70" spans="1:17" s="96" customFormat="1" ht="18" x14ac:dyDescent="0.25">
      <c r="A70" s="134" t="str">
        <f>VLOOKUP(E70,'LISTADO ATM'!$A$2:$C$898,3,0)</f>
        <v>ESTE</v>
      </c>
      <c r="B70" s="129">
        <v>3335897567</v>
      </c>
      <c r="C70" s="136">
        <v>44340.883148148147</v>
      </c>
      <c r="D70" s="136" t="s">
        <v>2450</v>
      </c>
      <c r="E70" s="124">
        <v>843</v>
      </c>
      <c r="F70" s="148" t="str">
        <f>VLOOKUP(E70,VIP!$A$2:$O13320,2,0)</f>
        <v>DRBR843</v>
      </c>
      <c r="G70" s="134" t="str">
        <f>VLOOKUP(E70,'LISTADO ATM'!$A$2:$B$897,2,0)</f>
        <v xml:space="preserve">ATM Oficina Romana Centro </v>
      </c>
      <c r="H70" s="134" t="str">
        <f>VLOOKUP(E70,VIP!$A$2:$O18183,7,FALSE)</f>
        <v>Si</v>
      </c>
      <c r="I70" s="134" t="str">
        <f>VLOOKUP(E70,VIP!$A$2:$O10148,8,FALSE)</f>
        <v>Si</v>
      </c>
      <c r="J70" s="134" t="str">
        <f>VLOOKUP(E70,VIP!$A$2:$O10098,8,FALSE)</f>
        <v>Si</v>
      </c>
      <c r="K70" s="134" t="str">
        <f>VLOOKUP(E70,VIP!$A$2:$O13672,6,0)</f>
        <v>NO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4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3335896889</v>
      </c>
      <c r="C71" s="136">
        <v>44340.522812499999</v>
      </c>
      <c r="D71" s="136" t="s">
        <v>2180</v>
      </c>
      <c r="E71" s="124">
        <v>845</v>
      </c>
      <c r="F71" s="148" t="str">
        <f>VLOOKUP(E71,VIP!$A$2:$O13317,2,0)</f>
        <v>DRBR845</v>
      </c>
      <c r="G71" s="134" t="str">
        <f>VLOOKUP(E71,'LISTADO ATM'!$A$2:$B$897,2,0)</f>
        <v xml:space="preserve">ATM CERTV (Canal 4) </v>
      </c>
      <c r="H71" s="134" t="str">
        <f>VLOOKUP(E71,VIP!$A$2:$O18180,7,FALSE)</f>
        <v>Si</v>
      </c>
      <c r="I71" s="134" t="str">
        <f>VLOOKUP(E71,VIP!$A$2:$O10145,8,FALSE)</f>
        <v>Si</v>
      </c>
      <c r="J71" s="134" t="str">
        <f>VLOOKUP(E71,VIP!$A$2:$O10095,8,FALSE)</f>
        <v>Si</v>
      </c>
      <c r="K71" s="134" t="str">
        <f>VLOOKUP(E71,VIP!$A$2:$O13669,6,0)</f>
        <v>NO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4"/>
      <c r="Q71" s="135" t="s">
        <v>2219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3335897453</v>
      </c>
      <c r="C72" s="136">
        <v>44340.709004629629</v>
      </c>
      <c r="D72" s="136" t="s">
        <v>2450</v>
      </c>
      <c r="E72" s="124">
        <v>875</v>
      </c>
      <c r="F72" s="148" t="str">
        <f>VLOOKUP(E72,VIP!$A$2:$O13320,2,0)</f>
        <v>DRBR875</v>
      </c>
      <c r="G72" s="134" t="str">
        <f>VLOOKUP(E72,'LISTADO ATM'!$A$2:$B$897,2,0)</f>
        <v xml:space="preserve">ATM Texaco Aut. Duarte KM 14 1/2 (Los Alcarrizos) </v>
      </c>
      <c r="H72" s="134" t="str">
        <f>VLOOKUP(E72,VIP!$A$2:$O18183,7,FALSE)</f>
        <v>Si</v>
      </c>
      <c r="I72" s="134" t="str">
        <f>VLOOKUP(E72,VIP!$A$2:$O10148,8,FALSE)</f>
        <v>Si</v>
      </c>
      <c r="J72" s="134" t="str">
        <f>VLOOKUP(E72,VIP!$A$2:$O10098,8,FALSE)</f>
        <v>Si</v>
      </c>
      <c r="K72" s="134" t="str">
        <f>VLOOKUP(E72,VIP!$A$2:$O13672,6,0)</f>
        <v>NO</v>
      </c>
      <c r="L72" s="125" t="s">
        <v>2443</v>
      </c>
      <c r="M72" s="135" t="s">
        <v>2447</v>
      </c>
      <c r="N72" s="135" t="s">
        <v>2454</v>
      </c>
      <c r="O72" s="134" t="s">
        <v>2455</v>
      </c>
      <c r="P72" s="134"/>
      <c r="Q72" s="135" t="s">
        <v>2443</v>
      </c>
    </row>
    <row r="73" spans="1:17" s="96" customFormat="1" ht="18" x14ac:dyDescent="0.25">
      <c r="A73" s="134" t="str">
        <f>VLOOKUP(E73,'LISTADO ATM'!$A$2:$C$898,3,0)</f>
        <v>SUR</v>
      </c>
      <c r="B73" s="129">
        <v>3335897582</v>
      </c>
      <c r="C73" s="136">
        <v>44341.065300925926</v>
      </c>
      <c r="D73" s="136" t="s">
        <v>2450</v>
      </c>
      <c r="E73" s="124">
        <v>880</v>
      </c>
      <c r="F73" s="148" t="str">
        <f>VLOOKUP(E73,VIP!$A$2:$O13317,2,0)</f>
        <v>DRBR880</v>
      </c>
      <c r="G73" s="134" t="str">
        <f>VLOOKUP(E73,'LISTADO ATM'!$A$2:$B$897,2,0)</f>
        <v xml:space="preserve">ATM Autoservicio Barahona II </v>
      </c>
      <c r="H73" s="134" t="str">
        <f>VLOOKUP(E73,VIP!$A$2:$O18180,7,FALSE)</f>
        <v>Si</v>
      </c>
      <c r="I73" s="134" t="str">
        <f>VLOOKUP(E73,VIP!$A$2:$O10145,8,FALSE)</f>
        <v>Si</v>
      </c>
      <c r="J73" s="134" t="str">
        <f>VLOOKUP(E73,VIP!$A$2:$O10095,8,FALSE)</f>
        <v>Si</v>
      </c>
      <c r="K73" s="134" t="str">
        <f>VLOOKUP(E73,VIP!$A$2:$O13669,6,0)</f>
        <v>SI</v>
      </c>
      <c r="L73" s="125" t="s">
        <v>2567</v>
      </c>
      <c r="M73" s="135" t="s">
        <v>2447</v>
      </c>
      <c r="N73" s="135" t="s">
        <v>2454</v>
      </c>
      <c r="O73" s="134" t="s">
        <v>2455</v>
      </c>
      <c r="P73" s="134"/>
      <c r="Q73" s="135" t="s">
        <v>2567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3335897569</v>
      </c>
      <c r="C74" s="136">
        <v>44340.885995370372</v>
      </c>
      <c r="D74" s="136" t="s">
        <v>2450</v>
      </c>
      <c r="E74" s="124">
        <v>884</v>
      </c>
      <c r="F74" s="148" t="str">
        <f>VLOOKUP(E74,VIP!$A$2:$O13319,2,0)</f>
        <v>DRBR884</v>
      </c>
      <c r="G74" s="134" t="str">
        <f>VLOOKUP(E74,'LISTADO ATM'!$A$2:$B$897,2,0)</f>
        <v xml:space="preserve">ATM UNP Olé Sabana Perdida </v>
      </c>
      <c r="H74" s="134" t="str">
        <f>VLOOKUP(E74,VIP!$A$2:$O18182,7,FALSE)</f>
        <v>Si</v>
      </c>
      <c r="I74" s="134" t="str">
        <f>VLOOKUP(E74,VIP!$A$2:$O10147,8,FALSE)</f>
        <v>Si</v>
      </c>
      <c r="J74" s="134" t="str">
        <f>VLOOKUP(E74,VIP!$A$2:$O10097,8,FALSE)</f>
        <v>Si</v>
      </c>
      <c r="K74" s="134" t="str">
        <f>VLOOKUP(E74,VIP!$A$2:$O13671,6,0)</f>
        <v>NO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4"/>
      <c r="Q74" s="135" t="s">
        <v>2418</v>
      </c>
    </row>
    <row r="75" spans="1:17" s="96" customFormat="1" ht="18" x14ac:dyDescent="0.25">
      <c r="A75" s="134" t="str">
        <f>VLOOKUP(E75,'LISTADO ATM'!$A$2:$C$898,3,0)</f>
        <v>SUR</v>
      </c>
      <c r="B75" s="129">
        <v>3335897560</v>
      </c>
      <c r="C75" s="136">
        <v>44340.864953703705</v>
      </c>
      <c r="D75" s="136" t="s">
        <v>2180</v>
      </c>
      <c r="E75" s="124">
        <v>885</v>
      </c>
      <c r="F75" s="148" t="str">
        <f>VLOOKUP(E75,VIP!$A$2:$O13326,2,0)</f>
        <v>DRBR885</v>
      </c>
      <c r="G75" s="134" t="str">
        <f>VLOOKUP(E75,'LISTADO ATM'!$A$2:$B$897,2,0)</f>
        <v xml:space="preserve">ATM UNP Rancho Arriba </v>
      </c>
      <c r="H75" s="134" t="str">
        <f>VLOOKUP(E75,VIP!$A$2:$O18189,7,FALSE)</f>
        <v>Si</v>
      </c>
      <c r="I75" s="134" t="str">
        <f>VLOOKUP(E75,VIP!$A$2:$O10154,8,FALSE)</f>
        <v>Si</v>
      </c>
      <c r="J75" s="134" t="str">
        <f>VLOOKUP(E75,VIP!$A$2:$O10104,8,FALSE)</f>
        <v>Si</v>
      </c>
      <c r="K75" s="134" t="str">
        <f>VLOOKUP(E75,VIP!$A$2:$O13678,6,0)</f>
        <v>NO</v>
      </c>
      <c r="L75" s="125" t="s">
        <v>2245</v>
      </c>
      <c r="M75" s="135" t="s">
        <v>2447</v>
      </c>
      <c r="N75" s="135" t="s">
        <v>2454</v>
      </c>
      <c r="O75" s="134" t="s">
        <v>2456</v>
      </c>
      <c r="P75" s="134"/>
      <c r="Q75" s="135" t="s">
        <v>2245</v>
      </c>
    </row>
    <row r="76" spans="1:17" s="96" customFormat="1" ht="18" x14ac:dyDescent="0.25">
      <c r="A76" s="134" t="str">
        <f>VLOOKUP(E76,'LISTADO ATM'!$A$2:$C$898,3,0)</f>
        <v>NORTE</v>
      </c>
      <c r="B76" s="129">
        <v>3335897024</v>
      </c>
      <c r="C76" s="136">
        <v>44340.594282407408</v>
      </c>
      <c r="D76" s="136" t="s">
        <v>2473</v>
      </c>
      <c r="E76" s="124">
        <v>888</v>
      </c>
      <c r="F76" s="148" t="str">
        <f>VLOOKUP(E76,VIP!$A$2:$O13305,2,0)</f>
        <v>DRBR888</v>
      </c>
      <c r="G76" s="134" t="str">
        <f>VLOOKUP(E76,'LISTADO ATM'!$A$2:$B$897,2,0)</f>
        <v>ATM Oficina galeria 56 II (SFM)</v>
      </c>
      <c r="H76" s="134" t="str">
        <f>VLOOKUP(E76,VIP!$A$2:$O18168,7,FALSE)</f>
        <v>Si</v>
      </c>
      <c r="I76" s="134" t="str">
        <f>VLOOKUP(E76,VIP!$A$2:$O10133,8,FALSE)</f>
        <v>Si</v>
      </c>
      <c r="J76" s="134" t="str">
        <f>VLOOKUP(E76,VIP!$A$2:$O10083,8,FALSE)</f>
        <v>Si</v>
      </c>
      <c r="K76" s="134" t="str">
        <f>VLOOKUP(E76,VIP!$A$2:$O13657,6,0)</f>
        <v>SI</v>
      </c>
      <c r="L76" s="125" t="s">
        <v>2443</v>
      </c>
      <c r="M76" s="135" t="s">
        <v>2447</v>
      </c>
      <c r="N76" s="135" t="s">
        <v>2454</v>
      </c>
      <c r="O76" s="134" t="s">
        <v>2573</v>
      </c>
      <c r="P76" s="134"/>
      <c r="Q76" s="135" t="s">
        <v>2443</v>
      </c>
    </row>
    <row r="77" spans="1:17" s="96" customFormat="1" ht="18" x14ac:dyDescent="0.25">
      <c r="A77" s="134" t="str">
        <f>VLOOKUP(E77,'LISTADO ATM'!$A$2:$C$898,3,0)</f>
        <v>NORTE</v>
      </c>
      <c r="B77" s="129">
        <v>3335896786</v>
      </c>
      <c r="C77" s="136">
        <v>44340.48878472222</v>
      </c>
      <c r="D77" s="136" t="s">
        <v>2181</v>
      </c>
      <c r="E77" s="124">
        <v>895</v>
      </c>
      <c r="F77" s="148" t="str">
        <f>VLOOKUP(E77,VIP!$A$2:$O13306,2,0)</f>
        <v>DRBR895</v>
      </c>
      <c r="G77" s="134" t="str">
        <f>VLOOKUP(E77,'LISTADO ATM'!$A$2:$B$897,2,0)</f>
        <v xml:space="preserve">ATM S/M Bravo (Santiago) </v>
      </c>
      <c r="H77" s="134" t="str">
        <f>VLOOKUP(E77,VIP!$A$2:$O18169,7,FALSE)</f>
        <v>Si</v>
      </c>
      <c r="I77" s="134" t="str">
        <f>VLOOKUP(E77,VIP!$A$2:$O10134,8,FALSE)</f>
        <v>No</v>
      </c>
      <c r="J77" s="134" t="str">
        <f>VLOOKUP(E77,VIP!$A$2:$O10084,8,FALSE)</f>
        <v>No</v>
      </c>
      <c r="K77" s="134" t="str">
        <f>VLOOKUP(E77,VIP!$A$2:$O13658,6,0)</f>
        <v>NO</v>
      </c>
      <c r="L77" s="125" t="s">
        <v>2219</v>
      </c>
      <c r="M77" s="135" t="s">
        <v>2447</v>
      </c>
      <c r="N77" s="135" t="s">
        <v>2454</v>
      </c>
      <c r="O77" s="134" t="s">
        <v>2569</v>
      </c>
      <c r="P77" s="134"/>
      <c r="Q77" s="135" t="s">
        <v>2219</v>
      </c>
    </row>
    <row r="78" spans="1:17" s="96" customFormat="1" ht="18" x14ac:dyDescent="0.25">
      <c r="A78" s="134" t="str">
        <f>VLOOKUP(E78,'LISTADO ATM'!$A$2:$C$898,3,0)</f>
        <v>ESTE</v>
      </c>
      <c r="B78" s="129">
        <v>3335895941</v>
      </c>
      <c r="C78" s="136">
        <v>44339.931527777779</v>
      </c>
      <c r="D78" s="136" t="s">
        <v>2450</v>
      </c>
      <c r="E78" s="124">
        <v>912</v>
      </c>
      <c r="F78" s="148" t="str">
        <f>VLOOKUP(E78,VIP!$A$2:$O13283,2,0)</f>
        <v>DRBR973</v>
      </c>
      <c r="G78" s="134" t="str">
        <f>VLOOKUP(E78,'LISTADO ATM'!$A$2:$B$897,2,0)</f>
        <v xml:space="preserve">ATM Oficina San Pedro II </v>
      </c>
      <c r="H78" s="134" t="str">
        <f>VLOOKUP(E78,VIP!$A$2:$O18146,7,FALSE)</f>
        <v>Si</v>
      </c>
      <c r="I78" s="134" t="str">
        <f>VLOOKUP(E78,VIP!$A$2:$O10111,8,FALSE)</f>
        <v>Si</v>
      </c>
      <c r="J78" s="134" t="str">
        <f>VLOOKUP(E78,VIP!$A$2:$O10061,8,FALSE)</f>
        <v>Si</v>
      </c>
      <c r="K78" s="134" t="str">
        <f>VLOOKUP(E78,VIP!$A$2:$O13635,6,0)</f>
        <v>SI</v>
      </c>
      <c r="L78" s="125" t="s">
        <v>2443</v>
      </c>
      <c r="M78" s="135" t="s">
        <v>2447</v>
      </c>
      <c r="N78" s="135" t="s">
        <v>2572</v>
      </c>
      <c r="O78" s="134" t="s">
        <v>2455</v>
      </c>
      <c r="P78" s="137"/>
      <c r="Q78" s="135" t="s">
        <v>2443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3335896503</v>
      </c>
      <c r="C79" s="136">
        <v>44340.421967592592</v>
      </c>
      <c r="D79" s="136" t="s">
        <v>2180</v>
      </c>
      <c r="E79" s="124">
        <v>917</v>
      </c>
      <c r="F79" s="148" t="str">
        <f>VLOOKUP(E79,VIP!$A$2:$O13297,2,0)</f>
        <v>DRBR01B</v>
      </c>
      <c r="G79" s="134" t="str">
        <f>VLOOKUP(E79,'LISTADO ATM'!$A$2:$B$897,2,0)</f>
        <v xml:space="preserve">ATM Oficina Los Mina </v>
      </c>
      <c r="H79" s="134" t="str">
        <f>VLOOKUP(E79,VIP!$A$2:$O18160,7,FALSE)</f>
        <v>Si</v>
      </c>
      <c r="I79" s="134" t="str">
        <f>VLOOKUP(E79,VIP!$A$2:$O10125,8,FALSE)</f>
        <v>Si</v>
      </c>
      <c r="J79" s="134" t="str">
        <f>VLOOKUP(E79,VIP!$A$2:$O10075,8,FALSE)</f>
        <v>Si</v>
      </c>
      <c r="K79" s="134" t="str">
        <f>VLOOKUP(E79,VIP!$A$2:$O13649,6,0)</f>
        <v>NO</v>
      </c>
      <c r="L79" s="125" t="s">
        <v>2219</v>
      </c>
      <c r="M79" s="135" t="s">
        <v>2447</v>
      </c>
      <c r="N79" s="135" t="s">
        <v>2454</v>
      </c>
      <c r="O79" s="134" t="s">
        <v>2456</v>
      </c>
      <c r="P79" s="137"/>
      <c r="Q79" s="135" t="s">
        <v>2574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3335897536</v>
      </c>
      <c r="C80" s="136">
        <v>44340.792581018519</v>
      </c>
      <c r="D80" s="136" t="s">
        <v>2450</v>
      </c>
      <c r="E80" s="124">
        <v>918</v>
      </c>
      <c r="F80" s="150" t="str">
        <f>VLOOKUP(E80,VIP!$A$2:$O13335,2,0)</f>
        <v>DRBR918</v>
      </c>
      <c r="G80" s="134" t="str">
        <f>VLOOKUP(E80,'LISTADO ATM'!$A$2:$B$897,2,0)</f>
        <v xml:space="preserve">ATM S/M Liverpool de la Jacobo Majluta </v>
      </c>
      <c r="H80" s="134" t="str">
        <f>VLOOKUP(E80,VIP!$A$2:$O18198,7,FALSE)</f>
        <v>Si</v>
      </c>
      <c r="I80" s="134" t="str">
        <f>VLOOKUP(E80,VIP!$A$2:$O10163,8,FALSE)</f>
        <v>Si</v>
      </c>
      <c r="J80" s="134" t="str">
        <f>VLOOKUP(E80,VIP!$A$2:$O10113,8,FALSE)</f>
        <v>Si</v>
      </c>
      <c r="K80" s="134" t="str">
        <f>VLOOKUP(E80,VIP!$A$2:$O13687,6,0)</f>
        <v>NO</v>
      </c>
      <c r="L80" s="125" t="s">
        <v>2418</v>
      </c>
      <c r="M80" s="135" t="s">
        <v>2447</v>
      </c>
      <c r="N80" s="135" t="s">
        <v>2454</v>
      </c>
      <c r="O80" s="134" t="s">
        <v>2455</v>
      </c>
      <c r="P80" s="134"/>
      <c r="Q80" s="135" t="s">
        <v>2418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3335897570</v>
      </c>
      <c r="C81" s="136">
        <v>44340.900173611109</v>
      </c>
      <c r="D81" s="136" t="s">
        <v>2450</v>
      </c>
      <c r="E81" s="124">
        <v>949</v>
      </c>
      <c r="F81" s="150" t="str">
        <f>VLOOKUP(E81,VIP!$A$2:$O13318,2,0)</f>
        <v>DRBR23D</v>
      </c>
      <c r="G81" s="134" t="str">
        <f>VLOOKUP(E81,'LISTADO ATM'!$A$2:$B$897,2,0)</f>
        <v xml:space="preserve">ATM S/M Bravo San Isidro Coral Mall </v>
      </c>
      <c r="H81" s="134" t="str">
        <f>VLOOKUP(E81,VIP!$A$2:$O18181,7,FALSE)</f>
        <v>Si</v>
      </c>
      <c r="I81" s="134" t="str">
        <f>VLOOKUP(E81,VIP!$A$2:$O10146,8,FALSE)</f>
        <v>No</v>
      </c>
      <c r="J81" s="134" t="str">
        <f>VLOOKUP(E81,VIP!$A$2:$O10096,8,FALSE)</f>
        <v>No</v>
      </c>
      <c r="K81" s="134" t="str">
        <f>VLOOKUP(E81,VIP!$A$2:$O13670,6,0)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4"/>
      <c r="Q81" s="135" t="s">
        <v>2418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3335897576</v>
      </c>
      <c r="C82" s="136">
        <v>44340.990925925929</v>
      </c>
      <c r="D82" s="136" t="s">
        <v>2450</v>
      </c>
      <c r="E82" s="124">
        <v>952</v>
      </c>
      <c r="F82" s="150" t="str">
        <f>VLOOKUP(E82,VIP!$A$2:$O13323,2,0)</f>
        <v>DRBR16L</v>
      </c>
      <c r="G82" s="134" t="str">
        <f>VLOOKUP(E82,'LISTADO ATM'!$A$2:$B$897,2,0)</f>
        <v xml:space="preserve">ATM Alvarez Rivas </v>
      </c>
      <c r="H82" s="134" t="str">
        <f>VLOOKUP(E82,VIP!$A$2:$O18186,7,FALSE)</f>
        <v>Si</v>
      </c>
      <c r="I82" s="134" t="str">
        <f>VLOOKUP(E82,VIP!$A$2:$O10151,8,FALSE)</f>
        <v>Si</v>
      </c>
      <c r="J82" s="134" t="str">
        <f>VLOOKUP(E82,VIP!$A$2:$O10101,8,FALSE)</f>
        <v>Si</v>
      </c>
      <c r="K82" s="134" t="str">
        <f>VLOOKUP(E82,VIP!$A$2:$O13675,6,0)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4"/>
      <c r="Q82" s="135" t="s">
        <v>2443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3335897224</v>
      </c>
      <c r="C83" s="136">
        <v>44340.636284722219</v>
      </c>
      <c r="D83" s="136" t="s">
        <v>2180</v>
      </c>
      <c r="E83" s="124">
        <v>953</v>
      </c>
      <c r="F83" s="150" t="str">
        <f>VLOOKUP(E83,VIP!$A$2:$O13310,2,0)</f>
        <v>DRBR01I</v>
      </c>
      <c r="G83" s="134" t="str">
        <f>VLOOKUP(E83,'LISTADO ATM'!$A$2:$B$897,2,0)</f>
        <v xml:space="preserve">ATM Estafeta Dirección General de Pasaportes/Migración </v>
      </c>
      <c r="H83" s="134" t="str">
        <f>VLOOKUP(E83,VIP!$A$2:$O18173,7,FALSE)</f>
        <v>Si</v>
      </c>
      <c r="I83" s="134" t="str">
        <f>VLOOKUP(E83,VIP!$A$2:$O10138,8,FALSE)</f>
        <v>Si</v>
      </c>
      <c r="J83" s="134" t="str">
        <f>VLOOKUP(E83,VIP!$A$2:$O10088,8,FALSE)</f>
        <v>Si</v>
      </c>
      <c r="K83" s="134" t="str">
        <f>VLOOKUP(E83,VIP!$A$2:$O13662,6,0)</f>
        <v>No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4"/>
      <c r="Q83" s="135" t="s">
        <v>2219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3335895824</v>
      </c>
      <c r="C84" s="136">
        <v>44338.771481481483</v>
      </c>
      <c r="D84" s="136" t="s">
        <v>2180</v>
      </c>
      <c r="E84" s="124">
        <v>955</v>
      </c>
      <c r="F84" s="150" t="str">
        <f>VLOOKUP(E84,VIP!$A$2:$O13236,2,0)</f>
        <v>DRBR955</v>
      </c>
      <c r="G84" s="134" t="str">
        <f>VLOOKUP(E84,'LISTADO ATM'!$A$2:$B$897,2,0)</f>
        <v xml:space="preserve">ATM Oficina Americana Independencia II </v>
      </c>
      <c r="H84" s="134" t="str">
        <f>VLOOKUP(E84,VIP!$A$2:$O18099,7,FALSE)</f>
        <v>Si</v>
      </c>
      <c r="I84" s="134" t="str">
        <f>VLOOKUP(E84,VIP!$A$2:$O10064,8,FALSE)</f>
        <v>Si</v>
      </c>
      <c r="J84" s="134" t="str">
        <f>VLOOKUP(E84,VIP!$A$2:$O10014,8,FALSE)</f>
        <v>Si</v>
      </c>
      <c r="K84" s="134" t="str">
        <f>VLOOKUP(E84,VIP!$A$2:$O13588,6,0)</f>
        <v>NO</v>
      </c>
      <c r="L84" s="125" t="s">
        <v>2469</v>
      </c>
      <c r="M84" s="135" t="s">
        <v>2447</v>
      </c>
      <c r="N84" s="135" t="s">
        <v>2454</v>
      </c>
      <c r="O84" s="134" t="s">
        <v>2456</v>
      </c>
      <c r="P84" s="137"/>
      <c r="Q84" s="135" t="s">
        <v>2469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3335896947</v>
      </c>
      <c r="C85" s="136">
        <v>44340.557152777779</v>
      </c>
      <c r="D85" s="136" t="s">
        <v>2180</v>
      </c>
      <c r="E85" s="124">
        <v>957</v>
      </c>
      <c r="F85" s="150" t="str">
        <f>VLOOKUP(E85,VIP!$A$2:$O13312,2,0)</f>
        <v>DRBR23F</v>
      </c>
      <c r="G85" s="134" t="str">
        <f>VLOOKUP(E85,'LISTADO ATM'!$A$2:$B$897,2,0)</f>
        <v xml:space="preserve">ATM Oficina Venezuela </v>
      </c>
      <c r="H85" s="134" t="str">
        <f>VLOOKUP(E85,VIP!$A$2:$O18175,7,FALSE)</f>
        <v>Si</v>
      </c>
      <c r="I85" s="134" t="str">
        <f>VLOOKUP(E85,VIP!$A$2:$O10140,8,FALSE)</f>
        <v>Si</v>
      </c>
      <c r="J85" s="134" t="str">
        <f>VLOOKUP(E85,VIP!$A$2:$O10090,8,FALSE)</f>
        <v>Si</v>
      </c>
      <c r="K85" s="134" t="str">
        <f>VLOOKUP(E85,VIP!$A$2:$O13664,6,0)</f>
        <v>SI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4"/>
      <c r="Q85" s="135" t="s">
        <v>2219</v>
      </c>
    </row>
    <row r="86" spans="1:17" s="96" customFormat="1" ht="18" x14ac:dyDescent="0.25">
      <c r="A86" s="134" t="str">
        <f>VLOOKUP(E86,'LISTADO ATM'!$A$2:$C$898,3,0)</f>
        <v>ESTE</v>
      </c>
      <c r="B86" s="129">
        <v>3335897538</v>
      </c>
      <c r="C86" s="136">
        <v>44340.794965277775</v>
      </c>
      <c r="D86" s="136" t="s">
        <v>2450</v>
      </c>
      <c r="E86" s="124">
        <v>963</v>
      </c>
      <c r="F86" s="150" t="str">
        <f>VLOOKUP(E86,VIP!$A$2:$O13334,2,0)</f>
        <v>DRBR963</v>
      </c>
      <c r="G86" s="134" t="str">
        <f>VLOOKUP(E86,'LISTADO ATM'!$A$2:$B$897,2,0)</f>
        <v xml:space="preserve">ATM Multiplaza La Romana </v>
      </c>
      <c r="H86" s="134" t="str">
        <f>VLOOKUP(E86,VIP!$A$2:$O18197,7,FALSE)</f>
        <v>Si</v>
      </c>
      <c r="I86" s="134" t="str">
        <f>VLOOKUP(E86,VIP!$A$2:$O10162,8,FALSE)</f>
        <v>Si</v>
      </c>
      <c r="J86" s="134" t="str">
        <f>VLOOKUP(E86,VIP!$A$2:$O10112,8,FALSE)</f>
        <v>Si</v>
      </c>
      <c r="K86" s="134" t="str">
        <f>VLOOKUP(E86,VIP!$A$2:$O13686,6,0)</f>
        <v>NO</v>
      </c>
      <c r="L86" s="125" t="s">
        <v>2418</v>
      </c>
      <c r="M86" s="135" t="s">
        <v>2447</v>
      </c>
      <c r="N86" s="135" t="s">
        <v>2454</v>
      </c>
      <c r="O86" s="134" t="s">
        <v>2455</v>
      </c>
      <c r="P86" s="134"/>
      <c r="Q86" s="135" t="s">
        <v>2418</v>
      </c>
    </row>
    <row r="87" spans="1:17" s="96" customFormat="1" ht="18" x14ac:dyDescent="0.25">
      <c r="A87" s="134" t="str">
        <f>VLOOKUP(E87,'LISTADO ATM'!$A$2:$C$898,3,0)</f>
        <v>SUR</v>
      </c>
      <c r="B87" s="129">
        <v>3335895875</v>
      </c>
      <c r="C87" s="136">
        <v>44339.504895833335</v>
      </c>
      <c r="D87" s="136" t="s">
        <v>2180</v>
      </c>
      <c r="E87" s="124">
        <v>968</v>
      </c>
      <c r="F87" s="150" t="str">
        <f>VLOOKUP(E87,VIP!$A$2:$O13277,2,0)</f>
        <v>DRBR24I</v>
      </c>
      <c r="G87" s="134" t="str">
        <f>VLOOKUP(E87,'LISTADO ATM'!$A$2:$B$897,2,0)</f>
        <v xml:space="preserve">ATM UNP Mercado Baní </v>
      </c>
      <c r="H87" s="134" t="str">
        <f>VLOOKUP(E87,VIP!$A$2:$O18140,7,FALSE)</f>
        <v>Si</v>
      </c>
      <c r="I87" s="134" t="str">
        <f>VLOOKUP(E87,VIP!$A$2:$O10105,8,FALSE)</f>
        <v>Si</v>
      </c>
      <c r="J87" s="134" t="str">
        <f>VLOOKUP(E87,VIP!$A$2:$O10055,8,FALSE)</f>
        <v>Si</v>
      </c>
      <c r="K87" s="134" t="str">
        <f>VLOOKUP(E87,VIP!$A$2:$O13629,6,0)</f>
        <v>SI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7"/>
      <c r="Q87" s="135" t="s">
        <v>2219</v>
      </c>
    </row>
    <row r="88" spans="1:17" s="96" customFormat="1" ht="18" x14ac:dyDescent="0.25">
      <c r="A88" s="134" t="str">
        <f>VLOOKUP(E88,'LISTADO ATM'!$A$2:$C$898,3,0)</f>
        <v>NORTE</v>
      </c>
      <c r="B88" s="129">
        <v>3335897435</v>
      </c>
      <c r="C88" s="136">
        <v>44340.702685185184</v>
      </c>
      <c r="D88" s="136" t="s">
        <v>2181</v>
      </c>
      <c r="E88" s="124">
        <v>987</v>
      </c>
      <c r="F88" s="150" t="str">
        <f>VLOOKUP(E88,VIP!$A$2:$O13322,2,0)</f>
        <v>DRBR987</v>
      </c>
      <c r="G88" s="134" t="str">
        <f>VLOOKUP(E88,'LISTADO ATM'!$A$2:$B$897,2,0)</f>
        <v xml:space="preserve">ATM S/M Jumbo (Moca) </v>
      </c>
      <c r="H88" s="134" t="str">
        <f>VLOOKUP(E88,VIP!$A$2:$O18185,7,FALSE)</f>
        <v>Si</v>
      </c>
      <c r="I88" s="134" t="str">
        <f>VLOOKUP(E88,VIP!$A$2:$O10150,8,FALSE)</f>
        <v>Si</v>
      </c>
      <c r="J88" s="134" t="str">
        <f>VLOOKUP(E88,VIP!$A$2:$O10100,8,FALSE)</f>
        <v>Si</v>
      </c>
      <c r="K88" s="134" t="str">
        <f>VLOOKUP(E88,VIP!$A$2:$O13674,6,0)</f>
        <v>NO</v>
      </c>
      <c r="L88" s="125" t="s">
        <v>2469</v>
      </c>
      <c r="M88" s="135" t="s">
        <v>2447</v>
      </c>
      <c r="N88" s="135" t="s">
        <v>2454</v>
      </c>
      <c r="O88" s="134" t="s">
        <v>2569</v>
      </c>
      <c r="P88" s="134"/>
      <c r="Q88" s="135" t="s">
        <v>2469</v>
      </c>
    </row>
  </sheetData>
  <autoFilter ref="A4:Q4">
    <sortState ref="A5:Q88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48576 E29 E1:E14 E34:E35 E39:E41">
    <cfRule type="duplicateValues" dxfId="444" priority="121912"/>
    <cfRule type="duplicateValues" dxfId="443" priority="121913"/>
  </conditionalFormatting>
  <conditionalFormatting sqref="B89:B1048576 B29 B1:B4">
    <cfRule type="duplicateValues" dxfId="442" priority="121922"/>
    <cfRule type="duplicateValues" dxfId="441" priority="121923"/>
  </conditionalFormatting>
  <conditionalFormatting sqref="E89:E1048576 E29 E1:E14 E34:E35 E39:E41">
    <cfRule type="duplicateValues" dxfId="440" priority="121932"/>
  </conditionalFormatting>
  <conditionalFormatting sqref="B89:B1048576 B29 B1:B4">
    <cfRule type="duplicateValues" dxfId="439" priority="121937"/>
  </conditionalFormatting>
  <conditionalFormatting sqref="E89:E1048576 E29 E1:E14 E34:E35 E39:E41">
    <cfRule type="duplicateValues" dxfId="438" priority="250"/>
    <cfRule type="duplicateValues" dxfId="437" priority="121942"/>
  </conditionalFormatting>
  <conditionalFormatting sqref="B89:B1048576">
    <cfRule type="duplicateValues" dxfId="436" priority="121946"/>
  </conditionalFormatting>
  <conditionalFormatting sqref="E7">
    <cfRule type="duplicateValues" dxfId="435" priority="267"/>
    <cfRule type="duplicateValues" dxfId="434" priority="271"/>
  </conditionalFormatting>
  <conditionalFormatting sqref="E7">
    <cfRule type="duplicateValues" dxfId="433" priority="270"/>
  </conditionalFormatting>
  <conditionalFormatting sqref="E7">
    <cfRule type="duplicateValues" dxfId="432" priority="269"/>
  </conditionalFormatting>
  <conditionalFormatting sqref="E7">
    <cfRule type="duplicateValues" dxfId="431" priority="268"/>
  </conditionalFormatting>
  <conditionalFormatting sqref="E8:E14">
    <cfRule type="duplicateValues" dxfId="430" priority="265"/>
    <cfRule type="duplicateValues" dxfId="429" priority="266"/>
  </conditionalFormatting>
  <conditionalFormatting sqref="E8:E14">
    <cfRule type="duplicateValues" dxfId="428" priority="264"/>
  </conditionalFormatting>
  <conditionalFormatting sqref="E8:E14">
    <cfRule type="duplicateValues" dxfId="427" priority="263"/>
  </conditionalFormatting>
  <conditionalFormatting sqref="B8:B14">
    <cfRule type="duplicateValues" dxfId="426" priority="261"/>
    <cfRule type="duplicateValues" dxfId="425" priority="262"/>
  </conditionalFormatting>
  <conditionalFormatting sqref="B8:B14">
    <cfRule type="duplicateValues" dxfId="424" priority="260"/>
  </conditionalFormatting>
  <conditionalFormatting sqref="B8:B14">
    <cfRule type="duplicateValues" dxfId="423" priority="259"/>
  </conditionalFormatting>
  <conditionalFormatting sqref="B8:B14">
    <cfRule type="duplicateValues" dxfId="422" priority="258"/>
  </conditionalFormatting>
  <conditionalFormatting sqref="B8:B14">
    <cfRule type="duplicateValues" dxfId="421" priority="257"/>
  </conditionalFormatting>
  <conditionalFormatting sqref="E8:E14">
    <cfRule type="duplicateValues" dxfId="420" priority="255"/>
    <cfRule type="duplicateValues" dxfId="419" priority="256"/>
  </conditionalFormatting>
  <conditionalFormatting sqref="E8:E14">
    <cfRule type="duplicateValues" dxfId="418" priority="254"/>
  </conditionalFormatting>
  <conditionalFormatting sqref="E8:E14">
    <cfRule type="duplicateValues" dxfId="417" priority="253"/>
  </conditionalFormatting>
  <conditionalFormatting sqref="E8:E14">
    <cfRule type="duplicateValues" dxfId="416" priority="252"/>
  </conditionalFormatting>
  <conditionalFormatting sqref="B89:B1048576 B29 B1:B14">
    <cfRule type="duplicateValues" dxfId="415" priority="251"/>
  </conditionalFormatting>
  <conditionalFormatting sqref="E15:E41">
    <cfRule type="duplicateValues" dxfId="414" priority="248"/>
    <cfRule type="duplicateValues" dxfId="413" priority="249"/>
  </conditionalFormatting>
  <conditionalFormatting sqref="E15:E41">
    <cfRule type="duplicateValues" dxfId="412" priority="247"/>
  </conditionalFormatting>
  <conditionalFormatting sqref="E15:E41">
    <cfRule type="duplicateValues" dxfId="411" priority="246"/>
  </conditionalFormatting>
  <conditionalFormatting sqref="E15:E41">
    <cfRule type="duplicateValues" dxfId="410" priority="245"/>
  </conditionalFormatting>
  <conditionalFormatting sqref="E15:E41">
    <cfRule type="duplicateValues" dxfId="409" priority="243"/>
    <cfRule type="duplicateValues" dxfId="408" priority="244"/>
  </conditionalFormatting>
  <conditionalFormatting sqref="E15:E41">
    <cfRule type="duplicateValues" dxfId="407" priority="242"/>
  </conditionalFormatting>
  <conditionalFormatting sqref="E15:E41">
    <cfRule type="duplicateValues" dxfId="406" priority="240"/>
    <cfRule type="duplicateValues" dxfId="405" priority="241"/>
  </conditionalFormatting>
  <conditionalFormatting sqref="E15:E41">
    <cfRule type="duplicateValues" dxfId="404" priority="238"/>
    <cfRule type="duplicateValues" dxfId="403" priority="239"/>
  </conditionalFormatting>
  <conditionalFormatting sqref="E15:E41">
    <cfRule type="duplicateValues" dxfId="402" priority="237"/>
  </conditionalFormatting>
  <conditionalFormatting sqref="E15:E41">
    <cfRule type="duplicateValues" dxfId="401" priority="236"/>
  </conditionalFormatting>
  <conditionalFormatting sqref="B15:B28">
    <cfRule type="duplicateValues" dxfId="400" priority="234"/>
    <cfRule type="duplicateValues" dxfId="399" priority="235"/>
  </conditionalFormatting>
  <conditionalFormatting sqref="B15:B28">
    <cfRule type="duplicateValues" dxfId="398" priority="233"/>
  </conditionalFormatting>
  <conditionalFormatting sqref="B15:B28">
    <cfRule type="duplicateValues" dxfId="397" priority="232"/>
  </conditionalFormatting>
  <conditionalFormatting sqref="B15:B28">
    <cfRule type="duplicateValues" dxfId="396" priority="231"/>
  </conditionalFormatting>
  <conditionalFormatting sqref="B15:B28">
    <cfRule type="duplicateValues" dxfId="395" priority="230"/>
  </conditionalFormatting>
  <conditionalFormatting sqref="E15:E41">
    <cfRule type="duplicateValues" dxfId="394" priority="228"/>
    <cfRule type="duplicateValues" dxfId="393" priority="229"/>
  </conditionalFormatting>
  <conditionalFormatting sqref="E15:E41">
    <cfRule type="duplicateValues" dxfId="392" priority="227"/>
  </conditionalFormatting>
  <conditionalFormatting sqref="E15:E41">
    <cfRule type="duplicateValues" dxfId="391" priority="226"/>
  </conditionalFormatting>
  <conditionalFormatting sqref="E15:E41">
    <cfRule type="duplicateValues" dxfId="390" priority="225"/>
  </conditionalFormatting>
  <conditionalFormatting sqref="B15:B28">
    <cfRule type="duplicateValues" dxfId="389" priority="224"/>
  </conditionalFormatting>
  <conditionalFormatting sqref="E89:E1048576 E1:E41">
    <cfRule type="duplicateValues" dxfId="388" priority="223"/>
  </conditionalFormatting>
  <conditionalFormatting sqref="B89:B1048576 B1:B29">
    <cfRule type="duplicateValues" dxfId="387" priority="222"/>
  </conditionalFormatting>
  <conditionalFormatting sqref="B29">
    <cfRule type="duplicateValues" dxfId="386" priority="220"/>
    <cfRule type="duplicateValues" dxfId="385" priority="221"/>
  </conditionalFormatting>
  <conditionalFormatting sqref="B29">
    <cfRule type="duplicateValues" dxfId="384" priority="219"/>
  </conditionalFormatting>
  <conditionalFormatting sqref="B29">
    <cfRule type="duplicateValues" dxfId="383" priority="218"/>
  </conditionalFormatting>
  <conditionalFormatting sqref="B29">
    <cfRule type="duplicateValues" dxfId="382" priority="217"/>
  </conditionalFormatting>
  <conditionalFormatting sqref="B29">
    <cfRule type="duplicateValues" dxfId="381" priority="216"/>
  </conditionalFormatting>
  <conditionalFormatting sqref="B29">
    <cfRule type="duplicateValues" dxfId="380" priority="215"/>
  </conditionalFormatting>
  <conditionalFormatting sqref="E29">
    <cfRule type="duplicateValues" dxfId="379" priority="213"/>
    <cfRule type="duplicateValues" dxfId="378" priority="214"/>
  </conditionalFormatting>
  <conditionalFormatting sqref="E29">
    <cfRule type="duplicateValues" dxfId="377" priority="212"/>
  </conditionalFormatting>
  <conditionalFormatting sqref="E29">
    <cfRule type="duplicateValues" dxfId="376" priority="211"/>
  </conditionalFormatting>
  <conditionalFormatting sqref="E29">
    <cfRule type="duplicateValues" dxfId="375" priority="210"/>
  </conditionalFormatting>
  <conditionalFormatting sqref="E29">
    <cfRule type="duplicateValues" dxfId="374" priority="208"/>
    <cfRule type="duplicateValues" dxfId="373" priority="209"/>
  </conditionalFormatting>
  <conditionalFormatting sqref="E29">
    <cfRule type="duplicateValues" dxfId="372" priority="207"/>
  </conditionalFormatting>
  <conditionalFormatting sqref="E29">
    <cfRule type="duplicateValues" dxfId="371" priority="205"/>
    <cfRule type="duplicateValues" dxfId="370" priority="206"/>
  </conditionalFormatting>
  <conditionalFormatting sqref="E29">
    <cfRule type="duplicateValues" dxfId="369" priority="203"/>
    <cfRule type="duplicateValues" dxfId="368" priority="204"/>
  </conditionalFormatting>
  <conditionalFormatting sqref="E29">
    <cfRule type="duplicateValues" dxfId="367" priority="202"/>
  </conditionalFormatting>
  <conditionalFormatting sqref="E29">
    <cfRule type="duplicateValues" dxfId="366" priority="201"/>
  </conditionalFormatting>
  <conditionalFormatting sqref="E29">
    <cfRule type="duplicateValues" dxfId="365" priority="199"/>
    <cfRule type="duplicateValues" dxfId="364" priority="200"/>
  </conditionalFormatting>
  <conditionalFormatting sqref="E29">
    <cfRule type="duplicateValues" dxfId="363" priority="198"/>
  </conditionalFormatting>
  <conditionalFormatting sqref="E29">
    <cfRule type="duplicateValues" dxfId="362" priority="197"/>
  </conditionalFormatting>
  <conditionalFormatting sqref="E29">
    <cfRule type="duplicateValues" dxfId="361" priority="196"/>
  </conditionalFormatting>
  <conditionalFormatting sqref="E30:E41">
    <cfRule type="duplicateValues" dxfId="360" priority="194"/>
    <cfRule type="duplicateValues" dxfId="359" priority="195"/>
  </conditionalFormatting>
  <conditionalFormatting sqref="B30:B33">
    <cfRule type="duplicateValues" dxfId="358" priority="192"/>
    <cfRule type="duplicateValues" dxfId="357" priority="193"/>
  </conditionalFormatting>
  <conditionalFormatting sqref="E30:E41">
    <cfRule type="duplicateValues" dxfId="356" priority="191"/>
  </conditionalFormatting>
  <conditionalFormatting sqref="B30:B33">
    <cfRule type="duplicateValues" dxfId="355" priority="190"/>
  </conditionalFormatting>
  <conditionalFormatting sqref="E30:E41">
    <cfRule type="duplicateValues" dxfId="354" priority="188"/>
    <cfRule type="duplicateValues" dxfId="353" priority="189"/>
  </conditionalFormatting>
  <conditionalFormatting sqref="B30:B33">
    <cfRule type="duplicateValues" dxfId="352" priority="187"/>
  </conditionalFormatting>
  <conditionalFormatting sqref="B30:B33">
    <cfRule type="duplicateValues" dxfId="351" priority="186"/>
  </conditionalFormatting>
  <conditionalFormatting sqref="E30:E41">
    <cfRule type="duplicateValues" dxfId="350" priority="185"/>
  </conditionalFormatting>
  <conditionalFormatting sqref="B30:B33">
    <cfRule type="duplicateValues" dxfId="349" priority="184"/>
  </conditionalFormatting>
  <conditionalFormatting sqref="B30:B33">
    <cfRule type="duplicateValues" dxfId="348" priority="182"/>
    <cfRule type="duplicateValues" dxfId="347" priority="183"/>
  </conditionalFormatting>
  <conditionalFormatting sqref="B30:B33">
    <cfRule type="duplicateValues" dxfId="346" priority="181"/>
  </conditionalFormatting>
  <conditionalFormatting sqref="B30:B33">
    <cfRule type="duplicateValues" dxfId="345" priority="180"/>
  </conditionalFormatting>
  <conditionalFormatting sqref="B30:B33">
    <cfRule type="duplicateValues" dxfId="344" priority="179"/>
  </conditionalFormatting>
  <conditionalFormatting sqref="B30:B33">
    <cfRule type="duplicateValues" dxfId="343" priority="178"/>
  </conditionalFormatting>
  <conditionalFormatting sqref="B30:B33">
    <cfRule type="duplicateValues" dxfId="342" priority="177"/>
  </conditionalFormatting>
  <conditionalFormatting sqref="E30:E41">
    <cfRule type="duplicateValues" dxfId="341" priority="175"/>
    <cfRule type="duplicateValues" dxfId="340" priority="176"/>
  </conditionalFormatting>
  <conditionalFormatting sqref="E30:E41">
    <cfRule type="duplicateValues" dxfId="339" priority="174"/>
  </conditionalFormatting>
  <conditionalFormatting sqref="E30:E41">
    <cfRule type="duplicateValues" dxfId="338" priority="173"/>
  </conditionalFormatting>
  <conditionalFormatting sqref="E30:E41">
    <cfRule type="duplicateValues" dxfId="337" priority="172"/>
  </conditionalFormatting>
  <conditionalFormatting sqref="E30:E41">
    <cfRule type="duplicateValues" dxfId="336" priority="170"/>
    <cfRule type="duplicateValues" dxfId="335" priority="171"/>
  </conditionalFormatting>
  <conditionalFormatting sqref="E30:E41">
    <cfRule type="duplicateValues" dxfId="334" priority="169"/>
  </conditionalFormatting>
  <conditionalFormatting sqref="E30:E41">
    <cfRule type="duplicateValues" dxfId="333" priority="167"/>
    <cfRule type="duplicateValues" dxfId="332" priority="168"/>
  </conditionalFormatting>
  <conditionalFormatting sqref="E30:E41">
    <cfRule type="duplicateValues" dxfId="331" priority="165"/>
    <cfRule type="duplicateValues" dxfId="330" priority="166"/>
  </conditionalFormatting>
  <conditionalFormatting sqref="E30:E41">
    <cfRule type="duplicateValues" dxfId="329" priority="164"/>
  </conditionalFormatting>
  <conditionalFormatting sqref="E30:E41">
    <cfRule type="duplicateValues" dxfId="328" priority="163"/>
  </conditionalFormatting>
  <conditionalFormatting sqref="E30:E41">
    <cfRule type="duplicateValues" dxfId="327" priority="161"/>
    <cfRule type="duplicateValues" dxfId="326" priority="162"/>
  </conditionalFormatting>
  <conditionalFormatting sqref="E30:E41">
    <cfRule type="duplicateValues" dxfId="325" priority="160"/>
  </conditionalFormatting>
  <conditionalFormatting sqref="E30:E41">
    <cfRule type="duplicateValues" dxfId="324" priority="159"/>
  </conditionalFormatting>
  <conditionalFormatting sqref="E30:E41">
    <cfRule type="duplicateValues" dxfId="323" priority="158"/>
  </conditionalFormatting>
  <conditionalFormatting sqref="E89:E1048576">
    <cfRule type="duplicateValues" dxfId="322" priority="157"/>
  </conditionalFormatting>
  <conditionalFormatting sqref="B89:B1048576 B1:B33">
    <cfRule type="duplicateValues" dxfId="321" priority="156"/>
  </conditionalFormatting>
  <conditionalFormatting sqref="B34:B35">
    <cfRule type="duplicateValues" dxfId="320" priority="154"/>
    <cfRule type="duplicateValues" dxfId="319" priority="155"/>
  </conditionalFormatting>
  <conditionalFormatting sqref="B34:B35">
    <cfRule type="duplicateValues" dxfId="318" priority="153"/>
  </conditionalFormatting>
  <conditionalFormatting sqref="B34:B35">
    <cfRule type="duplicateValues" dxfId="317" priority="152"/>
  </conditionalFormatting>
  <conditionalFormatting sqref="B34:B35">
    <cfRule type="duplicateValues" dxfId="316" priority="151"/>
  </conditionalFormatting>
  <conditionalFormatting sqref="B34:B35">
    <cfRule type="duplicateValues" dxfId="315" priority="150"/>
  </conditionalFormatting>
  <conditionalFormatting sqref="B34:B35">
    <cfRule type="duplicateValues" dxfId="314" priority="148"/>
    <cfRule type="duplicateValues" dxfId="313" priority="149"/>
  </conditionalFormatting>
  <conditionalFormatting sqref="B34:B35">
    <cfRule type="duplicateValues" dxfId="312" priority="147"/>
  </conditionalFormatting>
  <conditionalFormatting sqref="B34:B35">
    <cfRule type="duplicateValues" dxfId="311" priority="146"/>
  </conditionalFormatting>
  <conditionalFormatting sqref="B34:B35">
    <cfRule type="duplicateValues" dxfId="310" priority="145"/>
  </conditionalFormatting>
  <conditionalFormatting sqref="B34:B35">
    <cfRule type="duplicateValues" dxfId="309" priority="144"/>
  </conditionalFormatting>
  <conditionalFormatting sqref="B34:B35">
    <cfRule type="duplicateValues" dxfId="308" priority="143"/>
  </conditionalFormatting>
  <conditionalFormatting sqref="B34:B35">
    <cfRule type="duplicateValues" dxfId="307" priority="142"/>
  </conditionalFormatting>
  <conditionalFormatting sqref="E36:E38">
    <cfRule type="duplicateValues" dxfId="306" priority="140"/>
    <cfRule type="duplicateValues" dxfId="305" priority="141"/>
  </conditionalFormatting>
  <conditionalFormatting sqref="E36:E38">
    <cfRule type="duplicateValues" dxfId="304" priority="139"/>
  </conditionalFormatting>
  <conditionalFormatting sqref="E36:E38">
    <cfRule type="duplicateValues" dxfId="303" priority="137"/>
    <cfRule type="duplicateValues" dxfId="302" priority="138"/>
  </conditionalFormatting>
  <conditionalFormatting sqref="E36:E38">
    <cfRule type="duplicateValues" dxfId="301" priority="135"/>
    <cfRule type="duplicateValues" dxfId="300" priority="136"/>
  </conditionalFormatting>
  <conditionalFormatting sqref="E36:E38">
    <cfRule type="duplicateValues" dxfId="299" priority="134"/>
  </conditionalFormatting>
  <conditionalFormatting sqref="E36:E38">
    <cfRule type="duplicateValues" dxfId="298" priority="133"/>
  </conditionalFormatting>
  <conditionalFormatting sqref="E36:E38">
    <cfRule type="duplicateValues" dxfId="297" priority="132"/>
  </conditionalFormatting>
  <conditionalFormatting sqref="E36:E38">
    <cfRule type="duplicateValues" dxfId="296" priority="130"/>
    <cfRule type="duplicateValues" dxfId="295" priority="131"/>
  </conditionalFormatting>
  <conditionalFormatting sqref="E36:E38">
    <cfRule type="duplicateValues" dxfId="294" priority="129"/>
  </conditionalFormatting>
  <conditionalFormatting sqref="E36:E38">
    <cfRule type="duplicateValues" dxfId="293" priority="127"/>
    <cfRule type="duplicateValues" dxfId="292" priority="128"/>
  </conditionalFormatting>
  <conditionalFormatting sqref="E36:E38">
    <cfRule type="duplicateValues" dxfId="291" priority="125"/>
    <cfRule type="duplicateValues" dxfId="290" priority="126"/>
  </conditionalFormatting>
  <conditionalFormatting sqref="E36:E38">
    <cfRule type="duplicateValues" dxfId="289" priority="124"/>
  </conditionalFormatting>
  <conditionalFormatting sqref="E36:E38">
    <cfRule type="duplicateValues" dxfId="288" priority="123"/>
  </conditionalFormatting>
  <conditionalFormatting sqref="E36:E38">
    <cfRule type="duplicateValues" dxfId="287" priority="121"/>
    <cfRule type="duplicateValues" dxfId="286" priority="122"/>
  </conditionalFormatting>
  <conditionalFormatting sqref="E36:E38">
    <cfRule type="duplicateValues" dxfId="285" priority="120"/>
  </conditionalFormatting>
  <conditionalFormatting sqref="E36:E38">
    <cfRule type="duplicateValues" dxfId="284" priority="119"/>
  </conditionalFormatting>
  <conditionalFormatting sqref="E36:E38">
    <cfRule type="duplicateValues" dxfId="283" priority="118"/>
  </conditionalFormatting>
  <conditionalFormatting sqref="E36:E38">
    <cfRule type="duplicateValues" dxfId="282" priority="117"/>
  </conditionalFormatting>
  <conditionalFormatting sqref="E36:E38">
    <cfRule type="duplicateValues" dxfId="281" priority="116"/>
  </conditionalFormatting>
  <conditionalFormatting sqref="B36:B38">
    <cfRule type="duplicateValues" dxfId="280" priority="114"/>
    <cfRule type="duplicateValues" dxfId="279" priority="115"/>
  </conditionalFormatting>
  <conditionalFormatting sqref="B36:B38">
    <cfRule type="duplicateValues" dxfId="278" priority="113"/>
  </conditionalFormatting>
  <conditionalFormatting sqref="B36:B38">
    <cfRule type="duplicateValues" dxfId="277" priority="112"/>
  </conditionalFormatting>
  <conditionalFormatting sqref="B36:B38">
    <cfRule type="duplicateValues" dxfId="276" priority="111"/>
  </conditionalFormatting>
  <conditionalFormatting sqref="B36:B38">
    <cfRule type="duplicateValues" dxfId="275" priority="110"/>
  </conditionalFormatting>
  <conditionalFormatting sqref="B36:B38">
    <cfRule type="duplicateValues" dxfId="274" priority="108"/>
    <cfRule type="duplicateValues" dxfId="273" priority="109"/>
  </conditionalFormatting>
  <conditionalFormatting sqref="B36:B38">
    <cfRule type="duplicateValues" dxfId="272" priority="107"/>
  </conditionalFormatting>
  <conditionalFormatting sqref="B36:B38">
    <cfRule type="duplicateValues" dxfId="271" priority="106"/>
  </conditionalFormatting>
  <conditionalFormatting sqref="B36:B38">
    <cfRule type="duplicateValues" dxfId="270" priority="105"/>
  </conditionalFormatting>
  <conditionalFormatting sqref="B36:B38">
    <cfRule type="duplicateValues" dxfId="269" priority="104"/>
  </conditionalFormatting>
  <conditionalFormatting sqref="B36:B38">
    <cfRule type="duplicateValues" dxfId="268" priority="103"/>
  </conditionalFormatting>
  <conditionalFormatting sqref="B36:B38">
    <cfRule type="duplicateValues" dxfId="267" priority="102"/>
  </conditionalFormatting>
  <conditionalFormatting sqref="E89:E1048576">
    <cfRule type="duplicateValues" dxfId="266" priority="101"/>
  </conditionalFormatting>
  <conditionalFormatting sqref="B89:B1048576 B1:B38">
    <cfRule type="duplicateValues" dxfId="265" priority="100"/>
  </conditionalFormatting>
  <conditionalFormatting sqref="B39:B41">
    <cfRule type="duplicateValues" dxfId="264" priority="98"/>
    <cfRule type="duplicateValues" dxfId="263" priority="99"/>
  </conditionalFormatting>
  <conditionalFormatting sqref="B39:B41">
    <cfRule type="duplicateValues" dxfId="262" priority="97"/>
  </conditionalFormatting>
  <conditionalFormatting sqref="B39:B41">
    <cfRule type="duplicateValues" dxfId="261" priority="96"/>
  </conditionalFormatting>
  <conditionalFormatting sqref="B39:B41">
    <cfRule type="duplicateValues" dxfId="260" priority="95"/>
  </conditionalFormatting>
  <conditionalFormatting sqref="B39:B41">
    <cfRule type="duplicateValues" dxfId="259" priority="94"/>
  </conditionalFormatting>
  <conditionalFormatting sqref="B39:B41">
    <cfRule type="duplicateValues" dxfId="258" priority="92"/>
    <cfRule type="duplicateValues" dxfId="257" priority="93"/>
  </conditionalFormatting>
  <conditionalFormatting sqref="B39:B41">
    <cfRule type="duplicateValues" dxfId="256" priority="91"/>
  </conditionalFormatting>
  <conditionalFormatting sqref="B39:B41">
    <cfRule type="duplicateValues" dxfId="255" priority="90"/>
  </conditionalFormatting>
  <conditionalFormatting sqref="B39:B41">
    <cfRule type="duplicateValues" dxfId="254" priority="89"/>
  </conditionalFormatting>
  <conditionalFormatting sqref="B39:B41">
    <cfRule type="duplicateValues" dxfId="253" priority="88"/>
  </conditionalFormatting>
  <conditionalFormatting sqref="B39:B41">
    <cfRule type="duplicateValues" dxfId="252" priority="87"/>
  </conditionalFormatting>
  <conditionalFormatting sqref="B39:B41">
    <cfRule type="duplicateValues" dxfId="251" priority="86"/>
  </conditionalFormatting>
  <conditionalFormatting sqref="B39:B41">
    <cfRule type="duplicateValues" dxfId="250" priority="85"/>
  </conditionalFormatting>
  <conditionalFormatting sqref="B89:B1048576 B1:B41">
    <cfRule type="duplicateValues" dxfId="249" priority="84"/>
  </conditionalFormatting>
  <conditionalFormatting sqref="E42:E58">
    <cfRule type="duplicateValues" dxfId="248" priority="122133"/>
    <cfRule type="duplicateValues" dxfId="247" priority="122134"/>
  </conditionalFormatting>
  <conditionalFormatting sqref="E42:E58">
    <cfRule type="duplicateValues" dxfId="246" priority="122137"/>
  </conditionalFormatting>
  <conditionalFormatting sqref="B42:B58">
    <cfRule type="duplicateValues" dxfId="245" priority="122139"/>
    <cfRule type="duplicateValues" dxfId="244" priority="122140"/>
  </conditionalFormatting>
  <conditionalFormatting sqref="B42:B58">
    <cfRule type="duplicateValues" dxfId="243" priority="122143"/>
  </conditionalFormatting>
  <conditionalFormatting sqref="E59:E79">
    <cfRule type="duplicateValues" dxfId="242" priority="122232"/>
    <cfRule type="duplicateValues" dxfId="241" priority="122233"/>
  </conditionalFormatting>
  <conditionalFormatting sqref="E59:E79">
    <cfRule type="duplicateValues" dxfId="240" priority="122234"/>
  </conditionalFormatting>
  <conditionalFormatting sqref="B59:B79">
    <cfRule type="duplicateValues" dxfId="239" priority="122235"/>
    <cfRule type="duplicateValues" dxfId="238" priority="122236"/>
  </conditionalFormatting>
  <conditionalFormatting sqref="B59:B79">
    <cfRule type="duplicateValues" dxfId="237" priority="122237"/>
  </conditionalFormatting>
  <conditionalFormatting sqref="E5:E14">
    <cfRule type="duplicateValues" dxfId="236" priority="122238"/>
    <cfRule type="duplicateValues" dxfId="235" priority="122239"/>
  </conditionalFormatting>
  <conditionalFormatting sqref="E5:E14">
    <cfRule type="duplicateValues" dxfId="234" priority="122240"/>
  </conditionalFormatting>
  <conditionalFormatting sqref="B5:B7">
    <cfRule type="duplicateValues" dxfId="233" priority="122276"/>
    <cfRule type="duplicateValues" dxfId="232" priority="122277"/>
  </conditionalFormatting>
  <conditionalFormatting sqref="B5:B7">
    <cfRule type="duplicateValues" dxfId="231" priority="122278"/>
  </conditionalFormatting>
  <conditionalFormatting sqref="E80:E88">
    <cfRule type="duplicateValues" dxfId="230" priority="8"/>
    <cfRule type="duplicateValues" dxfId="229" priority="9"/>
  </conditionalFormatting>
  <conditionalFormatting sqref="E80:E88">
    <cfRule type="duplicateValues" dxfId="228" priority="7"/>
  </conditionalFormatting>
  <conditionalFormatting sqref="B80:B88">
    <cfRule type="duplicateValues" dxfId="227" priority="5"/>
    <cfRule type="duplicateValues" dxfId="226" priority="6"/>
  </conditionalFormatting>
  <conditionalFormatting sqref="B80:B88">
    <cfRule type="duplicateValues" dxfId="225" priority="4"/>
  </conditionalFormatting>
  <conditionalFormatting sqref="E1:E1048576">
    <cfRule type="duplicateValues" dxfId="224" priority="3"/>
    <cfRule type="duplicateValues" dxfId="223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67" zoomScale="85" zoomScaleNormal="85" workbookViewId="0">
      <selection activeCell="B119" sqref="B11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5" t="s">
        <v>2150</v>
      </c>
      <c r="B1" s="176"/>
      <c r="C1" s="176"/>
      <c r="D1" s="176"/>
      <c r="E1" s="177"/>
    </row>
    <row r="2" spans="1:5" ht="25.5" customHeight="1" x14ac:dyDescent="0.25">
      <c r="A2" s="178" t="s">
        <v>2452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44372.25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1" t="s">
        <v>2415</v>
      </c>
      <c r="B7" s="182"/>
      <c r="C7" s="182"/>
      <c r="D7" s="182"/>
      <c r="E7" s="183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97" t="e">
        <f>VLOOKUP(B9,'[1]LISTADO ATM'!$A$2:$C$822,3,0)</f>
        <v>#N/A</v>
      </c>
      <c r="B9" s="144"/>
      <c r="C9" s="129" t="e">
        <f>VLOOKUP(B9,'[1]LISTADO ATM'!$A$2:$B$822,2,0)</f>
        <v>#N/A</v>
      </c>
      <c r="D9" s="128" t="s">
        <v>2571</v>
      </c>
      <c r="E9" s="145"/>
    </row>
    <row r="10" spans="1:5" ht="18.75" thickBot="1" x14ac:dyDescent="0.3">
      <c r="A10" s="100" t="s">
        <v>2476</v>
      </c>
      <c r="B10" s="149">
        <f>COUNT(B9:B9)</f>
        <v>0</v>
      </c>
      <c r="C10" s="172"/>
      <c r="D10" s="173"/>
      <c r="E10" s="174"/>
    </row>
    <row r="11" spans="1:5" x14ac:dyDescent="0.25">
      <c r="B11" s="102"/>
      <c r="E11" s="102"/>
    </row>
    <row r="12" spans="1:5" ht="18" customHeight="1" x14ac:dyDescent="0.25">
      <c r="A12" s="181" t="s">
        <v>2477</v>
      </c>
      <c r="B12" s="182"/>
      <c r="C12" s="182"/>
      <c r="D12" s="182"/>
      <c r="E12" s="183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9">
        <f>COUNT(B14:B14)</f>
        <v>0</v>
      </c>
      <c r="C15" s="172"/>
      <c r="D15" s="173"/>
      <c r="E15" s="174"/>
    </row>
    <row r="16" spans="1:5" ht="15.75" thickBot="1" x14ac:dyDescent="0.3">
      <c r="B16" s="102"/>
      <c r="E16" s="102"/>
    </row>
    <row r="17" spans="1:5" ht="18.75" customHeight="1" thickBot="1" x14ac:dyDescent="0.3">
      <c r="A17" s="169" t="s">
        <v>2478</v>
      </c>
      <c r="B17" s="170"/>
      <c r="C17" s="170"/>
      <c r="D17" s="170"/>
      <c r="E17" s="171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SUR</v>
      </c>
      <c r="B19" s="127">
        <v>249</v>
      </c>
      <c r="C19" s="127" t="str">
        <f>VLOOKUP(B19,'[1]LISTADO ATM'!$A$2:$B$822,2,0)</f>
        <v xml:space="preserve">ATM Banco Agrícola Neiba </v>
      </c>
      <c r="D19" s="130" t="s">
        <v>2438</v>
      </c>
      <c r="E19" s="131">
        <v>3335895653</v>
      </c>
    </row>
    <row r="20" spans="1:5" ht="18" x14ac:dyDescent="0.25">
      <c r="A20" s="127" t="str">
        <f>VLOOKUP(B20,'[1]LISTADO ATM'!$A$2:$C$822,3,0)</f>
        <v>DISTRITO NACIONAL</v>
      </c>
      <c r="B20" s="144">
        <v>354</v>
      </c>
      <c r="C20" s="127" t="str">
        <f>VLOOKUP(B20,'[1]LISTADO ATM'!$A$2:$B$822,2,0)</f>
        <v xml:space="preserve">ATM Oficina Núñez de Cáceres II </v>
      </c>
      <c r="D20" s="130" t="s">
        <v>2438</v>
      </c>
      <c r="E20" s="131">
        <v>3335895853</v>
      </c>
    </row>
    <row r="21" spans="1:5" ht="18" x14ac:dyDescent="0.25">
      <c r="A21" s="127" t="str">
        <f>VLOOKUP(B21,'[1]LISTADO ATM'!$A$2:$C$822,3,0)</f>
        <v>DISTRITO NACIONAL</v>
      </c>
      <c r="B21" s="144">
        <v>516</v>
      </c>
      <c r="C21" s="127" t="str">
        <f>VLOOKUP(B21,'[1]LISTADO ATM'!$A$2:$B$822,2,0)</f>
        <v xml:space="preserve">ATM Oficina Gascue </v>
      </c>
      <c r="D21" s="130" t="s">
        <v>2438</v>
      </c>
      <c r="E21" s="131">
        <v>3335895882</v>
      </c>
    </row>
    <row r="22" spans="1:5" ht="18" x14ac:dyDescent="0.25">
      <c r="A22" s="127" t="str">
        <f>VLOOKUP(B22,'[1]LISTADO ATM'!$A$2:$C$822,3,0)</f>
        <v>DISTRITO NACIONAL</v>
      </c>
      <c r="B22" s="144">
        <v>722</v>
      </c>
      <c r="C22" s="127" t="str">
        <f>VLOOKUP(B22,'[1]LISTADO ATM'!$A$2:$B$822,2,0)</f>
        <v xml:space="preserve">ATM Oficina Charles de Gaulle III </v>
      </c>
      <c r="D22" s="130" t="s">
        <v>2438</v>
      </c>
      <c r="E22" s="131">
        <v>3335896919</v>
      </c>
    </row>
    <row r="23" spans="1:5" ht="18" x14ac:dyDescent="0.25">
      <c r="A23" s="127" t="str">
        <f>VLOOKUP(B23,'[1]LISTADO ATM'!$A$2:$C$822,3,0)</f>
        <v>DISTRITO NACIONAL</v>
      </c>
      <c r="B23" s="144">
        <v>541</v>
      </c>
      <c r="C23" s="127" t="str">
        <f>VLOOKUP(B23,'[1]LISTADO ATM'!$A$2:$B$822,2,0)</f>
        <v xml:space="preserve">ATM Oficina Sambil II </v>
      </c>
      <c r="D23" s="130" t="s">
        <v>2438</v>
      </c>
      <c r="E23" s="131">
        <v>3335897021</v>
      </c>
    </row>
    <row r="24" spans="1:5" ht="18" x14ac:dyDescent="0.25">
      <c r="A24" s="127" t="str">
        <f>VLOOKUP(B24,'[1]LISTADO ATM'!$A$2:$C$822,3,0)</f>
        <v>DISTRITO NACIONAL</v>
      </c>
      <c r="B24" s="144">
        <v>435</v>
      </c>
      <c r="C24" s="127" t="str">
        <f>VLOOKUP(B24,'[1]LISTADO ATM'!$A$2:$B$822,2,0)</f>
        <v xml:space="preserve">ATM Autobanco Torre I </v>
      </c>
      <c r="D24" s="130" t="s">
        <v>2438</v>
      </c>
      <c r="E24" s="131" t="s">
        <v>2585</v>
      </c>
    </row>
    <row r="25" spans="1:5" ht="18" x14ac:dyDescent="0.25">
      <c r="A25" s="127" t="str">
        <f>VLOOKUP(B25,'[1]LISTADO ATM'!$A$2:$C$822,3,0)</f>
        <v>DISTRITO NACIONAL</v>
      </c>
      <c r="B25" s="144">
        <v>574</v>
      </c>
      <c r="C25" s="127" t="str">
        <f>VLOOKUP(B25,'[1]LISTADO ATM'!$A$2:$B$822,2,0)</f>
        <v xml:space="preserve">ATM Club Obras Públicas </v>
      </c>
      <c r="D25" s="130" t="s">
        <v>2438</v>
      </c>
      <c r="E25" s="131" t="s">
        <v>2583</v>
      </c>
    </row>
    <row r="26" spans="1:5" ht="18" x14ac:dyDescent="0.25">
      <c r="A26" s="97" t="str">
        <f>VLOOKUP(B26,'[1]LISTADO ATM'!$A$2:$C$822,3,0)</f>
        <v>DISTRITO NACIONAL</v>
      </c>
      <c r="B26" s="144">
        <v>165</v>
      </c>
      <c r="C26" s="129" t="str">
        <f>VLOOKUP(B26,'[1]LISTADO ATM'!$A$2:$B$822,2,0)</f>
        <v>ATM Autoservicio Megacentro</v>
      </c>
      <c r="D26" s="130" t="s">
        <v>2438</v>
      </c>
      <c r="E26" s="145" t="s">
        <v>2580</v>
      </c>
    </row>
    <row r="27" spans="1:5" ht="18" x14ac:dyDescent="0.25">
      <c r="A27" s="127" t="str">
        <f>VLOOKUP(B27,'[1]LISTADO ATM'!$A$2:$C$822,3,0)</f>
        <v>DISTRITO NACIONAL</v>
      </c>
      <c r="B27" s="144">
        <v>670</v>
      </c>
      <c r="C27" s="127" t="str">
        <f>VLOOKUP(B27,'[1]LISTADO ATM'!$A$2:$B$822,2,0)</f>
        <v>ATM Estación Texaco Algodón</v>
      </c>
      <c r="D27" s="130" t="s">
        <v>2438</v>
      </c>
      <c r="E27" s="131" t="s">
        <v>2578</v>
      </c>
    </row>
    <row r="28" spans="1:5" ht="18" x14ac:dyDescent="0.25">
      <c r="A28" s="127" t="str">
        <f>VLOOKUP(B28,'[1]LISTADO ATM'!$A$2:$C$822,3,0)</f>
        <v>DISTRITO NACIONAL</v>
      </c>
      <c r="B28" s="144">
        <v>918</v>
      </c>
      <c r="C28" s="127" t="str">
        <f>VLOOKUP(B28,'[1]LISTADO ATM'!$A$2:$B$822,2,0)</f>
        <v xml:space="preserve">ATM S/M Liverpool de la Jacobo Majluta </v>
      </c>
      <c r="D28" s="130" t="s">
        <v>2438</v>
      </c>
      <c r="E28" s="131" t="s">
        <v>2596</v>
      </c>
    </row>
    <row r="29" spans="1:5" ht="17.25" customHeight="1" x14ac:dyDescent="0.25">
      <c r="A29" s="127" t="str">
        <f>VLOOKUP(B29,'[1]LISTADO ATM'!$A$2:$C$822,3,0)</f>
        <v>ESTE</v>
      </c>
      <c r="B29" s="144">
        <v>963</v>
      </c>
      <c r="C29" s="127" t="str">
        <f>VLOOKUP(B29,'[1]LISTADO ATM'!$A$2:$B$822,2,0)</f>
        <v xml:space="preserve">ATM Multiplaza La Romana </v>
      </c>
      <c r="D29" s="130" t="s">
        <v>2438</v>
      </c>
      <c r="E29" s="131" t="s">
        <v>2595</v>
      </c>
    </row>
    <row r="30" spans="1:5" ht="18" x14ac:dyDescent="0.25">
      <c r="A30" s="127" t="str">
        <f>VLOOKUP(B30,'[1]LISTADO ATM'!$A$2:$C$822,3,0)</f>
        <v>DISTRITO NACIONAL</v>
      </c>
      <c r="B30" s="144">
        <v>243</v>
      </c>
      <c r="C30" s="127" t="str">
        <f>VLOOKUP(B30,'[1]LISTADO ATM'!$A$2:$B$822,2,0)</f>
        <v xml:space="preserve">ATM Autoservicio Plaza Central  </v>
      </c>
      <c r="D30" s="130" t="s">
        <v>2438</v>
      </c>
      <c r="E30" s="131" t="s">
        <v>2594</v>
      </c>
    </row>
    <row r="31" spans="1:5" ht="18" x14ac:dyDescent="0.25">
      <c r="A31" s="127" t="str">
        <f>VLOOKUP(B31,'[1]LISTADO ATM'!$A$2:$C$822,3,0)</f>
        <v>DISTRITO NACIONAL</v>
      </c>
      <c r="B31" s="144">
        <v>234</v>
      </c>
      <c r="C31" s="127" t="str">
        <f>VLOOKUP(B31,'[1]LISTADO ATM'!$A$2:$B$822,2,0)</f>
        <v xml:space="preserve">ATM Oficina Boca Chica I </v>
      </c>
      <c r="D31" s="130" t="s">
        <v>2438</v>
      </c>
      <c r="E31" s="131" t="s">
        <v>2592</v>
      </c>
    </row>
    <row r="32" spans="1:5" ht="18" x14ac:dyDescent="0.25">
      <c r="A32" s="127" t="str">
        <f>VLOOKUP(B32,'[1]LISTADO ATM'!$A$2:$C$822,3,0)</f>
        <v>ESTE</v>
      </c>
      <c r="B32" s="144">
        <v>608</v>
      </c>
      <c r="C32" s="127" t="str">
        <f>VLOOKUP(B32,'[1]LISTADO ATM'!$A$2:$B$822,2,0)</f>
        <v xml:space="preserve">ATM Oficina Jumbo (San Pedro) </v>
      </c>
      <c r="D32" s="130" t="s">
        <v>2438</v>
      </c>
      <c r="E32" s="131" t="s">
        <v>2590</v>
      </c>
    </row>
    <row r="33" spans="1:5" ht="18" x14ac:dyDescent="0.25">
      <c r="A33" s="127" t="str">
        <f>VLOOKUP(B33,'[1]LISTADO ATM'!$A$2:$C$822,3,0)</f>
        <v>ESTE</v>
      </c>
      <c r="B33" s="144">
        <v>631</v>
      </c>
      <c r="C33" s="127" t="str">
        <f>VLOOKUP(B33,'[1]LISTADO ATM'!$A$2:$B$822,2,0)</f>
        <v xml:space="preserve">ATM ASOCODEQUI (San Pedro) </v>
      </c>
      <c r="D33" s="130" t="s">
        <v>2438</v>
      </c>
      <c r="E33" s="131" t="s">
        <v>2589</v>
      </c>
    </row>
    <row r="34" spans="1:5" ht="18" x14ac:dyDescent="0.25">
      <c r="A34" s="127" t="str">
        <f>VLOOKUP(B34,'[1]LISTADO ATM'!$A$2:$C$822,3,0)</f>
        <v>ESTE</v>
      </c>
      <c r="B34" s="144">
        <v>843</v>
      </c>
      <c r="C34" s="127" t="str">
        <f>VLOOKUP(B34,'[1]LISTADO ATM'!$A$2:$B$822,2,0)</f>
        <v xml:space="preserve">ATM Oficina Romana Centro </v>
      </c>
      <c r="D34" s="130" t="s">
        <v>2438</v>
      </c>
      <c r="E34" s="131" t="s">
        <v>2588</v>
      </c>
    </row>
    <row r="35" spans="1:5" ht="18" x14ac:dyDescent="0.25">
      <c r="A35" s="127" t="str">
        <f>VLOOKUP(B35,'[1]LISTADO ATM'!$A$2:$C$822,3,0)</f>
        <v>DISTRITO NACIONAL</v>
      </c>
      <c r="B35" s="144">
        <v>884</v>
      </c>
      <c r="C35" s="127" t="str">
        <f>VLOOKUP(B35,'[1]LISTADO ATM'!$A$2:$B$822,2,0)</f>
        <v xml:space="preserve">ATM UNP Olé Sabana Perdida </v>
      </c>
      <c r="D35" s="130" t="s">
        <v>2438</v>
      </c>
      <c r="E35" s="131" t="s">
        <v>2587</v>
      </c>
    </row>
    <row r="36" spans="1:5" ht="18" x14ac:dyDescent="0.25">
      <c r="A36" s="127" t="str">
        <f>VLOOKUP(B36,'[1]LISTADO ATM'!$A$2:$C$822,3,0)</f>
        <v>DISTRITO NACIONAL</v>
      </c>
      <c r="B36" s="144">
        <v>949</v>
      </c>
      <c r="C36" s="127" t="str">
        <f>VLOOKUP(B36,'[1]LISTADO ATM'!$A$2:$B$822,2,0)</f>
        <v xml:space="preserve">ATM S/M Bravo San Isidro Coral Mall </v>
      </c>
      <c r="D36" s="130" t="s">
        <v>2438</v>
      </c>
      <c r="E36" s="131" t="s">
        <v>2586</v>
      </c>
    </row>
    <row r="37" spans="1:5" ht="18.75" thickBot="1" x14ac:dyDescent="0.3">
      <c r="A37" s="127" t="e">
        <f>VLOOKUP(B37,'[1]LISTADO ATM'!$A$2:$C$822,3,0)</f>
        <v>#N/A</v>
      </c>
      <c r="B37" s="144"/>
      <c r="C37" s="127" t="e">
        <f>VLOOKUP(B37,'[1]LISTADO ATM'!$A$2:$B$822,2,0)</f>
        <v>#N/A</v>
      </c>
      <c r="D37" s="130" t="s">
        <v>2438</v>
      </c>
      <c r="E37" s="131"/>
    </row>
    <row r="38" spans="1:5" ht="18.75" thickBot="1" x14ac:dyDescent="0.3">
      <c r="A38" s="119"/>
      <c r="B38" s="149">
        <f>COUNT(B19:B37)</f>
        <v>18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9" t="s">
        <v>2553</v>
      </c>
      <c r="B40" s="170"/>
      <c r="C40" s="170"/>
      <c r="D40" s="170"/>
      <c r="E40" s="171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1" t="s">
        <v>2417</v>
      </c>
    </row>
    <row r="42" spans="1:5" ht="18.75" customHeight="1" x14ac:dyDescent="0.25">
      <c r="A42" s="97" t="str">
        <f>VLOOKUP(B42,'[1]LISTADO ATM'!$A$2:$C$822,3,0)</f>
        <v>DISTRITO NACIONAL</v>
      </c>
      <c r="B42" s="144">
        <v>406</v>
      </c>
      <c r="C42" s="129" t="str">
        <f>VLOOKUP(B42,'[1]LISTADO ATM'!$A$2:$B$822,2,0)</f>
        <v xml:space="preserve">ATM UNP Plaza Lama Máximo Gómez </v>
      </c>
      <c r="D42" s="127" t="s">
        <v>2500</v>
      </c>
      <c r="E42" s="145">
        <v>3335895719</v>
      </c>
    </row>
    <row r="43" spans="1:5" ht="18" x14ac:dyDescent="0.25">
      <c r="A43" s="97" t="str">
        <f>VLOOKUP(B43,'[1]LISTADO ATM'!$A$2:$C$822,3,0)</f>
        <v>DISTRITO NACIONAL</v>
      </c>
      <c r="B43" s="144">
        <v>446</v>
      </c>
      <c r="C43" s="129" t="str">
        <f>VLOOKUP(B43,'[1]LISTADO ATM'!$A$2:$B$822,2,0)</f>
        <v>ATM Hipodromo V Centenario</v>
      </c>
      <c r="D43" s="127" t="s">
        <v>2500</v>
      </c>
      <c r="E43" s="145">
        <v>3335895780</v>
      </c>
    </row>
    <row r="44" spans="1:5" ht="18" x14ac:dyDescent="0.25">
      <c r="A44" s="97" t="str">
        <f>VLOOKUP(B44,'[1]LISTADO ATM'!$A$2:$C$822,3,0)</f>
        <v>ESTE</v>
      </c>
      <c r="B44" s="144">
        <v>912</v>
      </c>
      <c r="C44" s="129" t="str">
        <f>VLOOKUP(B44,'[1]LISTADO ATM'!$A$2:$B$822,2,0)</f>
        <v xml:space="preserve">ATM Oficina San Pedro II </v>
      </c>
      <c r="D44" s="127" t="s">
        <v>2500</v>
      </c>
      <c r="E44" s="145">
        <v>3335895941</v>
      </c>
    </row>
    <row r="45" spans="1:5" ht="18" x14ac:dyDescent="0.25">
      <c r="A45" s="97" t="str">
        <f>VLOOKUP(B45,'[1]LISTADO ATM'!$A$2:$C$822,3,0)</f>
        <v>SUR</v>
      </c>
      <c r="B45" s="144">
        <v>730</v>
      </c>
      <c r="C45" s="129" t="str">
        <f>VLOOKUP(B45,'[1]LISTADO ATM'!$A$2:$B$822,2,0)</f>
        <v xml:space="preserve">ATM Palacio de Justicia Barahona </v>
      </c>
      <c r="D45" s="127" t="s">
        <v>2500</v>
      </c>
      <c r="E45" s="145">
        <v>3335896736</v>
      </c>
    </row>
    <row r="46" spans="1:5" ht="18" x14ac:dyDescent="0.25">
      <c r="A46" s="97" t="str">
        <f>VLOOKUP(B46,'[1]LISTADO ATM'!$A$2:$C$822,3,0)</f>
        <v>NORTE</v>
      </c>
      <c r="B46" s="144">
        <v>888</v>
      </c>
      <c r="C46" s="129" t="str">
        <f>VLOOKUP(B46,'[1]LISTADO ATM'!$A$2:$B$822,2,0)</f>
        <v>ATM Oficina galeria 56 II (SFM)</v>
      </c>
      <c r="D46" s="127" t="s">
        <v>2500</v>
      </c>
      <c r="E46" s="145">
        <v>3335897024</v>
      </c>
    </row>
    <row r="47" spans="1:5" ht="18" x14ac:dyDescent="0.25">
      <c r="A47" s="97" t="str">
        <f>VLOOKUP(B47,'[1]LISTADO ATM'!$A$2:$C$822,3,0)</f>
        <v>NORTE</v>
      </c>
      <c r="B47" s="144">
        <v>774</v>
      </c>
      <c r="C47" s="129" t="str">
        <f>VLOOKUP(B47,'[1]LISTADO ATM'!$A$2:$B$822,2,0)</f>
        <v xml:space="preserve">ATM Oficina Montecristi </v>
      </c>
      <c r="D47" s="127" t="s">
        <v>2500</v>
      </c>
      <c r="E47" s="145">
        <v>3335897267</v>
      </c>
    </row>
    <row r="48" spans="1:5" ht="18" customHeight="1" x14ac:dyDescent="0.25">
      <c r="A48" s="97" t="str">
        <f>VLOOKUP(B48,'[1]LISTADO ATM'!$A$2:$C$822,3,0)</f>
        <v>DISTRITO NACIONAL</v>
      </c>
      <c r="B48" s="144">
        <v>552</v>
      </c>
      <c r="C48" s="129" t="str">
        <f>VLOOKUP(B48,'[1]LISTADO ATM'!$A$2:$B$822,2,0)</f>
        <v xml:space="preserve">ATM Suprema Corte de Justicia </v>
      </c>
      <c r="D48" s="127" t="s">
        <v>2500</v>
      </c>
      <c r="E48" s="145" t="s">
        <v>2584</v>
      </c>
    </row>
    <row r="49" spans="1:5" ht="18" x14ac:dyDescent="0.25">
      <c r="A49" s="97" t="str">
        <f>VLOOKUP(B49,'[1]LISTADO ATM'!$A$2:$C$822,3,0)</f>
        <v>DISTRITO NACIONAL</v>
      </c>
      <c r="B49" s="144">
        <v>745</v>
      </c>
      <c r="C49" s="129" t="str">
        <f>VLOOKUP(B49,'[1]LISTADO ATM'!$A$2:$B$822,2,0)</f>
        <v xml:space="preserve">ATM Oficina Ave. Duarte </v>
      </c>
      <c r="D49" s="127" t="s">
        <v>2500</v>
      </c>
      <c r="E49" s="145" t="s">
        <v>2582</v>
      </c>
    </row>
    <row r="50" spans="1:5" ht="18" x14ac:dyDescent="0.25">
      <c r="A50" s="97" t="str">
        <f>VLOOKUP(B50,'[1]LISTADO ATM'!$A$2:$C$822,3,0)</f>
        <v>DISTRITO NACIONAL</v>
      </c>
      <c r="B50" s="144">
        <v>875</v>
      </c>
      <c r="C50" s="129" t="str">
        <f>VLOOKUP(B50,'[1]LISTADO ATM'!$A$2:$B$822,2,0)</f>
        <v xml:space="preserve">ATM Texaco Aut. Duarte KM 14 1/2 (Los Alcarrizos) </v>
      </c>
      <c r="D50" s="127" t="s">
        <v>2500</v>
      </c>
      <c r="E50" s="145" t="s">
        <v>2581</v>
      </c>
    </row>
    <row r="51" spans="1:5" ht="18" x14ac:dyDescent="0.25">
      <c r="A51" s="97" t="str">
        <f>VLOOKUP(B51,'[1]LISTADO ATM'!$A$2:$C$822,3,0)</f>
        <v>DISTRITO NACIONAL</v>
      </c>
      <c r="B51" s="144">
        <v>577</v>
      </c>
      <c r="C51" s="129" t="str">
        <f>VLOOKUP(B51,'[1]LISTADO ATM'!$A$2:$B$822,2,0)</f>
        <v xml:space="preserve">ATM Olé Ave. Duarte </v>
      </c>
      <c r="D51" s="127" t="s">
        <v>2500</v>
      </c>
      <c r="E51" s="145" t="s">
        <v>2577</v>
      </c>
    </row>
    <row r="52" spans="1:5" ht="18" x14ac:dyDescent="0.25">
      <c r="A52" s="97" t="str">
        <f>VLOOKUP(B52,'[1]LISTADO ATM'!$A$2:$C$822,3,0)</f>
        <v>DISTRITO NACIONAL</v>
      </c>
      <c r="B52" s="144">
        <v>558</v>
      </c>
      <c r="C52" s="129" t="str">
        <f>VLOOKUP(B52,'[1]LISTADO ATM'!$A$2:$B$822,2,0)</f>
        <v xml:space="preserve">ATM Base Naval 27 de Febrero (Sans Soucí) </v>
      </c>
      <c r="D52" s="127" t="s">
        <v>2500</v>
      </c>
      <c r="E52" s="145" t="s">
        <v>2591</v>
      </c>
    </row>
    <row r="53" spans="1:5" ht="18" x14ac:dyDescent="0.25">
      <c r="A53" s="97" t="str">
        <f>VLOOKUP(B53,'[1]LISTADO ATM'!$A$2:$C$822,3,0)</f>
        <v>DISTRITO NACIONAL</v>
      </c>
      <c r="B53" s="144">
        <v>407</v>
      </c>
      <c r="C53" s="129" t="str">
        <f>VLOOKUP(B53,'[1]LISTADO ATM'!$A$2:$B$822,2,0)</f>
        <v xml:space="preserve">ATM Multicentro La Sirena Villa Mella </v>
      </c>
      <c r="D53" s="127" t="s">
        <v>2500</v>
      </c>
      <c r="E53" s="145" t="s">
        <v>2605</v>
      </c>
    </row>
    <row r="54" spans="1:5" ht="18" x14ac:dyDescent="0.25">
      <c r="A54" s="97" t="str">
        <f>VLOOKUP(B54,'[1]LISTADO ATM'!$A$2:$C$822,3,0)</f>
        <v>DISTRITO NACIONAL</v>
      </c>
      <c r="B54" s="144">
        <v>952</v>
      </c>
      <c r="C54" s="129" t="str">
        <f>VLOOKUP(B54,'[1]LISTADO ATM'!$A$2:$B$822,2,0)</f>
        <v xml:space="preserve">ATM Alvarez Rivas </v>
      </c>
      <c r="D54" s="127" t="s">
        <v>2500</v>
      </c>
      <c r="E54" s="145" t="s">
        <v>2604</v>
      </c>
    </row>
    <row r="55" spans="1:5" ht="18" x14ac:dyDescent="0.25">
      <c r="A55" s="97" t="str">
        <f>VLOOKUP(B55,'[1]LISTADO ATM'!$A$2:$C$822,3,0)</f>
        <v>ESTE</v>
      </c>
      <c r="B55" s="144">
        <v>217</v>
      </c>
      <c r="C55" s="129" t="str">
        <f>VLOOKUP(B55,'[1]LISTADO ATM'!$A$2:$B$822,2,0)</f>
        <v xml:space="preserve">ATM Oficina Bávaro </v>
      </c>
      <c r="D55" s="127" t="s">
        <v>2500</v>
      </c>
      <c r="E55" s="145" t="s">
        <v>2603</v>
      </c>
    </row>
    <row r="56" spans="1:5" ht="18" x14ac:dyDescent="0.25">
      <c r="A56" s="97" t="str">
        <f>VLOOKUP(B56,'[1]LISTADO ATM'!$A$2:$C$822,3,0)</f>
        <v>DISTRITO NACIONAL</v>
      </c>
      <c r="B56" s="144">
        <v>487</v>
      </c>
      <c r="C56" s="129" t="str">
        <f>VLOOKUP(B56,'[1]LISTADO ATM'!$A$2:$B$822,2,0)</f>
        <v xml:space="preserve">ATM Olé Hainamosa </v>
      </c>
      <c r="D56" s="127" t="s">
        <v>2500</v>
      </c>
      <c r="E56" s="145" t="s">
        <v>2602</v>
      </c>
    </row>
    <row r="57" spans="1:5" ht="18" x14ac:dyDescent="0.25">
      <c r="A57" s="97" t="e">
        <f>VLOOKUP(B57,'[1]LISTADO ATM'!$A$2:$C$822,3,0)</f>
        <v>#N/A</v>
      </c>
      <c r="B57" s="144"/>
      <c r="C57" s="129" t="e">
        <f>VLOOKUP(B57,'[1]LISTADO ATM'!$A$2:$B$822,2,0)</f>
        <v>#N/A</v>
      </c>
      <c r="D57" s="127" t="s">
        <v>2500</v>
      </c>
      <c r="E57" s="145"/>
    </row>
    <row r="58" spans="1:5" ht="18.75" thickBot="1" x14ac:dyDescent="0.3">
      <c r="A58" s="97" t="e">
        <f>VLOOKUP(B58,'[1]LISTADO ATM'!$A$2:$C$822,3,0)</f>
        <v>#N/A</v>
      </c>
      <c r="B58" s="144"/>
      <c r="C58" s="129" t="e">
        <f>VLOOKUP(B58,'[1]LISTADO ATM'!$A$2:$B$822,2,0)</f>
        <v>#N/A</v>
      </c>
      <c r="D58" s="127" t="s">
        <v>2500</v>
      </c>
      <c r="E58" s="145"/>
    </row>
    <row r="59" spans="1:5" ht="18.75" thickBot="1" x14ac:dyDescent="0.3">
      <c r="A59" s="119" t="s">
        <v>2476</v>
      </c>
      <c r="B59" s="149">
        <f>COUNT(B42:B58)</f>
        <v>15</v>
      </c>
      <c r="C59" s="108"/>
      <c r="D59" s="108"/>
      <c r="E59" s="108"/>
    </row>
    <row r="60" spans="1:5" ht="15.75" thickBot="1" x14ac:dyDescent="0.3">
      <c r="B60" s="102"/>
      <c r="E60" s="102"/>
    </row>
    <row r="61" spans="1:5" ht="18" x14ac:dyDescent="0.25">
      <c r="A61" s="162" t="s">
        <v>2479</v>
      </c>
      <c r="B61" s="163"/>
      <c r="C61" s="163"/>
      <c r="D61" s="163"/>
      <c r="E61" s="164"/>
    </row>
    <row r="62" spans="1:5" ht="18" x14ac:dyDescent="0.25">
      <c r="A62" s="99" t="s">
        <v>15</v>
      </c>
      <c r="B62" s="101" t="s">
        <v>2416</v>
      </c>
      <c r="C62" s="101" t="s">
        <v>46</v>
      </c>
      <c r="D62" s="132" t="s">
        <v>2419</v>
      </c>
      <c r="E62" s="141" t="s">
        <v>2417</v>
      </c>
    </row>
    <row r="63" spans="1:5" ht="17.25" customHeight="1" x14ac:dyDescent="0.25">
      <c r="A63" s="97" t="str">
        <f>VLOOKUP(B63,'[1]LISTADO ATM'!$A$2:$C$822,3,0)</f>
        <v>DISTRITO NACIONAL</v>
      </c>
      <c r="B63" s="127">
        <v>743</v>
      </c>
      <c r="C63" s="129" t="str">
        <f>VLOOKUP(B63,'[1]LISTADO ATM'!$A$2:$B$822,2,0)</f>
        <v xml:space="preserve">ATM Oficina Los Frailes </v>
      </c>
      <c r="D63" s="125" t="s">
        <v>2567</v>
      </c>
      <c r="E63" s="129" t="s">
        <v>2579</v>
      </c>
    </row>
    <row r="64" spans="1:5" ht="17.25" customHeight="1" x14ac:dyDescent="0.25">
      <c r="A64" s="97" t="str">
        <f>VLOOKUP(B64,'[1]LISTADO ATM'!$A$2:$C$822,3,0)</f>
        <v>NORTE</v>
      </c>
      <c r="B64" s="127">
        <v>431</v>
      </c>
      <c r="C64" s="129" t="str">
        <f>VLOOKUP(B64,'[1]LISTADO ATM'!$A$2:$B$822,2,0)</f>
        <v xml:space="preserve">ATM Autoservicio Sol (Santiago) </v>
      </c>
      <c r="D64" s="125" t="s">
        <v>2567</v>
      </c>
      <c r="E64" s="129" t="s">
        <v>2601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312</v>
      </c>
      <c r="C65" s="129" t="str">
        <f>VLOOKUP(B65,'[1]LISTADO ATM'!$A$2:$B$822,2,0)</f>
        <v xml:space="preserve">ATM Oficina Tiradentes II (Naco) </v>
      </c>
      <c r="D65" s="125" t="s">
        <v>2567</v>
      </c>
      <c r="E65" s="129" t="s">
        <v>2600</v>
      </c>
    </row>
    <row r="66" spans="1:5" ht="17.25" customHeight="1" x14ac:dyDescent="0.25">
      <c r="A66" s="97" t="str">
        <f>VLOOKUP(B66,'[1]LISTADO ATM'!$A$2:$C$822,3,0)</f>
        <v>SUR</v>
      </c>
      <c r="B66" s="127">
        <v>880</v>
      </c>
      <c r="C66" s="129" t="str">
        <f>VLOOKUP(B66,'[1]LISTADO ATM'!$A$2:$B$822,2,0)</f>
        <v xml:space="preserve">ATM Autoservicio Barahona II </v>
      </c>
      <c r="D66" s="125" t="s">
        <v>2567</v>
      </c>
      <c r="E66" s="129" t="s">
        <v>2599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793</v>
      </c>
      <c r="C67" s="129" t="str">
        <f>VLOOKUP(B67,'[1]LISTADO ATM'!$A$2:$B$822,2,0)</f>
        <v xml:space="preserve">ATM Centro de Caja Agora Mall </v>
      </c>
      <c r="D67" s="125" t="s">
        <v>2567</v>
      </c>
      <c r="E67" s="129" t="s">
        <v>2598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318</v>
      </c>
      <c r="C68" s="129" t="str">
        <f>VLOOKUP(B68,'[1]LISTADO ATM'!$A$2:$B$822,2,0)</f>
        <v>ATM Autoservicio Lope de Vega</v>
      </c>
      <c r="D68" s="125" t="s">
        <v>2567</v>
      </c>
      <c r="E68" s="129">
        <v>3335895940</v>
      </c>
    </row>
    <row r="69" spans="1:5" ht="17.25" customHeight="1" x14ac:dyDescent="0.25">
      <c r="A69" s="97" t="str">
        <f>VLOOKUP(B69,'[1]LISTADO ATM'!$A$2:$C$822,3,0)</f>
        <v>SUR</v>
      </c>
      <c r="B69" s="127">
        <v>5</v>
      </c>
      <c r="C69" s="129" t="str">
        <f>VLOOKUP(B69,'[1]LISTADO ATM'!$A$2:$B$822,2,0)</f>
        <v>ATM Oficina Autoservicio Villa Ofelia (San Juan)</v>
      </c>
      <c r="D69" s="143" t="s">
        <v>2566</v>
      </c>
      <c r="E69" s="129">
        <v>3335896400</v>
      </c>
    </row>
    <row r="70" spans="1:5" ht="17.25" customHeight="1" x14ac:dyDescent="0.25">
      <c r="A70" s="97" t="str">
        <f>VLOOKUP(B70,'[1]LISTADO ATM'!$A$2:$C$822,3,0)</f>
        <v>ESTE</v>
      </c>
      <c r="B70" s="127">
        <v>211</v>
      </c>
      <c r="C70" s="129" t="str">
        <f>VLOOKUP(B70,'[1]LISTADO ATM'!$A$2:$B$822,2,0)</f>
        <v xml:space="preserve">ATM Oficina La Romana I </v>
      </c>
      <c r="D70" s="143" t="s">
        <v>2566</v>
      </c>
      <c r="E70" s="129">
        <v>3335897028</v>
      </c>
    </row>
    <row r="71" spans="1:5" ht="17.25" customHeight="1" x14ac:dyDescent="0.25">
      <c r="A71" s="97" t="str">
        <f>VLOOKUP(B71,'[1]LISTADO ATM'!$A$2:$C$822,3,0)</f>
        <v>ESTE</v>
      </c>
      <c r="B71" s="127">
        <v>399</v>
      </c>
      <c r="C71" s="129" t="str">
        <f>VLOOKUP(B71,'[1]LISTADO ATM'!$A$2:$B$822,2,0)</f>
        <v xml:space="preserve">ATM Oficina La Romana II </v>
      </c>
      <c r="D71" s="143" t="s">
        <v>2566</v>
      </c>
      <c r="E71" s="129" t="s">
        <v>2593</v>
      </c>
    </row>
    <row r="72" spans="1:5" ht="17.25" customHeight="1" thickBot="1" x14ac:dyDescent="0.3">
      <c r="A72" s="97" t="e">
        <f>VLOOKUP(B72,'[1]LISTADO ATM'!$A$2:$C$822,3,0)</f>
        <v>#N/A</v>
      </c>
      <c r="B72" s="127"/>
      <c r="C72" s="129" t="e">
        <f>VLOOKUP(B72,'[1]LISTADO ATM'!$A$2:$B$822,2,0)</f>
        <v>#N/A</v>
      </c>
      <c r="D72" s="143"/>
      <c r="E72" s="129"/>
    </row>
    <row r="73" spans="1:5" ht="17.25" customHeight="1" thickBot="1" x14ac:dyDescent="0.3">
      <c r="A73" s="100" t="s">
        <v>2476</v>
      </c>
      <c r="B73" s="149">
        <f>COUNT(B63:B72)</f>
        <v>9</v>
      </c>
      <c r="C73" s="108"/>
      <c r="D73" s="133"/>
      <c r="E73" s="133"/>
    </row>
    <row r="74" spans="1:5" ht="17.25" customHeight="1" thickBot="1" x14ac:dyDescent="0.3">
      <c r="B74" s="102"/>
      <c r="E74" s="102"/>
    </row>
    <row r="75" spans="1:5" ht="18.75" thickBot="1" x14ac:dyDescent="0.3">
      <c r="A75" s="165" t="s">
        <v>2480</v>
      </c>
      <c r="B75" s="166"/>
      <c r="C75" s="96" t="s">
        <v>2412</v>
      </c>
      <c r="D75" s="102"/>
      <c r="E75" s="102"/>
    </row>
    <row r="76" spans="1:5" ht="18.75" thickBot="1" x14ac:dyDescent="0.3">
      <c r="A76" s="167">
        <f>+B38+B59+B73</f>
        <v>42</v>
      </c>
      <c r="B76" s="168"/>
    </row>
    <row r="77" spans="1:5" ht="15.75" thickBot="1" x14ac:dyDescent="0.3">
      <c r="B77" s="102"/>
      <c r="E77" s="102"/>
    </row>
    <row r="78" spans="1:5" ht="18.75" thickBot="1" x14ac:dyDescent="0.3">
      <c r="A78" s="169" t="s">
        <v>2481</v>
      </c>
      <c r="B78" s="170"/>
      <c r="C78" s="170"/>
      <c r="D78" s="170"/>
      <c r="E78" s="171"/>
    </row>
    <row r="79" spans="1:5" ht="17.25" customHeight="1" x14ac:dyDescent="0.25">
      <c r="A79" s="103" t="s">
        <v>15</v>
      </c>
      <c r="B79" s="101" t="s">
        <v>2416</v>
      </c>
      <c r="C79" s="101" t="s">
        <v>46</v>
      </c>
      <c r="D79" s="184" t="s">
        <v>2419</v>
      </c>
      <c r="E79" s="185"/>
    </row>
    <row r="80" spans="1:5" ht="17.25" customHeight="1" x14ac:dyDescent="0.25">
      <c r="A80" s="127" t="str">
        <f>VLOOKUP(B80,'[1]LISTADO ATM'!$A$2:$C$822,3,0)</f>
        <v>ESTE</v>
      </c>
      <c r="B80" s="127">
        <v>159</v>
      </c>
      <c r="C80" s="127" t="str">
        <f>VLOOKUP(B80,'[1]LISTADO ATM'!$A$2:$B$822,2,0)</f>
        <v xml:space="preserve">ATM Hotel Dreams Bayahibe I </v>
      </c>
      <c r="D80" s="160" t="s">
        <v>2568</v>
      </c>
      <c r="E80" s="161"/>
    </row>
    <row r="81" spans="1:5" ht="17.25" customHeight="1" x14ac:dyDescent="0.25">
      <c r="A81" s="127" t="str">
        <f>VLOOKUP(B81,'[1]LISTADO ATM'!$A$2:$C$822,3,0)</f>
        <v>DISTRITO NACIONAL</v>
      </c>
      <c r="B81" s="127">
        <v>227</v>
      </c>
      <c r="C81" s="127" t="str">
        <f>VLOOKUP(B81,'[1]LISTADO ATM'!$A$2:$B$822,2,0)</f>
        <v xml:space="preserve">ATM S/M Bravo Av. Enriquillo </v>
      </c>
      <c r="D81" s="160" t="s">
        <v>2570</v>
      </c>
      <c r="E81" s="161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60" t="s">
        <v>2568</v>
      </c>
      <c r="E82" s="161"/>
    </row>
    <row r="83" spans="1:5" ht="17.25" customHeight="1" x14ac:dyDescent="0.25">
      <c r="A83" s="127" t="str">
        <f>VLOOKUP(B83,'[1]LISTADO ATM'!$A$2:$C$822,3,0)</f>
        <v>ESTE</v>
      </c>
      <c r="B83" s="127">
        <v>867</v>
      </c>
      <c r="C83" s="127" t="str">
        <f>VLOOKUP(B83,'[1]LISTADO ATM'!$A$2:$B$822,2,0)</f>
        <v xml:space="preserve">ATM Estación Combustible Autopista El Coral </v>
      </c>
      <c r="D83" s="160" t="s">
        <v>2570</v>
      </c>
      <c r="E83" s="161"/>
    </row>
    <row r="84" spans="1:5" ht="17.25" customHeight="1" x14ac:dyDescent="0.25">
      <c r="A84" s="127" t="str">
        <f>VLOOKUP(B84,'[1]LISTADO ATM'!$A$2:$C$822,3,0)</f>
        <v>NORTE</v>
      </c>
      <c r="B84" s="127">
        <v>853</v>
      </c>
      <c r="C84" s="127" t="str">
        <f>VLOOKUP(B84,'[1]LISTADO ATM'!$A$2:$B$822,2,0)</f>
        <v xml:space="preserve">ATM Inversiones JF Group (Shell Canabacoa) </v>
      </c>
      <c r="D84" s="160" t="s">
        <v>2570</v>
      </c>
      <c r="E84" s="161"/>
    </row>
    <row r="85" spans="1:5" ht="17.25" customHeight="1" x14ac:dyDescent="0.25">
      <c r="A85" s="127" t="str">
        <f>VLOOKUP(B85,'[1]LISTADO ATM'!$A$2:$C$822,3,0)</f>
        <v>ESTE</v>
      </c>
      <c r="B85" s="127">
        <v>609</v>
      </c>
      <c r="C85" s="127" t="str">
        <f>VLOOKUP(B85,'[1]LISTADO ATM'!$A$2:$B$822,2,0)</f>
        <v xml:space="preserve">ATM S/M Jumbo (San Pedro) </v>
      </c>
      <c r="D85" s="160" t="s">
        <v>2568</v>
      </c>
      <c r="E85" s="161"/>
    </row>
    <row r="86" spans="1:5" ht="17.25" customHeight="1" x14ac:dyDescent="0.25">
      <c r="A86" s="127" t="str">
        <f>VLOOKUP(B86,'[1]LISTADO ATM'!$A$2:$C$822,3,0)</f>
        <v>ESTE</v>
      </c>
      <c r="B86" s="127">
        <v>399</v>
      </c>
      <c r="C86" s="127" t="str">
        <f>VLOOKUP(B86,'[1]LISTADO ATM'!$A$2:$B$822,2,0)</f>
        <v xml:space="preserve">ATM Oficina La Romana II </v>
      </c>
      <c r="D86" s="160" t="s">
        <v>2568</v>
      </c>
      <c r="E86" s="161"/>
    </row>
    <row r="87" spans="1:5" ht="17.25" customHeight="1" x14ac:dyDescent="0.25">
      <c r="A87" s="127" t="str">
        <f>VLOOKUP(B87,'[1]LISTADO ATM'!$A$2:$C$822,3,0)</f>
        <v>DISTRITO NACIONAL</v>
      </c>
      <c r="B87" s="127">
        <v>416</v>
      </c>
      <c r="C87" s="127" t="str">
        <f>VLOOKUP(B87,'[1]LISTADO ATM'!$A$2:$B$822,2,0)</f>
        <v xml:space="preserve">ATM Autobanco San Martín II </v>
      </c>
      <c r="D87" s="160" t="s">
        <v>2568</v>
      </c>
      <c r="E87" s="161"/>
    </row>
    <row r="88" spans="1:5" ht="17.25" customHeight="1" x14ac:dyDescent="0.25">
      <c r="A88" s="127" t="str">
        <f>VLOOKUP(B88,'[1]LISTADO ATM'!$A$2:$C$822,3,0)</f>
        <v>DISTRITO NACIONAL</v>
      </c>
      <c r="B88" s="127">
        <v>590</v>
      </c>
      <c r="C88" s="127" t="str">
        <f>VLOOKUP(B88,'[1]LISTADO ATM'!$A$2:$B$822,2,0)</f>
        <v xml:space="preserve">ATM Olé Aut. Las Américas </v>
      </c>
      <c r="D88" s="160" t="s">
        <v>2568</v>
      </c>
      <c r="E88" s="161"/>
    </row>
    <row r="89" spans="1:5" ht="18" x14ac:dyDescent="0.25">
      <c r="A89" s="127" t="str">
        <f>VLOOKUP(B89,'[1]LISTADO ATM'!$A$2:$C$822,3,0)</f>
        <v>NORTE</v>
      </c>
      <c r="B89" s="127">
        <v>687</v>
      </c>
      <c r="C89" s="127" t="str">
        <f>VLOOKUP(B89,'[1]LISTADO ATM'!$A$2:$B$822,2,0)</f>
        <v>ATM Oficina Monterrico II</v>
      </c>
      <c r="D89" s="160" t="s">
        <v>2568</v>
      </c>
      <c r="E89" s="161"/>
    </row>
    <row r="90" spans="1:5" ht="18" x14ac:dyDescent="0.25">
      <c r="A90" s="127" t="str">
        <f>VLOOKUP(B90,'[1]LISTADO ATM'!$A$2:$C$822,3,0)</f>
        <v>DISTRITO NACIONAL</v>
      </c>
      <c r="B90" s="127">
        <v>514</v>
      </c>
      <c r="C90" s="127" t="str">
        <f>VLOOKUP(B90,'[1]LISTADO ATM'!$A$2:$B$822,2,0)</f>
        <v>ATM Autoservicio Charles de Gaulle</v>
      </c>
      <c r="D90" s="160" t="s">
        <v>2568</v>
      </c>
      <c r="E90" s="161"/>
    </row>
    <row r="91" spans="1:5" ht="18" x14ac:dyDescent="0.25">
      <c r="A91" s="127" t="str">
        <f>VLOOKUP(B91,'[1]LISTADO ATM'!$A$2:$C$822,3,0)</f>
        <v>SUR</v>
      </c>
      <c r="B91" s="127">
        <v>885</v>
      </c>
      <c r="C91" s="127" t="str">
        <f>VLOOKUP(B91,'[1]LISTADO ATM'!$A$2:$B$822,2,0)</f>
        <v xml:space="preserve">ATM UNP Rancho Arriba </v>
      </c>
      <c r="D91" s="160" t="s">
        <v>2597</v>
      </c>
      <c r="E91" s="161"/>
    </row>
    <row r="92" spans="1:5" ht="18" x14ac:dyDescent="0.25">
      <c r="A92" s="127" t="str">
        <f>VLOOKUP(B92,'[1]LISTADO ATM'!$A$2:$C$822,3,0)</f>
        <v>ESTE</v>
      </c>
      <c r="B92" s="127">
        <v>268</v>
      </c>
      <c r="C92" s="127" t="str">
        <f>VLOOKUP(B92,'[1]LISTADO ATM'!$A$2:$B$822,2,0)</f>
        <v xml:space="preserve">ATM Autobanco La Altagracia (Higuey) </v>
      </c>
      <c r="D92" s="160" t="s">
        <v>2568</v>
      </c>
      <c r="E92" s="161"/>
    </row>
    <row r="93" spans="1:5" ht="18" x14ac:dyDescent="0.25">
      <c r="A93" s="127" t="str">
        <f>VLOOKUP(B93,'[1]LISTADO ATM'!$A$2:$C$822,3,0)</f>
        <v>NORTE</v>
      </c>
      <c r="B93" s="127">
        <v>649</v>
      </c>
      <c r="C93" s="127" t="str">
        <f>VLOOKUP(B93,'[1]LISTADO ATM'!$A$2:$B$822,2,0)</f>
        <v xml:space="preserve">ATM Oficina Galería 56 (San Francisco de Macorís) </v>
      </c>
      <c r="D93" s="160" t="s">
        <v>2570</v>
      </c>
      <c r="E93" s="161"/>
    </row>
    <row r="94" spans="1:5" ht="18" x14ac:dyDescent="0.25">
      <c r="A94" s="127" t="str">
        <f>VLOOKUP(B94,'[1]LISTADO ATM'!$A$2:$C$822,3,0)</f>
        <v>DISTRITO NACIONAL</v>
      </c>
      <c r="B94" s="127">
        <v>438</v>
      </c>
      <c r="C94" s="127" t="str">
        <f>VLOOKUP(B94,'[1]LISTADO ATM'!$A$2:$B$822,2,0)</f>
        <v xml:space="preserve">ATM Autobanco Torre IV </v>
      </c>
      <c r="D94" s="160" t="s">
        <v>2570</v>
      </c>
      <c r="E94" s="161"/>
    </row>
    <row r="95" spans="1:5" ht="18" x14ac:dyDescent="0.25">
      <c r="A95" s="127" t="str">
        <f>VLOOKUP(B95,'[1]LISTADO ATM'!$A$2:$C$822,3,0)</f>
        <v>NORTE</v>
      </c>
      <c r="B95" s="127">
        <v>746</v>
      </c>
      <c r="C95" s="127" t="str">
        <f>VLOOKUP(B95,'[1]LISTADO ATM'!$A$2:$B$822,2,0)</f>
        <v xml:space="preserve">ATM Oficina Las Terrenas </v>
      </c>
      <c r="D95" s="160" t="s">
        <v>2568</v>
      </c>
      <c r="E95" s="161"/>
    </row>
    <row r="96" spans="1:5" ht="18" x14ac:dyDescent="0.25">
      <c r="A96" s="127" t="str">
        <f>VLOOKUP(B96,'[1]LISTADO ATM'!$A$2:$C$822,3,0)</f>
        <v>SUR</v>
      </c>
      <c r="B96" s="127">
        <v>873</v>
      </c>
      <c r="C96" s="127" t="str">
        <f>VLOOKUP(B96,'[1]LISTADO ATM'!$A$2:$B$822,2,0)</f>
        <v xml:space="preserve">ATM Centro de Caja San Cristóbal II </v>
      </c>
      <c r="D96" s="160" t="s">
        <v>2570</v>
      </c>
      <c r="E96" s="161"/>
    </row>
    <row r="97" spans="1:5" ht="18" x14ac:dyDescent="0.25">
      <c r="A97" s="127" t="str">
        <f>VLOOKUP(B97,'[1]LISTADO ATM'!$A$2:$C$822,3,0)</f>
        <v>ESTE</v>
      </c>
      <c r="B97" s="127">
        <v>772</v>
      </c>
      <c r="C97" s="127" t="str">
        <f>VLOOKUP(B97,'[1]LISTADO ATM'!$A$2:$B$822,2,0)</f>
        <v xml:space="preserve">ATM UNP Yamasá </v>
      </c>
      <c r="D97" s="160" t="s">
        <v>2568</v>
      </c>
      <c r="E97" s="161"/>
    </row>
    <row r="98" spans="1:5" ht="18" x14ac:dyDescent="0.25">
      <c r="A98" s="127" t="str">
        <f>VLOOKUP(B98,'[1]LISTADO ATM'!$A$2:$C$822,3,0)</f>
        <v>DISTRITO NACIONAL</v>
      </c>
      <c r="B98" s="127">
        <v>883</v>
      </c>
      <c r="C98" s="127" t="str">
        <f>VLOOKUP(B98,'[1]LISTADO ATM'!$A$2:$B$822,2,0)</f>
        <v xml:space="preserve">ATM Oficina Filadelfia Plaza </v>
      </c>
      <c r="D98" s="160" t="s">
        <v>2570</v>
      </c>
      <c r="E98" s="161"/>
    </row>
    <row r="99" spans="1:5" ht="18" x14ac:dyDescent="0.25">
      <c r="A99" s="127" t="str">
        <f>VLOOKUP(B99,'[1]LISTADO ATM'!$A$2:$C$822,3,0)</f>
        <v>ESTE</v>
      </c>
      <c r="B99" s="127">
        <v>899</v>
      </c>
      <c r="C99" s="127" t="str">
        <f>VLOOKUP(B99,'[1]LISTADO ATM'!$A$2:$B$822,2,0)</f>
        <v xml:space="preserve">ATM Oficina Punta Cana </v>
      </c>
      <c r="D99" s="160" t="s">
        <v>2568</v>
      </c>
      <c r="E99" s="161"/>
    </row>
    <row r="100" spans="1:5" ht="18" x14ac:dyDescent="0.25">
      <c r="A100" s="127" t="str">
        <f>VLOOKUP(B100,'[1]LISTADO ATM'!$A$2:$C$822,3,0)</f>
        <v>DISTRITO NACIONAL</v>
      </c>
      <c r="B100" s="127">
        <v>718</v>
      </c>
      <c r="C100" s="127" t="str">
        <f>VLOOKUP(B100,'[1]LISTADO ATM'!$A$2:$B$822,2,0)</f>
        <v xml:space="preserve">ATM Feria Ganadera </v>
      </c>
      <c r="D100" s="160" t="s">
        <v>2570</v>
      </c>
      <c r="E100" s="161"/>
    </row>
    <row r="101" spans="1:5" ht="18" x14ac:dyDescent="0.25">
      <c r="A101" s="127" t="str">
        <f>VLOOKUP(B101,'[1]LISTADO ATM'!$A$2:$C$822,3,0)</f>
        <v>NORTE</v>
      </c>
      <c r="B101" s="127">
        <v>729</v>
      </c>
      <c r="C101" s="127" t="str">
        <f>VLOOKUP(B101,'[1]LISTADO ATM'!$A$2:$B$822,2,0)</f>
        <v xml:space="preserve">ATM Zona Franca (La Vega) </v>
      </c>
      <c r="D101" s="160" t="s">
        <v>2570</v>
      </c>
      <c r="E101" s="161"/>
    </row>
    <row r="102" spans="1:5" ht="18" x14ac:dyDescent="0.25">
      <c r="A102" s="127" t="str">
        <f>VLOOKUP(B102,'[1]LISTADO ATM'!$A$2:$C$822,3,0)</f>
        <v>NORTE</v>
      </c>
      <c r="B102" s="127">
        <v>405</v>
      </c>
      <c r="C102" s="127" t="str">
        <f>VLOOKUP(B102,'[1]LISTADO ATM'!$A$2:$B$822,2,0)</f>
        <v xml:space="preserve">ATM UNP Loma de Cabrera </v>
      </c>
      <c r="D102" s="160" t="s">
        <v>2570</v>
      </c>
      <c r="E102" s="161"/>
    </row>
    <row r="103" spans="1:5" ht="18" x14ac:dyDescent="0.25">
      <c r="A103" s="127" t="str">
        <f>VLOOKUP(B103,'[1]LISTADO ATM'!$A$2:$C$822,3,0)</f>
        <v>NORTE</v>
      </c>
      <c r="B103" s="127">
        <v>277</v>
      </c>
      <c r="C103" s="127" t="str">
        <f>VLOOKUP(B103,'[1]LISTADO ATM'!$A$2:$B$822,2,0)</f>
        <v xml:space="preserve">ATM Oficina Duarte (Santiago) </v>
      </c>
      <c r="D103" s="160" t="s">
        <v>2570</v>
      </c>
      <c r="E103" s="161"/>
    </row>
    <row r="104" spans="1:5" ht="18" x14ac:dyDescent="0.25">
      <c r="A104" s="127" t="str">
        <f>VLOOKUP(B104,'[1]LISTADO ATM'!$A$2:$C$822,3,0)</f>
        <v>ESTE</v>
      </c>
      <c r="B104" s="127">
        <v>630</v>
      </c>
      <c r="C104" s="127" t="str">
        <f>VLOOKUP(B104,'[1]LISTADO ATM'!$A$2:$B$822,2,0)</f>
        <v xml:space="preserve">ATM Oficina Plaza Zaglul (SPM) </v>
      </c>
      <c r="D104" s="160" t="s">
        <v>2568</v>
      </c>
      <c r="E104" s="161"/>
    </row>
    <row r="105" spans="1:5" ht="18" x14ac:dyDescent="0.25">
      <c r="A105" s="127" t="str">
        <f>VLOOKUP(B105,'[1]LISTADO ATM'!$A$2:$C$822,3,0)</f>
        <v>ESTE</v>
      </c>
      <c r="B105" s="127">
        <v>742</v>
      </c>
      <c r="C105" s="127" t="str">
        <f>VLOOKUP(B105,'[1]LISTADO ATM'!$A$2:$B$822,2,0)</f>
        <v xml:space="preserve">ATM Oficina Plaza del Rey (La Romana) </v>
      </c>
      <c r="D105" s="160" t="s">
        <v>2568</v>
      </c>
      <c r="E105" s="161"/>
    </row>
    <row r="106" spans="1:5" ht="18" x14ac:dyDescent="0.25">
      <c r="A106" s="127" t="str">
        <f>VLOOKUP(B106,'[1]LISTADO ATM'!$A$2:$C$822,3,0)</f>
        <v>DISTRITO NACIONAL</v>
      </c>
      <c r="B106" s="127">
        <v>225</v>
      </c>
      <c r="C106" s="127" t="str">
        <f>VLOOKUP(B106,'[1]LISTADO ATM'!$A$2:$B$822,2,0)</f>
        <v xml:space="preserve">ATM S/M Nacional Arroyo Hondo </v>
      </c>
      <c r="D106" s="160" t="s">
        <v>2570</v>
      </c>
      <c r="E106" s="161"/>
    </row>
    <row r="107" spans="1:5" ht="18" x14ac:dyDescent="0.25">
      <c r="A107" s="127" t="str">
        <f>VLOOKUP(B107,'[1]LISTADO ATM'!$A$2:$C$822,3,0)</f>
        <v>NORTE</v>
      </c>
      <c r="B107" s="127">
        <v>138</v>
      </c>
      <c r="C107" s="127" t="str">
        <f>VLOOKUP(B107,'[1]LISTADO ATM'!$A$2:$B$822,2,0)</f>
        <v xml:space="preserve">ATM UNP Fantino </v>
      </c>
      <c r="D107" s="160" t="s">
        <v>2570</v>
      </c>
      <c r="E107" s="161"/>
    </row>
    <row r="108" spans="1:5" ht="18" x14ac:dyDescent="0.25">
      <c r="A108" s="127" t="str">
        <f>VLOOKUP(B108,'[1]LISTADO ATM'!$A$2:$C$822,3,0)</f>
        <v>ESTE</v>
      </c>
      <c r="B108" s="127">
        <v>795</v>
      </c>
      <c r="C108" s="127" t="str">
        <f>VLOOKUP(B108,'[1]LISTADO ATM'!$A$2:$B$822,2,0)</f>
        <v xml:space="preserve">ATM UNP Guaymate (La Romana) </v>
      </c>
      <c r="D108" s="160" t="s">
        <v>2570</v>
      </c>
      <c r="E108" s="161"/>
    </row>
    <row r="109" spans="1:5" ht="18" x14ac:dyDescent="0.25">
      <c r="A109" s="127" t="str">
        <f>VLOOKUP(B109,'[1]LISTADO ATM'!$A$2:$C$822,3,0)</f>
        <v>DISTRITO NACIONAL</v>
      </c>
      <c r="B109" s="127">
        <v>115</v>
      </c>
      <c r="C109" s="127" t="str">
        <f>VLOOKUP(B109,'[1]LISTADO ATM'!$A$2:$B$822,2,0)</f>
        <v xml:space="preserve">ATM Oficina Megacentro I </v>
      </c>
      <c r="D109" s="160" t="s">
        <v>2570</v>
      </c>
      <c r="E109" s="161"/>
    </row>
    <row r="110" spans="1:5" ht="18" x14ac:dyDescent="0.25">
      <c r="A110" s="127" t="str">
        <f>VLOOKUP(B110,'[1]LISTADO ATM'!$A$2:$C$822,3,0)</f>
        <v>DISTRITO NACIONAL</v>
      </c>
      <c r="B110" s="127">
        <v>363</v>
      </c>
      <c r="C110" s="127" t="str">
        <f>VLOOKUP(B110,'[1]LISTADO ATM'!$A$2:$B$822,2,0)</f>
        <v>ATM S/M Bravo Villa Mella</v>
      </c>
      <c r="D110" s="160" t="s">
        <v>2568</v>
      </c>
      <c r="E110" s="161"/>
    </row>
    <row r="111" spans="1:5" ht="18" x14ac:dyDescent="0.25">
      <c r="A111" s="127" t="str">
        <f>VLOOKUP(B111,'[1]LISTADO ATM'!$A$2:$C$822,3,0)</f>
        <v>SUR</v>
      </c>
      <c r="B111" s="127">
        <v>783</v>
      </c>
      <c r="C111" s="127" t="str">
        <f>VLOOKUP(B111,'[1]LISTADO ATM'!$A$2:$B$822,2,0)</f>
        <v xml:space="preserve">ATM Autobanco Alfa y Omega (Barahona) </v>
      </c>
      <c r="D111" s="160" t="s">
        <v>2568</v>
      </c>
      <c r="E111" s="161"/>
    </row>
    <row r="112" spans="1:5" ht="18" x14ac:dyDescent="0.25">
      <c r="A112" s="127" t="str">
        <f>VLOOKUP(B112,'[1]LISTADO ATM'!$A$2:$C$822,3,0)</f>
        <v>SUR</v>
      </c>
      <c r="B112" s="127">
        <v>44</v>
      </c>
      <c r="C112" s="127" t="str">
        <f>VLOOKUP(B112,'[1]LISTADO ATM'!$A$2:$B$822,2,0)</f>
        <v xml:space="preserve">ATM Oficina Pedernales </v>
      </c>
      <c r="D112" s="160" t="s">
        <v>2568</v>
      </c>
      <c r="E112" s="161"/>
    </row>
    <row r="113" spans="1:5" ht="18" x14ac:dyDescent="0.25">
      <c r="A113" s="127" t="str">
        <f>VLOOKUP(B113,'[1]LISTADO ATM'!$A$2:$C$822,3,0)</f>
        <v>SUR</v>
      </c>
      <c r="B113" s="127">
        <v>301</v>
      </c>
      <c r="C113" s="127" t="str">
        <f>VLOOKUP(B113,'[1]LISTADO ATM'!$A$2:$B$822,2,0)</f>
        <v xml:space="preserve">ATM UNP Alfa y Omega (Barahona) </v>
      </c>
      <c r="D113" s="160" t="s">
        <v>2568</v>
      </c>
      <c r="E113" s="161"/>
    </row>
    <row r="114" spans="1:5" ht="18" x14ac:dyDescent="0.25">
      <c r="A114" s="127" t="str">
        <f>VLOOKUP(B114,'[1]LISTADO ATM'!$A$2:$C$822,3,0)</f>
        <v>DISTRITO NACIONAL</v>
      </c>
      <c r="B114" s="127">
        <v>410</v>
      </c>
      <c r="C114" s="127" t="str">
        <f>VLOOKUP(B114,'[1]LISTADO ATM'!$A$2:$B$822,2,0)</f>
        <v xml:space="preserve">ATM Oficina Las Palmas de Herrera II </v>
      </c>
      <c r="D114" s="160" t="s">
        <v>2568</v>
      </c>
      <c r="E114" s="161"/>
    </row>
    <row r="115" spans="1:5" ht="18" x14ac:dyDescent="0.25">
      <c r="A115" s="127" t="str">
        <f>VLOOKUP(B115,'[1]LISTADO ATM'!$A$2:$C$822,3,0)</f>
        <v>DISTRITO NACIONAL</v>
      </c>
      <c r="B115" s="127">
        <v>239</v>
      </c>
      <c r="C115" s="127" t="str">
        <f>VLOOKUP(B115,'[1]LISTADO ATM'!$A$2:$B$822,2,0)</f>
        <v xml:space="preserve">ATM Autobanco Charles de Gaulle </v>
      </c>
      <c r="D115" s="160" t="s">
        <v>2570</v>
      </c>
      <c r="E115" s="161"/>
    </row>
    <row r="116" spans="1:5" ht="18" x14ac:dyDescent="0.25">
      <c r="A116" s="127" t="str">
        <f>VLOOKUP(B116,'[1]LISTADO ATM'!$A$2:$C$822,3,0)</f>
        <v>NORTE</v>
      </c>
      <c r="B116" s="127">
        <v>948</v>
      </c>
      <c r="C116" s="127" t="str">
        <f>VLOOKUP(B116,'[1]LISTADO ATM'!$A$2:$B$822,2,0)</f>
        <v xml:space="preserve">ATM Autobanco El Jaya II (SFM) </v>
      </c>
      <c r="D116" s="160" t="s">
        <v>2570</v>
      </c>
      <c r="E116" s="161"/>
    </row>
    <row r="117" spans="1:5" ht="18.75" thickBot="1" x14ac:dyDescent="0.3">
      <c r="A117" s="127" t="e">
        <f>VLOOKUP(B117,'[1]LISTADO ATM'!$A$2:$C$822,3,0)</f>
        <v>#N/A</v>
      </c>
      <c r="B117" s="127"/>
      <c r="C117" s="127" t="e">
        <f>VLOOKUP(B117,'[1]LISTADO ATM'!$A$2:$B$822,2,0)</f>
        <v>#N/A</v>
      </c>
      <c r="D117" s="160"/>
      <c r="E117" s="161"/>
    </row>
    <row r="118" spans="1:5" ht="18.75" thickBot="1" x14ac:dyDescent="0.3">
      <c r="A118" s="119" t="s">
        <v>2476</v>
      </c>
      <c r="B118" s="149">
        <f>COUNT(B80:B117)</f>
        <v>37</v>
      </c>
      <c r="C118" s="110"/>
      <c r="D118" s="110"/>
      <c r="E118" s="111"/>
    </row>
    <row r="123" spans="1:5" x14ac:dyDescent="0.25">
      <c r="B123" s="142"/>
    </row>
    <row r="124" spans="1:5" x14ac:dyDescent="0.25">
      <c r="B124" s="142"/>
    </row>
    <row r="125" spans="1:5" x14ac:dyDescent="0.25">
      <c r="B125" s="142"/>
    </row>
  </sheetData>
  <mergeCells count="51">
    <mergeCell ref="A40:E40"/>
    <mergeCell ref="D79:E79"/>
    <mergeCell ref="D80:E80"/>
    <mergeCell ref="D81:E81"/>
    <mergeCell ref="D82:E82"/>
    <mergeCell ref="C15:E15"/>
    <mergeCell ref="A17:E17"/>
    <mergeCell ref="A1:E1"/>
    <mergeCell ref="A2:E2"/>
    <mergeCell ref="A7:E7"/>
    <mergeCell ref="C10:E10"/>
    <mergeCell ref="A12:E12"/>
    <mergeCell ref="A61:E61"/>
    <mergeCell ref="A75:B75"/>
    <mergeCell ref="A76:B76"/>
    <mergeCell ref="A78:E78"/>
    <mergeCell ref="D87:E87"/>
    <mergeCell ref="D83:E83"/>
    <mergeCell ref="D84:E84"/>
    <mergeCell ref="D85:E85"/>
    <mergeCell ref="D86:E86"/>
    <mergeCell ref="D88:E88"/>
    <mergeCell ref="D89:E89"/>
    <mergeCell ref="D90:E90"/>
    <mergeCell ref="D91:E91"/>
    <mergeCell ref="D92:E92"/>
    <mergeCell ref="D97:E97"/>
    <mergeCell ref="D98:E98"/>
    <mergeCell ref="D99:E99"/>
    <mergeCell ref="D100:E100"/>
    <mergeCell ref="D93:E93"/>
    <mergeCell ref="D94:E94"/>
    <mergeCell ref="D95:E95"/>
    <mergeCell ref="D96:E96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7:E117"/>
    <mergeCell ref="D113:E113"/>
    <mergeCell ref="D114:E114"/>
    <mergeCell ref="D115:E115"/>
    <mergeCell ref="D116:E11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27" priority="2"/>
  </conditionalFormatting>
  <conditionalFormatting sqref="A827">
    <cfRule type="duplicateValues" dxfId="72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2431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25" priority="119326"/>
  </conditionalFormatting>
  <conditionalFormatting sqref="B33">
    <cfRule type="duplicateValues" dxfId="724" priority="119327"/>
    <cfRule type="duplicateValues" dxfId="723" priority="119328"/>
  </conditionalFormatting>
  <conditionalFormatting sqref="A33">
    <cfRule type="duplicateValues" dxfId="722" priority="119340"/>
  </conditionalFormatting>
  <conditionalFormatting sqref="A33">
    <cfRule type="duplicateValues" dxfId="721" priority="119341"/>
    <cfRule type="duplicateValues" dxfId="720" priority="119342"/>
  </conditionalFormatting>
  <conditionalFormatting sqref="B4:B8">
    <cfRule type="duplicateValues" dxfId="719" priority="6"/>
  </conditionalFormatting>
  <conditionalFormatting sqref="B4:B8">
    <cfRule type="duplicateValues" dxfId="718" priority="5"/>
  </conditionalFormatting>
  <conditionalFormatting sqref="A3:A8">
    <cfRule type="duplicateValues" dxfId="717" priority="3"/>
    <cfRule type="duplicateValues" dxfId="716" priority="4"/>
  </conditionalFormatting>
  <conditionalFormatting sqref="B3">
    <cfRule type="duplicateValues" dxfId="715" priority="2"/>
  </conditionalFormatting>
  <conditionalFormatting sqref="B3">
    <cfRule type="duplicateValues" dxfId="7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13" priority="99258"/>
  </conditionalFormatting>
  <conditionalFormatting sqref="B7">
    <cfRule type="duplicateValues" dxfId="712" priority="42"/>
    <cfRule type="duplicateValues" dxfId="711" priority="43"/>
    <cfRule type="duplicateValues" dxfId="710" priority="44"/>
  </conditionalFormatting>
  <conditionalFormatting sqref="B7">
    <cfRule type="duplicateValues" dxfId="709" priority="41"/>
  </conditionalFormatting>
  <conditionalFormatting sqref="B7">
    <cfRule type="duplicateValues" dxfId="708" priority="39"/>
    <cfRule type="duplicateValues" dxfId="707" priority="40"/>
  </conditionalFormatting>
  <conditionalFormatting sqref="B7">
    <cfRule type="duplicateValues" dxfId="706" priority="36"/>
    <cfRule type="duplicateValues" dxfId="705" priority="37"/>
    <cfRule type="duplicateValues" dxfId="704" priority="38"/>
  </conditionalFormatting>
  <conditionalFormatting sqref="B7">
    <cfRule type="duplicateValues" dxfId="703" priority="35"/>
  </conditionalFormatting>
  <conditionalFormatting sqref="B7">
    <cfRule type="duplicateValues" dxfId="702" priority="33"/>
    <cfRule type="duplicateValues" dxfId="701" priority="34"/>
  </conditionalFormatting>
  <conditionalFormatting sqref="B7">
    <cfRule type="duplicateValues" dxfId="700" priority="32"/>
  </conditionalFormatting>
  <conditionalFormatting sqref="B7">
    <cfRule type="duplicateValues" dxfId="699" priority="29"/>
    <cfRule type="duplicateValues" dxfId="698" priority="30"/>
    <cfRule type="duplicateValues" dxfId="697" priority="31"/>
  </conditionalFormatting>
  <conditionalFormatting sqref="B7">
    <cfRule type="duplicateValues" dxfId="696" priority="28"/>
  </conditionalFormatting>
  <conditionalFormatting sqref="B7">
    <cfRule type="duplicateValues" dxfId="695" priority="27"/>
  </conditionalFormatting>
  <conditionalFormatting sqref="B9">
    <cfRule type="duplicateValues" dxfId="694" priority="26"/>
  </conditionalFormatting>
  <conditionalFormatting sqref="B9">
    <cfRule type="duplicateValues" dxfId="693" priority="23"/>
    <cfRule type="duplicateValues" dxfId="692" priority="24"/>
    <cfRule type="duplicateValues" dxfId="691" priority="25"/>
  </conditionalFormatting>
  <conditionalFormatting sqref="B9">
    <cfRule type="duplicateValues" dxfId="690" priority="21"/>
    <cfRule type="duplicateValues" dxfId="689" priority="22"/>
  </conditionalFormatting>
  <conditionalFormatting sqref="B9">
    <cfRule type="duplicateValues" dxfId="688" priority="18"/>
    <cfRule type="duplicateValues" dxfId="687" priority="19"/>
    <cfRule type="duplicateValues" dxfId="686" priority="20"/>
  </conditionalFormatting>
  <conditionalFormatting sqref="B9">
    <cfRule type="duplicateValues" dxfId="685" priority="17"/>
  </conditionalFormatting>
  <conditionalFormatting sqref="B9">
    <cfRule type="duplicateValues" dxfId="684" priority="16"/>
  </conditionalFormatting>
  <conditionalFormatting sqref="B9">
    <cfRule type="duplicateValues" dxfId="683" priority="15"/>
  </conditionalFormatting>
  <conditionalFormatting sqref="B9">
    <cfRule type="duplicateValues" dxfId="682" priority="12"/>
    <cfRule type="duplicateValues" dxfId="681" priority="13"/>
    <cfRule type="duplicateValues" dxfId="680" priority="14"/>
  </conditionalFormatting>
  <conditionalFormatting sqref="B9">
    <cfRule type="duplicateValues" dxfId="679" priority="10"/>
    <cfRule type="duplicateValues" dxfId="678" priority="11"/>
  </conditionalFormatting>
  <conditionalFormatting sqref="C9">
    <cfRule type="duplicateValues" dxfId="677" priority="9"/>
  </conditionalFormatting>
  <conditionalFormatting sqref="E3">
    <cfRule type="duplicateValues" dxfId="676" priority="121621"/>
  </conditionalFormatting>
  <conditionalFormatting sqref="E3">
    <cfRule type="duplicateValues" dxfId="675" priority="121622"/>
    <cfRule type="duplicateValues" dxfId="674" priority="121623"/>
  </conditionalFormatting>
  <conditionalFormatting sqref="E3">
    <cfRule type="duplicateValues" dxfId="673" priority="121624"/>
    <cfRule type="duplicateValues" dxfId="672" priority="121625"/>
    <cfRule type="duplicateValues" dxfId="671" priority="121626"/>
    <cfRule type="duplicateValues" dxfId="670" priority="121627"/>
  </conditionalFormatting>
  <conditionalFormatting sqref="B3">
    <cfRule type="duplicateValues" dxfId="669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66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67" priority="2"/>
  </conditionalFormatting>
  <conditionalFormatting sqref="B1:B1048576">
    <cfRule type="duplicateValues" dxfId="66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2021-05-25T11:14:52Z</dcterms:modified>
</cp:coreProperties>
</file>