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5\"/>
    </mc:Choice>
  </mc:AlternateContent>
  <bookViews>
    <workbookView xWindow="0" yWindow="0" windowWidth="19200" windowHeight="8130" tabRatio="596" firstSheet="1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REPORTE!$A$4:$Q$195</definedName>
    <definedName name="_xlnm._FilterDatabase" localSheetId="3" hidden="1">'Sin Efectivo'!$A$53:$E$53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0" i="1" l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172" i="1"/>
  <c r="G172" i="1"/>
  <c r="H172" i="1"/>
  <c r="I172" i="1"/>
  <c r="J172" i="1"/>
  <c r="K172" i="1"/>
  <c r="F173" i="1"/>
  <c r="G173" i="1"/>
  <c r="H173" i="1"/>
  <c r="I173" i="1"/>
  <c r="J173" i="1"/>
  <c r="K173" i="1"/>
  <c r="F174" i="1"/>
  <c r="G174" i="1"/>
  <c r="H174" i="1"/>
  <c r="I174" i="1"/>
  <c r="J174" i="1"/>
  <c r="K174" i="1"/>
  <c r="F175" i="1"/>
  <c r="G175" i="1"/>
  <c r="H175" i="1"/>
  <c r="I175" i="1"/>
  <c r="J175" i="1"/>
  <c r="K175" i="1"/>
  <c r="F176" i="1"/>
  <c r="G176" i="1"/>
  <c r="H176" i="1"/>
  <c r="I176" i="1"/>
  <c r="J176" i="1"/>
  <c r="K176" i="1"/>
  <c r="F177" i="1"/>
  <c r="G177" i="1"/>
  <c r="H177" i="1"/>
  <c r="I177" i="1"/>
  <c r="J177" i="1"/>
  <c r="K177" i="1"/>
  <c r="F178" i="1"/>
  <c r="G178" i="1"/>
  <c r="H178" i="1"/>
  <c r="I178" i="1"/>
  <c r="J178" i="1"/>
  <c r="K178" i="1"/>
  <c r="F179" i="1"/>
  <c r="G179" i="1"/>
  <c r="H179" i="1"/>
  <c r="I179" i="1"/>
  <c r="J179" i="1"/>
  <c r="K179" i="1"/>
  <c r="F180" i="1"/>
  <c r="G180" i="1"/>
  <c r="H180" i="1"/>
  <c r="I180" i="1"/>
  <c r="J180" i="1"/>
  <c r="K180" i="1"/>
  <c r="F181" i="1"/>
  <c r="G181" i="1"/>
  <c r="H181" i="1"/>
  <c r="I181" i="1"/>
  <c r="J181" i="1"/>
  <c r="K181" i="1"/>
  <c r="F182" i="1"/>
  <c r="G182" i="1"/>
  <c r="H182" i="1"/>
  <c r="I182" i="1"/>
  <c r="J182" i="1"/>
  <c r="K182" i="1"/>
  <c r="F183" i="1"/>
  <c r="G183" i="1"/>
  <c r="H183" i="1"/>
  <c r="I183" i="1"/>
  <c r="J183" i="1"/>
  <c r="K183" i="1"/>
  <c r="F184" i="1"/>
  <c r="G184" i="1"/>
  <c r="H184" i="1"/>
  <c r="I184" i="1"/>
  <c r="J184" i="1"/>
  <c r="K184" i="1"/>
  <c r="F185" i="1"/>
  <c r="G185" i="1"/>
  <c r="H185" i="1"/>
  <c r="I185" i="1"/>
  <c r="J185" i="1"/>
  <c r="K185" i="1"/>
  <c r="F186" i="1"/>
  <c r="G186" i="1"/>
  <c r="H186" i="1"/>
  <c r="I186" i="1"/>
  <c r="J186" i="1"/>
  <c r="K186" i="1"/>
  <c r="F187" i="1"/>
  <c r="G187" i="1"/>
  <c r="H187" i="1"/>
  <c r="I187" i="1"/>
  <c r="J187" i="1"/>
  <c r="K187" i="1"/>
  <c r="F188" i="1"/>
  <c r="G188" i="1"/>
  <c r="H188" i="1"/>
  <c r="I188" i="1"/>
  <c r="J188" i="1"/>
  <c r="K188" i="1"/>
  <c r="F189" i="1"/>
  <c r="G189" i="1"/>
  <c r="H189" i="1"/>
  <c r="I189" i="1"/>
  <c r="J189" i="1"/>
  <c r="K189" i="1"/>
  <c r="F190" i="1"/>
  <c r="G190" i="1"/>
  <c r="H190" i="1"/>
  <c r="I190" i="1"/>
  <c r="J190" i="1"/>
  <c r="K190" i="1"/>
  <c r="F191" i="1"/>
  <c r="G191" i="1"/>
  <c r="H191" i="1"/>
  <c r="I191" i="1"/>
  <c r="J191" i="1"/>
  <c r="K191" i="1"/>
  <c r="F192" i="1"/>
  <c r="G192" i="1"/>
  <c r="H192" i="1"/>
  <c r="I192" i="1"/>
  <c r="J192" i="1"/>
  <c r="K192" i="1"/>
  <c r="F193" i="1"/>
  <c r="G193" i="1"/>
  <c r="H193" i="1"/>
  <c r="I193" i="1"/>
  <c r="J193" i="1"/>
  <c r="K193" i="1"/>
  <c r="F194" i="1"/>
  <c r="G194" i="1"/>
  <c r="H194" i="1"/>
  <c r="I194" i="1"/>
  <c r="J194" i="1"/>
  <c r="K194" i="1"/>
  <c r="F195" i="1"/>
  <c r="G195" i="1"/>
  <c r="H195" i="1"/>
  <c r="I195" i="1"/>
  <c r="J195" i="1"/>
  <c r="K195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A153" i="1" l="1"/>
  <c r="A152" i="1"/>
  <c r="A151" i="1"/>
  <c r="A150" i="1"/>
  <c r="A149" i="1"/>
  <c r="A148" i="1"/>
  <c r="A147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A52" i="1"/>
  <c r="F52" i="1"/>
  <c r="G52" i="1"/>
  <c r="H52" i="1"/>
  <c r="I52" i="1"/>
  <c r="J52" i="1"/>
  <c r="K52" i="1"/>
  <c r="A136" i="1"/>
  <c r="A131" i="1"/>
  <c r="A130" i="1"/>
  <c r="A129" i="1"/>
  <c r="A128" i="1"/>
  <c r="A127" i="1"/>
  <c r="F136" i="1"/>
  <c r="G136" i="1"/>
  <c r="H136" i="1"/>
  <c r="I136" i="1"/>
  <c r="J136" i="1"/>
  <c r="K136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A146" i="1"/>
  <c r="A145" i="1"/>
  <c r="A144" i="1"/>
  <c r="A143" i="1"/>
  <c r="A142" i="1"/>
  <c r="A141" i="1"/>
  <c r="A140" i="1"/>
  <c r="A139" i="1"/>
  <c r="A138" i="1"/>
  <c r="F137" i="1"/>
  <c r="G137" i="1"/>
  <c r="H137" i="1"/>
  <c r="I137" i="1"/>
  <c r="J137" i="1"/>
  <c r="K137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A137" i="1"/>
  <c r="A135" i="1"/>
  <c r="A134" i="1"/>
  <c r="A133" i="1"/>
  <c r="A132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A126" i="1"/>
  <c r="A125" i="1"/>
  <c r="A124" i="1"/>
  <c r="A123" i="1"/>
  <c r="A122" i="1"/>
  <c r="A121" i="1"/>
  <c r="A120" i="1"/>
  <c r="A118" i="1" l="1"/>
  <c r="F118" i="1"/>
  <c r="G118" i="1"/>
  <c r="H118" i="1"/>
  <c r="I118" i="1"/>
  <c r="J118" i="1"/>
  <c r="K118" i="1"/>
  <c r="A119" i="1"/>
  <c r="A113" i="1"/>
  <c r="A104" i="1"/>
  <c r="A103" i="1"/>
  <c r="A102" i="1"/>
  <c r="A97" i="1"/>
  <c r="F119" i="1"/>
  <c r="G119" i="1"/>
  <c r="H119" i="1"/>
  <c r="I119" i="1"/>
  <c r="J119" i="1"/>
  <c r="K119" i="1"/>
  <c r="F113" i="1"/>
  <c r="G113" i="1"/>
  <c r="H113" i="1"/>
  <c r="I113" i="1"/>
  <c r="J113" i="1"/>
  <c r="K113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97" i="1"/>
  <c r="G97" i="1"/>
  <c r="H97" i="1"/>
  <c r="I97" i="1"/>
  <c r="J97" i="1"/>
  <c r="K97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A117" i="1"/>
  <c r="A116" i="1"/>
  <c r="A115" i="1"/>
  <c r="A114" i="1"/>
  <c r="A112" i="1"/>
  <c r="A111" i="1"/>
  <c r="A110" i="1"/>
  <c r="A109" i="1"/>
  <c r="A108" i="1"/>
  <c r="A107" i="1"/>
  <c r="A106" i="1"/>
  <c r="A105" i="1"/>
  <c r="A101" i="1" l="1"/>
  <c r="A100" i="1"/>
  <c r="A99" i="1"/>
  <c r="A98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A96" i="1"/>
  <c r="A95" i="1"/>
  <c r="A94" i="1"/>
  <c r="A93" i="1"/>
  <c r="A92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A26" i="1"/>
  <c r="F26" i="1"/>
  <c r="G26" i="1"/>
  <c r="H26" i="1"/>
  <c r="I26" i="1"/>
  <c r="J26" i="1"/>
  <c r="K26" i="1"/>
  <c r="A91" i="1"/>
  <c r="A90" i="1"/>
  <c r="F91" i="1"/>
  <c r="G91" i="1"/>
  <c r="H91" i="1"/>
  <c r="I91" i="1"/>
  <c r="J91" i="1"/>
  <c r="K91" i="1"/>
  <c r="F90" i="1"/>
  <c r="G90" i="1"/>
  <c r="H90" i="1"/>
  <c r="I90" i="1"/>
  <c r="J90" i="1"/>
  <c r="K90" i="1"/>
  <c r="B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A98" i="16"/>
  <c r="B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B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B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B21" i="16"/>
  <c r="C20" i="16"/>
  <c r="A20" i="16"/>
  <c r="C19" i="16"/>
  <c r="A19" i="16"/>
  <c r="C18" i="16"/>
  <c r="A18" i="16"/>
  <c r="C17" i="16"/>
  <c r="A17" i="16"/>
  <c r="B13" i="16"/>
  <c r="C12" i="16"/>
  <c r="A12" i="16"/>
  <c r="C11" i="16"/>
  <c r="A11" i="16"/>
  <c r="C10" i="16"/>
  <c r="A10" i="16"/>
  <c r="C9" i="16"/>
  <c r="A9" i="16"/>
  <c r="F89" i="1" l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A89" i="1"/>
  <c r="A88" i="1"/>
  <c r="A87" i="1"/>
  <c r="A86" i="1"/>
  <c r="A85" i="1"/>
  <c r="A84" i="1"/>
  <c r="A83" i="1"/>
  <c r="A82" i="1"/>
  <c r="A81" i="1"/>
  <c r="A61" i="1" l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 l="1"/>
  <c r="A43" i="1"/>
  <c r="A42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41" i="1"/>
  <c r="A40" i="1"/>
  <c r="F41" i="1"/>
  <c r="G41" i="1"/>
  <c r="H41" i="1"/>
  <c r="I41" i="1"/>
  <c r="J41" i="1"/>
  <c r="K41" i="1"/>
  <c r="F40" i="1"/>
  <c r="G40" i="1"/>
  <c r="H40" i="1"/>
  <c r="I40" i="1"/>
  <c r="J40" i="1"/>
  <c r="K40" i="1"/>
  <c r="A39" i="1"/>
  <c r="A38" i="1"/>
  <c r="F39" i="1"/>
  <c r="G39" i="1"/>
  <c r="H39" i="1"/>
  <c r="I39" i="1"/>
  <c r="J39" i="1"/>
  <c r="K39" i="1"/>
  <c r="F38" i="1"/>
  <c r="G38" i="1"/>
  <c r="H38" i="1"/>
  <c r="I38" i="1"/>
  <c r="J38" i="1"/>
  <c r="K38" i="1"/>
  <c r="A37" i="1" l="1"/>
  <c r="A36" i="1"/>
  <c r="A35" i="1"/>
  <c r="A34" i="1"/>
  <c r="A33" i="1"/>
  <c r="A32" i="1"/>
  <c r="A31" i="1"/>
  <c r="A30" i="1"/>
  <c r="A29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28" i="1"/>
  <c r="A27" i="1"/>
  <c r="A25" i="1"/>
  <c r="F28" i="1"/>
  <c r="G28" i="1"/>
  <c r="H28" i="1"/>
  <c r="I28" i="1"/>
  <c r="J28" i="1"/>
  <c r="K28" i="1"/>
  <c r="F27" i="1"/>
  <c r="G27" i="1"/>
  <c r="H27" i="1"/>
  <c r="I27" i="1"/>
  <c r="J27" i="1"/>
  <c r="K27" i="1"/>
  <c r="F25" i="1"/>
  <c r="G25" i="1"/>
  <c r="H25" i="1"/>
  <c r="I25" i="1"/>
  <c r="J25" i="1"/>
  <c r="K25" i="1"/>
  <c r="F24" i="1" l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24" i="1"/>
  <c r="A23" i="1"/>
  <c r="A22" i="1"/>
  <c r="A21" i="1"/>
  <c r="A20" i="1"/>
  <c r="A19" i="1"/>
  <c r="A8" i="1" l="1"/>
  <c r="F8" i="1"/>
  <c r="G8" i="1"/>
  <c r="H8" i="1"/>
  <c r="I8" i="1"/>
  <c r="J8" i="1"/>
  <c r="K8" i="1"/>
  <c r="A17" i="1" l="1"/>
  <c r="A18" i="1"/>
  <c r="F17" i="1"/>
  <c r="G17" i="1"/>
  <c r="H17" i="1"/>
  <c r="I17" i="1"/>
  <c r="J17" i="1"/>
  <c r="K17" i="1"/>
  <c r="F18" i="1"/>
  <c r="G18" i="1"/>
  <c r="H18" i="1"/>
  <c r="I18" i="1"/>
  <c r="J18" i="1"/>
  <c r="K18" i="1"/>
  <c r="A12" i="1" l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F10" i="1" l="1"/>
  <c r="G10" i="1"/>
  <c r="H10" i="1"/>
  <c r="I10" i="1"/>
  <c r="J10" i="1"/>
  <c r="K10" i="1"/>
  <c r="A10" i="1"/>
  <c r="A9" i="1" l="1"/>
  <c r="F9" i="1"/>
  <c r="G9" i="1"/>
  <c r="H9" i="1"/>
  <c r="I9" i="1"/>
  <c r="J9" i="1"/>
  <c r="K9" i="1"/>
  <c r="A6" i="1" l="1"/>
  <c r="F6" i="1"/>
  <c r="G6" i="1"/>
  <c r="H6" i="1"/>
  <c r="I6" i="1"/>
  <c r="J6" i="1"/>
  <c r="K6" i="1"/>
  <c r="A5" i="1"/>
  <c r="F5" i="1"/>
  <c r="G5" i="1"/>
  <c r="H5" i="1"/>
  <c r="I5" i="1"/>
  <c r="J5" i="1"/>
  <c r="K5" i="1"/>
  <c r="A7" i="1"/>
  <c r="F7" i="1"/>
  <c r="G7" i="1"/>
  <c r="H7" i="1"/>
  <c r="I7" i="1"/>
  <c r="J7" i="1"/>
  <c r="K7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<sst xmlns="http://schemas.openxmlformats.org/spreadsheetml/2006/main" count="14177" uniqueCount="2632">
  <si>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</si>
  <si>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</si>
  <si>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</si>
  <si>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</si>
  <si>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</si>
  <si>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</si>
  <si>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</si>
  <si>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</si>
  <si>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</si>
  <si>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</si>
  <si>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</si>
  <si>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</si>
  <si>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</si>
  <si>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</si>
  <si>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</si>
  <si>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</si>
  <si>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</si>
  <si>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</si>
  <si>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</si>
  <si>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</si>
  <si>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</si>
  <si>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</si>
  <si>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</si>
  <si>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</si>
  <si>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</si>
  <si>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</si>
  <si>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</si>
  <si>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</si>
  <si>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</si>
  <si>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</si>
  <si>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</si>
  <si>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</si>
  <si>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</si>
  <si>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</si>
  <si>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</si>
  <si>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</si>
  <si>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</si>
  <si>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</si>
  <si>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</si>
  <si>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</si>
  <si>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</si>
  <si>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</si>
  <si>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</si>
  <si>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</si>
  <si>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</si>
  <si>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</si>
  <si>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</si>
  <si>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</si>
  <si>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</si>
  <si>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</si>
  <si>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</si>
  <si>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</si>
  <si>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</si>
  <si>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</si>
  <si>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</si>
  <si>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</si>
  <si>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</si>
  <si>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</si>
  <si>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</si>
  <si>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</si>
  <si>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</si>
  <si>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</si>
  <si>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</si>
  <si>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</si>
  <si>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</si>
  <si>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</si>
  <si>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</si>
  <si>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</si>
  <si>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</si>
  <si>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</si>
  <si>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</si>
  <si>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</si>
  <si>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</si>
  <si>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</si>
  <si>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</si>
  <si>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</si>
  <si>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</si>
  <si>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</si>
  <si>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</si>
  <si>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</si>
  <si>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</si>
  <si>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</si>
  <si>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</si>
  <si>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</si>
  <si>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</si>
  <si>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</si>
  <si>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</si>
  <si>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</si>
  <si>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</si>
  <si>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</si>
  <si>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</si>
  <si>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</si>
  <si>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</si>
  <si>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</si>
  <si>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</si>
  <si>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</si>
  <si>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</si>
  <si>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</si>
  <si>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</si>
  <si>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</si>
  <si>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</si>
  <si>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</si>
  <si>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</si>
  <si>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</si>
  <si>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</si>
  <si>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</si>
  <si>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</si>
  <si>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</si>
  <si>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</si>
  <si>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</si>
  <si>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</si>
  <si>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</si>
  <si>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</si>
  <si>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</si>
  <si>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</si>
  <si>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</si>
  <si>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</si>
  <si>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</si>
  <si>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</si>
  <si>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</si>
  <si>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</si>
  <si>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</si>
  <si>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</si>
  <si>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</si>
  <si>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</si>
  <si>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</si>
  <si>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</si>
  <si>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</si>
  <si>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</si>
  <si>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</si>
  <si>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</si>
  <si>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</si>
  <si>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</si>
  <si>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</si>
  <si>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</si>
  <si>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</si>
  <si>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</si>
  <si>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</si>
  <si>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</si>
  <si>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</si>
  <si>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</si>
  <si>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</si>
  <si>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</si>
  <si>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</si>
  <si>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</si>
  <si>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</si>
  <si>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</si>
  <si>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</si>
  <si>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</si>
  <si>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</si>
  <si>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</si>
  <si>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</si>
  <si>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</si>
  <si>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</si>
  <si>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</si>
  <si>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</si>
  <si>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</si>
  <si>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</si>
  <si>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</si>
  <si>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</si>
  <si>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</si>
  <si>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</si>
  <si>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</si>
  <si>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</si>
  <si>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</si>
  <si>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</si>
  <si>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</si>
  <si>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</si>
  <si>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</si>
  <si>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</si>
  <si>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</si>
  <si>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</si>
  <si>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</si>
  <si>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</si>
  <si>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</si>
  <si>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</si>
  <si>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</si>
  <si>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</si>
  <si>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</si>
  <si>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</si>
  <si>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</si>
  <si>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</si>
  <si>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</si>
  <si>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</si>
  <si>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</si>
  <si>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</si>
  <si>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</si>
  <si>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</si>
  <si>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</si>
  <si>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</si>
  <si>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</si>
  <si>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</si>
  <si>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</si>
  <si>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</si>
  <si>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</si>
  <si>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</si>
  <si>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</si>
  <si>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</si>
  <si>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</si>
  <si>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</si>
  <si>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</si>
  <si>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</si>
  <si>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</si>
  <si>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</si>
  <si>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</si>
  <si>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</si>
  <si>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</si>
  <si>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</si>
  <si>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</si>
  <si>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</si>
  <si>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</si>
  <si>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</si>
  <si>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</si>
  <si>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</si>
  <si>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</si>
  <si>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</si>
  <si>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</si>
  <si>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</si>
  <si>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</si>
  <si>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</si>
  <si>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</si>
  <si>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</si>
  <si>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</si>
  <si>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</si>
  <si>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</si>
  <si>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</si>
  <si>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</si>
  <si>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</si>
  <si>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</si>
  <si>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</si>
  <si>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</si>
  <si>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</si>
  <si>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</si>
  <si>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</si>
  <si>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</si>
  <si>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</si>
  <si>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</si>
  <si>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</si>
  <si>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</si>
  <si>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</si>
  <si>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</si>
  <si>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</si>
  <si>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</si>
  <si>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</si>
  <si>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</si>
  <si>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</si>
  <si>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</si>
  <si>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</si>
  <si>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</si>
  <si>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</si>
  <si>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</si>
  <si>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</si>
  <si>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</si>
  <si>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</si>
  <si>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</si>
  <si>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</si>
  <si>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</si>
  <si>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</si>
  <si>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</si>
  <si>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</si>
  <si>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</si>
  <si>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</si>
  <si>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</si>
  <si>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</si>
  <si>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</si>
  <si>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</si>
  <si>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</si>
  <si>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</si>
  <si>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</si>
  <si>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</si>
  <si>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</si>
  <si>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</si>
  <si>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</si>
  <si>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</si>
  <si>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</si>
  <si>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</si>
  <si>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</si>
  <si>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</si>
  <si>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</si>
  <si>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</si>
  <si>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</si>
  <si>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</si>
  <si>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</si>
  <si>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</si>
  <si>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</si>
  <si>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</si>
  <si>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</si>
  <si>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</si>
  <si>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</si>
  <si>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</si>
  <si>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</si>
  <si>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</si>
  <si>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</si>
  <si>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</si>
  <si>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</si>
  <si>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</si>
  <si>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</si>
  <si>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</si>
  <si>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</si>
  <si>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</si>
  <si>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</si>
  <si>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</si>
  <si>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</si>
  <si>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</si>
  <si>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</si>
  <si>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</si>
  <si>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</si>
  <si>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</si>
  <si>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</si>
  <si>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</si>
  <si>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</si>
  <si>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</si>
  <si>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</si>
  <si>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</si>
  <si>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</si>
  <si>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</si>
  <si>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</si>
  <si>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</si>
  <si>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</si>
  <si>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</si>
  <si>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</si>
  <si>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</si>
  <si>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</si>
  <si>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</si>
  <si>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</si>
  <si>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</si>
  <si>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</si>
  <si>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</si>
  <si>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</si>
  <si>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</si>
  <si>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</si>
  <si>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</si>
  <si>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</si>
  <si>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</si>
  <si>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</si>
  <si>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</si>
  <si>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</si>
  <si>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</si>
  <si>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</si>
  <si>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</si>
  <si>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</si>
  <si>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</si>
  <si>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</si>
  <si>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</si>
  <si>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</si>
  <si>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</si>
  <si>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</si>
  <si>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</si>
  <si>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</si>
  <si>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</si>
  <si>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</si>
  <si>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</si>
  <si>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</si>
  <si>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</si>
  <si>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</si>
  <si>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</si>
  <si>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</si>
  <si>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</si>
  <si>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</si>
  <si>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</si>
  <si>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</si>
  <si>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</si>
  <si>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</si>
  <si>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</si>
  <si>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</si>
  <si>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</si>
  <si>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</si>
  <si>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</si>
  <si>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</si>
  <si>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</si>
  <si>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</si>
  <si>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</si>
  <si>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</si>
  <si>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</si>
  <si>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</si>
  <si>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</si>
  <si>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</si>
  <si>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</si>
  <si>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</si>
  <si>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</si>
  <si>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</si>
  <si>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</si>
  <si>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</si>
  <si>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</si>
  <si>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</si>
  <si>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</si>
  <si>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</si>
  <si>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</si>
  <si>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</si>
  <si>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</si>
  <si>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</si>
  <si>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</si>
  <si>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</si>
  <si>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</si>
  <si>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</si>
  <si>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</si>
  <si>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</si>
  <si>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</si>
  <si>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</si>
  <si>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</si>
  <si>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</si>
  <si>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</si>
  <si>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</si>
  <si>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</si>
  <si>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</si>
  <si>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</si>
  <si>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</si>
  <si>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</si>
  <si>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</si>
  <si>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</si>
  <si>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</si>
  <si>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</si>
  <si>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</si>
  <si>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</si>
  <si>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</si>
  <si>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</si>
  <si>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</si>
  <si>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</si>
  <si>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</si>
  <si>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</si>
  <si>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</si>
  <si>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</si>
  <si>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</si>
  <si>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</si>
  <si>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</si>
  <si>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</si>
  <si>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</si>
  <si>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</si>
  <si>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</si>
  <si>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</si>
  <si>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</si>
  <si>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</si>
  <si>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</si>
  <si>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</si>
  <si>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</si>
  <si>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</si>
  <si>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</si>
  <si>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</si>
  <si>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</si>
  <si>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</si>
  <si>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</si>
  <si>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</si>
  <si>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</si>
  <si>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</si>
  <si>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</si>
  <si>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</si>
  <si>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</si>
  <si>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</si>
  <si>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</si>
  <si>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</si>
  <si>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</si>
  <si>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</si>
  <si>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</si>
  <si>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</si>
  <si>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</si>
  <si>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</si>
  <si>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</si>
  <si>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</si>
  <si>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</si>
  <si>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</si>
  <si>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</si>
  <si>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</si>
  <si>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</si>
  <si>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</si>
  <si>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</si>
  <si>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</si>
  <si>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</si>
  <si>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</si>
  <si>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</si>
  <si>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</si>
  <si>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</si>
  <si>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</si>
  <si>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</si>
  <si>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</si>
  <si>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</si>
  <si>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</si>
  <si>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</si>
  <si>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</si>
  <si>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</si>
  <si>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</si>
  <si>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</si>
  <si>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</si>
  <si>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</si>
  <si>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</si>
  <si>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</si>
  <si>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</si>
  <si>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</si>
  <si>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</si>
  <si>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</si>
  <si>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</si>
  <si>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</si>
  <si>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</si>
  <si>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</si>
  <si>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</si>
  <si>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</si>
  <si>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</si>
  <si>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</si>
  <si>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</si>
  <si>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</si>
  <si>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</si>
  <si>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</si>
  <si>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</si>
  <si>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</si>
  <si>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</si>
  <si>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</si>
  <si>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</si>
  <si>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</si>
  <si>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</si>
  <si>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</si>
  <si>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</si>
  <si>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</si>
  <si>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</si>
  <si>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</si>
  <si>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</si>
  <si>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</si>
  <si>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</si>
  <si>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</si>
  <si>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</si>
  <si>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</si>
  <si>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</si>
  <si>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</si>
  <si>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</si>
  <si>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</si>
  <si>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</si>
  <si>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</si>
  <si>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</si>
  <si>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</si>
  <si>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</si>
  <si>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</si>
  <si>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</si>
  <si>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</si>
  <si>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</si>
  <si>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</si>
  <si>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</si>
  <si>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</si>
  <si>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</si>
  <si>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</si>
  <si>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</si>
  <si>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</si>
  <si>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</si>
  <si>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</si>
  <si>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</si>
  <si>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</si>
  <si>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</si>
  <si>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</si>
  <si>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</si>
  <si>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</si>
  <si>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</si>
  <si>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</si>
  <si>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</si>
  <si>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</si>
  <si>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</si>
  <si>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</si>
  <si>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</si>
  <si>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</si>
  <si>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</si>
  <si>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</si>
  <si>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</si>
  <si>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</si>
  <si>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</si>
  <si>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</si>
  <si>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</si>
  <si>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</si>
  <si>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</si>
  <si>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</si>
  <si>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</si>
  <si>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</si>
  <si>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</si>
  <si>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</si>
  <si>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</si>
  <si>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</si>
  <si>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</si>
  <si>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</si>
  <si>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</si>
  <si>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</si>
  <si>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</si>
  <si>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</si>
  <si>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</si>
  <si>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</si>
  <si>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</si>
  <si>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</si>
  <si>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</si>
  <si>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</si>
  <si>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</si>
  <si>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</si>
  <si>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</si>
  <si>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</si>
  <si>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</si>
  <si>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</si>
  <si>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</si>
  <si>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</si>
  <si>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</si>
  <si>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</si>
  <si>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</si>
  <si>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</si>
  <si>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</si>
  <si>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</si>
  <si>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</si>
  <si>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</si>
  <si>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</si>
  <si>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</si>
  <si>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</si>
  <si>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</si>
  <si>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</si>
  <si>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</si>
  <si>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</si>
  <si>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</si>
  <si>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</si>
  <si>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</si>
  <si>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</si>
  <si>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</si>
  <si>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</si>
  <si>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</si>
  <si>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</si>
  <si>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</si>
  <si>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</si>
  <si>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</si>
  <si>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</si>
  <si>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</si>
  <si>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</si>
  <si>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</si>
  <si>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</si>
  <si>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</si>
  <si>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</si>
  <si>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</si>
  <si>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</si>
  <si>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</si>
  <si>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</si>
  <si>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</si>
  <si>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</si>
  <si>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</si>
  <si>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</si>
  <si>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</si>
  <si>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</si>
  <si>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</si>
  <si>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</si>
  <si>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</si>
  <si>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</si>
  <si>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</si>
  <si>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</si>
  <si>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</si>
  <si>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</si>
  <si>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</si>
  <si>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</si>
  <si>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</si>
  <si>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</si>
  <si>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</si>
  <si>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</si>
  <si>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</si>
  <si>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</si>
  <si>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</si>
  <si>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</si>
  <si>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</si>
  <si>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</si>
  <si>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</si>
  <si>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</si>
  <si>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</si>
  <si>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</si>
  <si>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</si>
  <si>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</si>
  <si>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</si>
  <si>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</si>
  <si>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</si>
  <si>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</si>
  <si>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</si>
  <si>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</si>
  <si>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</si>
  <si>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</si>
  <si>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</si>
  <si>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</si>
  <si>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</si>
  <si>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</si>
  <si>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</si>
  <si>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</si>
  <si>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</si>
  <si>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</si>
  <si>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</si>
  <si>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</si>
  <si>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</si>
  <si>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</si>
  <si>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</si>
  <si>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</si>
  <si>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</si>
  <si>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</si>
  <si>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</si>
  <si>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</si>
  <si>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</si>
  <si>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</si>
  <si>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</si>
  <si>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</si>
  <si>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</si>
  <si>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</si>
  <si>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</si>
  <si>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</si>
  <si>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</si>
  <si>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</si>
  <si>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</si>
  <si>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</si>
  <si>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</si>
  <si>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</si>
  <si>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</si>
  <si>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</si>
  <si>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</si>
  <si>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</si>
  <si>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</si>
  <si>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</si>
  <si>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</si>
  <si>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</si>
  <si>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</si>
  <si>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</si>
  <si>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</si>
  <si>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</si>
  <si>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</si>
  <si>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</si>
  <si>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</si>
  <si>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</si>
  <si>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</si>
  <si>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</si>
  <si>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</si>
  <si>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</si>
  <si>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</si>
  <si>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</si>
  <si>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</si>
  <si>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</si>
  <si>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</si>
  <si>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</si>
  <si>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</si>
  <si>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</si>
  <si>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</si>
  <si>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</si>
  <si>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</si>
  <si>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</si>
  <si>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</si>
  <si>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</si>
  <si>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</si>
  <si>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</si>
  <si>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</si>
  <si>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</si>
  <si>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</si>
  <si>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</si>
  <si>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</si>
  <si>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</si>
  <si>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</si>
  <si>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</si>
  <si>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</si>
  <si>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</si>
  <si>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</si>
  <si>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</si>
  <si>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</si>
  <si>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</si>
  <si>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</si>
  <si>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</si>
  <si>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</si>
  <si>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</si>
  <si>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</si>
  <si>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</si>
  <si>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</si>
  <si>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</si>
  <si>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</si>
  <si>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</si>
  <si>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</si>
  <si>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</si>
  <si>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</si>
  <si>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</si>
  <si>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</si>
  <si>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</si>
  <si>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</si>
  <si>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</si>
  <si>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</si>
  <si>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</si>
  <si>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</si>
  <si>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</si>
  <si>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</si>
  <si>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</si>
  <si>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</si>
  <si>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</si>
  <si>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</si>
  <si>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</si>
  <si>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</si>
  <si>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</si>
  <si>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</si>
  <si>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</si>
  <si>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</si>
  <si>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</si>
  <si>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</si>
  <si>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</si>
  <si>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</si>
  <si>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</si>
  <si>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</si>
  <si>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</si>
  <si>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</si>
  <si>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</si>
  <si>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</si>
  <si>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</si>
  <si>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</si>
  <si>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</si>
  <si>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</si>
  <si>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</si>
  <si>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</si>
  <si>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</si>
  <si>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</si>
  <si>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</si>
  <si>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</si>
  <si>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</si>
  <si>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</si>
  <si>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</si>
  <si>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</si>
  <si>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</si>
  <si>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</si>
  <si>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</si>
  <si>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</si>
  <si>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</si>
  <si>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</si>
  <si>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</si>
  <si>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</si>
  <si>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</si>
  <si>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</si>
  <si>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</si>
  <si>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</si>
  <si>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</si>
  <si>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</si>
  <si>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</si>
  <si>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</si>
  <si>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</si>
  <si>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</si>
  <si>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</si>
  <si>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</si>
  <si>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</si>
  <si>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</si>
  <si>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</si>
  <si>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</si>
  <si>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</si>
  <si>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</si>
  <si>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</si>
  <si>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</si>
  <si>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</si>
  <si>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</si>
  <si>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</si>
  <si>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</si>
  <si>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</si>
  <si>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</si>
  <si>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</si>
  <si>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</si>
  <si>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</si>
  <si>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</si>
  <si>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</si>
  <si>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</si>
  <si>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</si>
  <si>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</si>
  <si>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</si>
  <si>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</si>
  <si>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</si>
  <si>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</si>
  <si>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</si>
  <si>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</si>
  <si>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</si>
  <si>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</si>
  <si>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</si>
  <si>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</si>
  <si>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</si>
  <si>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</si>
  <si>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</si>
  <si>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</si>
  <si>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</si>
  <si>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</si>
  <si>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</si>
  <si>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</si>
  <si>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</si>
  <si>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</si>
  <si>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</si>
  <si>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</si>
  <si>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</si>
  <si>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</si>
  <si>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</si>
  <si>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</si>
  <si>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</si>
  <si>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</si>
  <si>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</si>
  <si>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</si>
  <si>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</si>
  <si>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</si>
  <si>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</si>
  <si>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</si>
  <si>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</si>
  <si>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</si>
  <si>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</si>
  <si>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</si>
  <si>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</si>
  <si>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</si>
  <si>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</si>
  <si>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</si>
  <si>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</si>
  <si>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</si>
  <si>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</si>
  <si>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</si>
  <si>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</si>
  <si>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</si>
  <si>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</si>
  <si>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</si>
  <si>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</si>
  <si>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</si>
  <si>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</si>
  <si>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</si>
  <si>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</si>
  <si>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</si>
  <si>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</si>
  <si>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</si>
  <si>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</si>
  <si>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</si>
  <si>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</si>
  <si>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</si>
  <si>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</si>
  <si>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</si>
  <si>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</si>
  <si>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</si>
  <si>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</si>
  <si>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</si>
  <si>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</si>
  <si>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</si>
  <si>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</si>
  <si>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</si>
  <si>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</si>
  <si>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</si>
  <si>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</si>
  <si>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</si>
  <si>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</si>
  <si>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</si>
  <si>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</si>
  <si>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</si>
  <si>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</si>
  <si>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</si>
  <si>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</si>
  <si>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</si>
  <si>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</si>
  <si>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</si>
  <si>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</si>
  <si>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</si>
  <si>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</si>
  <si>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</si>
  <si>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</si>
  <si>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</si>
  <si>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</si>
  <si>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</si>
  <si>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</si>
  <si>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</si>
  <si>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</si>
  <si>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</si>
  <si>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</si>
  <si>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</si>
  <si>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</si>
  <si>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</si>
  <si>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</si>
  <si>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</si>
  <si>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</si>
  <si>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</si>
  <si>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</si>
  <si>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</si>
  <si>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</si>
  <si>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</si>
  <si>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</si>
  <si>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</si>
  <si>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</si>
  <si>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</si>
  <si>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</si>
  <si>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</si>
  <si>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</si>
  <si>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</si>
  <si>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</si>
  <si>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</si>
  <si>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</si>
  <si>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</si>
  <si>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</si>
  <si>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</si>
  <si>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</si>
  <si>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</si>
  <si>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</si>
  <si>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</si>
  <si>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</si>
  <si>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</si>
  <si>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</si>
  <si>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</si>
  <si>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</si>
  <si>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</si>
  <si>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</si>
  <si>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</si>
  <si>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</si>
  <si>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</si>
  <si>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</si>
  <si>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</si>
  <si>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</si>
  <si>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</si>
  <si>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</si>
  <si>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</si>
  <si>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</si>
  <si>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</si>
  <si>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</si>
  <si>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</si>
  <si>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</si>
  <si>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</si>
  <si>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</si>
  <si>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</si>
  <si>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</si>
  <si>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</si>
  <si>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</si>
  <si>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</si>
  <si>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</si>
  <si>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</si>
  <si>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</si>
  <si>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</si>
  <si>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</si>
  <si>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</si>
  <si>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</si>
  <si>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</si>
  <si>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</si>
  <si>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</si>
  <si>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</si>
  <si>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</si>
  <si>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</si>
  <si>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</si>
  <si>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</si>
  <si>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</si>
  <si>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</si>
  <si>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</si>
  <si>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</si>
  <si>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</si>
  <si>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</si>
  <si>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</si>
  <si>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</si>
  <si>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</si>
  <si>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</si>
  <si>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</si>
  <si>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</si>
  <si>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</si>
  <si>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</si>
  <si>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</si>
  <si>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</si>
  <si>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</si>
  <si>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</si>
  <si>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</si>
  <si>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</si>
  <si>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</si>
  <si>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</si>
  <si>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</si>
  <si>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</si>
  <si>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</si>
  <si>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</si>
  <si>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</si>
  <si>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</si>
  <si>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</si>
  <si>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</si>
  <si>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</si>
  <si>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</si>
  <si>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</si>
  <si>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</si>
  <si>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</si>
  <si>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</si>
  <si>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</si>
  <si>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</si>
  <si>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</si>
  <si>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</si>
  <si>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</si>
  <si>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</si>
  <si>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</si>
  <si>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</si>
  <si>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</si>
  <si>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</si>
  <si>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</si>
  <si>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</si>
  <si>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</si>
  <si>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</si>
  <si>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</si>
  <si>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</si>
  <si>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</si>
  <si>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</si>
  <si>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</si>
  <si>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</si>
  <si>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</si>
  <si>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</si>
  <si>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</si>
  <si>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</si>
  <si>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</si>
  <si>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</si>
  <si>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</si>
  <si>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</si>
  <si>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</si>
  <si>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</si>
  <si>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</si>
  <si>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</si>
  <si>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</si>
  <si>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</si>
  <si>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</si>
  <si>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</si>
  <si>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</si>
  <si>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</si>
  <si>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</si>
  <si>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</si>
  <si>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</si>
  <si>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</si>
  <si>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</si>
  <si>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</si>
  <si>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</si>
  <si>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</si>
  <si>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</si>
  <si>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</si>
  <si>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</si>
  <si>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</si>
  <si>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</si>
  <si>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</si>
  <si>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</si>
  <si>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</si>
  <si>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</si>
  <si>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</si>
  <si>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</si>
  <si>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</si>
  <si>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</si>
  <si>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</si>
  <si>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</si>
  <si>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</si>
  <si>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</si>
  <si>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</si>
  <si>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</si>
  <si>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</si>
  <si>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</si>
  <si>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</si>
  <si>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</si>
  <si>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</si>
  <si>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</si>
  <si>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</si>
  <si>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</si>
  <si>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</si>
  <si>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</si>
  <si>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</si>
  <si>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</si>
  <si>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</si>
  <si>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</si>
  <si>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</si>
  <si>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</si>
  <si>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</si>
  <si>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</si>
  <si>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</si>
  <si>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</si>
  <si>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</si>
  <si>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</si>
  <si>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</si>
  <si>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</si>
  <si>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</si>
  <si>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</si>
  <si>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</si>
  <si>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</si>
  <si>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</si>
  <si>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</si>
  <si>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</si>
  <si>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</si>
  <si>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</si>
  <si>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</si>
  <si>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</si>
  <si>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</si>
  <si>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</si>
  <si>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</si>
  <si>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</si>
  <si>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</si>
  <si>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</si>
  <si>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</si>
  <si>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</si>
  <si>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</si>
  <si>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</si>
  <si>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</si>
  <si>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</si>
  <si>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</si>
  <si>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</si>
  <si>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</si>
  <si>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</si>
  <si>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</si>
  <si>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</si>
  <si>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</si>
  <si>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</si>
  <si>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</si>
  <si>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</si>
  <si>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</si>
  <si>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</si>
  <si>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</si>
  <si>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</si>
  <si>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</si>
  <si>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</si>
  <si>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</si>
  <si>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</si>
  <si>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</si>
  <si>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</si>
  <si>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</si>
  <si>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</si>
  <si>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</si>
  <si>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</si>
  <si>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</si>
  <si>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</si>
  <si>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</si>
  <si>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</si>
  <si>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</si>
  <si>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</si>
  <si>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</si>
  <si>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</si>
  <si>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</si>
  <si>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</si>
  <si>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</si>
  <si>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</si>
  <si>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</si>
  <si>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</si>
  <si>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</si>
  <si>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</si>
  <si>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</si>
  <si>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</si>
  <si>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</si>
  <si>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</si>
  <si>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</si>
  <si>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</si>
  <si>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</si>
  <si>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</si>
  <si>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</si>
  <si>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</si>
  <si>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</si>
  <si>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</si>
  <si>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</si>
  <si>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</si>
  <si>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</si>
  <si>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</si>
  <si>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</si>
  <si>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</si>
  <si>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</si>
  <si>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</si>
  <si>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</si>
  <si>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</si>
  <si>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</si>
  <si>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</si>
  <si>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</si>
  <si>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</si>
  <si>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</si>
  <si>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</si>
  <si>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</si>
  <si>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</si>
  <si>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</si>
  <si>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</si>
  <si>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</si>
  <si>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</si>
  <si>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</si>
  <si>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</si>
  <si>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</si>
  <si>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</si>
  <si>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</si>
  <si>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</si>
  <si>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</si>
  <si>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</si>
  <si>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</si>
  <si>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</si>
  <si>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</si>
  <si>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</si>
  <si>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</si>
  <si>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</si>
  <si>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</si>
  <si>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</si>
  <si>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</si>
  <si>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</si>
  <si>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</si>
  <si>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</si>
  <si>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</si>
  <si>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</si>
  <si>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</si>
  <si>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</si>
  <si>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</si>
  <si>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</si>
  <si>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</si>
  <si>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</si>
  <si>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</si>
  <si>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</si>
  <si>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</si>
  <si>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</si>
  <si>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</si>
  <si>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</si>
  <si>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</si>
  <si>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</si>
  <si>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</si>
  <si>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</si>
  <si>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</si>
  <si>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</si>
  <si>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</si>
  <si>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</si>
  <si>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</si>
  <si>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</si>
  <si>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</si>
  <si>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</si>
  <si>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</si>
  <si>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</si>
  <si>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</si>
  <si>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</si>
  <si>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</si>
  <si>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</si>
  <si>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</si>
  <si>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</si>
  <si>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</si>
  <si>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</si>
  <si>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</si>
  <si>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</si>
  <si>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</si>
  <si>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</si>
  <si>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</si>
  <si>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</si>
  <si>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</si>
  <si>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</si>
  <si>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</si>
  <si>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</si>
  <si>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</si>
  <si>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</si>
  <si>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</si>
  <si>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</si>
  <si>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</si>
  <si>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</si>
  <si>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</si>
  <si>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</si>
  <si>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</si>
  <si>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</si>
  <si>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</si>
  <si>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</si>
  <si>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</si>
  <si>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</si>
  <si>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</si>
  <si>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</si>
  <si>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</si>
  <si>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</si>
  <si>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</si>
  <si>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</si>
  <si>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</si>
  <si>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</si>
  <si>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</si>
  <si>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</si>
  <si>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</si>
  <si>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</si>
  <si>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</si>
  <si>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</si>
  <si>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</si>
  <si>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</si>
  <si>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</si>
  <si>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</si>
  <si>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</si>
  <si>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</si>
  <si>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</si>
  <si>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</si>
  <si>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</si>
  <si>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</si>
  <si>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</si>
  <si>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</si>
  <si>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</si>
  <si>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</si>
  <si>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</si>
  <si>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</si>
  <si>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</si>
  <si>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</si>
  <si>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</si>
  <si>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</si>
  <si>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</si>
  <si>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</si>
  <si>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</si>
  <si>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</si>
  <si>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</si>
  <si>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</si>
  <si>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</si>
  <si>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</si>
  <si>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</si>
  <si>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</si>
  <si>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</si>
  <si>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</si>
  <si>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</si>
  <si>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</si>
  <si>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</si>
  <si>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</si>
  <si>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</si>
  <si>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</si>
  <si>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</si>
  <si>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</si>
  <si>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</si>
  <si>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</si>
  <si>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</si>
  <si>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</si>
  <si>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</si>
  <si>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</si>
  <si>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</si>
  <si>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</si>
  <si>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</si>
  <si>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</si>
  <si>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</si>
  <si>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</si>
  <si>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</si>
  <si>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</si>
  <si>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</si>
  <si>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</si>
  <si>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</si>
  <si>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</si>
  <si>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</si>
  <si>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</si>
  <si>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</si>
  <si>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</si>
  <si>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</si>
  <si>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</si>
  <si>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</si>
  <si>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</si>
  <si>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</si>
  <si>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</si>
  <si>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</si>
  <si>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</si>
  <si>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</si>
  <si>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</si>
  <si>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</si>
  <si>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</si>
  <si>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</si>
  <si>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</si>
  <si>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</si>
  <si>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</si>
  <si>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</si>
  <si>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</si>
  <si>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</si>
  <si>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</si>
  <si>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</si>
  <si>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</si>
  <si>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</si>
  <si>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</si>
  <si>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</si>
  <si>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</si>
  <si>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</si>
  <si>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</si>
  <si>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</si>
  <si>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</si>
  <si>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</si>
  <si>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</si>
  <si>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</si>
  <si>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</si>
  <si>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</si>
  <si>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</si>
  <si>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</si>
  <si>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</si>
  <si>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</si>
  <si>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</si>
  <si>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</si>
  <si>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</si>
  <si>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</si>
  <si>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</si>
  <si>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</si>
  <si>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</si>
  <si>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</si>
  <si>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</si>
  <si>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</si>
  <si>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</si>
  <si>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</si>
  <si>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</si>
  <si>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</si>
  <si>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</si>
  <si>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</si>
  <si>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</si>
  <si>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</si>
  <si>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</si>
  <si>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</si>
  <si>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</si>
  <si>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</si>
  <si>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</si>
  <si>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</si>
  <si>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</si>
  <si>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</si>
  <si>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</si>
  <si>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</si>
  <si>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</si>
  <si>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</si>
  <si>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</si>
  <si>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</si>
  <si>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</si>
  <si>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</si>
  <si>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</si>
  <si>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</si>
  <si>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</si>
  <si>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</si>
  <si>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</si>
  <si>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</si>
  <si>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</si>
  <si>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</si>
  <si>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</si>
  <si>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</si>
  <si>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</si>
  <si>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</si>
  <si>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</si>
  <si>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</si>
  <si>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</si>
  <si>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</si>
  <si>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</si>
  <si>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</si>
  <si>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</si>
  <si>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</si>
  <si>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</si>
  <si>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</si>
  <si>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</si>
  <si>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</si>
  <si>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</si>
  <si>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</si>
  <si>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</si>
  <si>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</si>
  <si>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</si>
  <si>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</si>
  <si>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</si>
  <si>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</si>
  <si>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</si>
  <si>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</si>
  <si>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</si>
  <si>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</si>
  <si>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</si>
  <si>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</si>
  <si>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</si>
  <si>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</si>
  <si>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</si>
  <si>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</si>
  <si>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</si>
  <si>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</si>
  <si>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</si>
  <si>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</si>
  <si>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</si>
  <si>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</si>
  <si>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</si>
  <si>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</si>
  <si>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</si>
  <si>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</si>
  <si>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</si>
  <si>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</si>
  <si>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</si>
  <si>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</si>
  <si>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</si>
  <si>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</si>
  <si>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</si>
  <si>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</si>
  <si>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</si>
  <si>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</si>
  <si>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</si>
  <si>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</si>
  <si>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</si>
  <si>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</si>
  <si>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</si>
  <si>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</si>
  <si>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</si>
  <si>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</si>
  <si>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</si>
  <si>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</si>
  <si>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</si>
  <si>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</si>
  <si>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</si>
  <si>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</si>
  <si>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</si>
  <si>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</si>
  <si>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</si>
  <si>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</si>
  <si>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</si>
  <si>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</si>
  <si>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</si>
  <si>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</si>
  <si>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</si>
  <si>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</si>
  <si>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</si>
  <si>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</si>
  <si>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</si>
  <si>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</si>
  <si>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</si>
  <si>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</si>
  <si>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</si>
  <si>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</si>
  <si>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</si>
  <si>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</si>
  <si>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</si>
  <si>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</si>
  <si>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</si>
  <si>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</si>
  <si>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</si>
  <si>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</si>
  <si>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</si>
  <si>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</si>
  <si>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</si>
  <si>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</si>
  <si>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</si>
  <si>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</si>
  <si>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</si>
  <si>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</si>
  <si>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</si>
  <si>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</si>
  <si>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</si>
  <si>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</si>
  <si>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</si>
  <si>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</si>
  <si>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</si>
  <si>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</si>
  <si>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</si>
  <si>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</si>
  <si>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</si>
  <si>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</si>
  <si>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</si>
  <si>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</si>
  <si>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</si>
  <si>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</si>
  <si>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</si>
  <si>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</si>
  <si>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</si>
  <si>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</si>
  <si>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</si>
  <si>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</si>
  <si>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</si>
  <si>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</si>
  <si>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</si>
  <si>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</si>
  <si>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</si>
  <si>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</si>
  <si>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</si>
  <si>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</si>
  <si>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</si>
  <si>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</si>
  <si>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</si>
  <si>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</si>
  <si>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</si>
  <si>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</si>
  <si>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</si>
  <si>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</si>
  <si>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</si>
  <si>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</si>
  <si>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</si>
  <si>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</si>
  <si>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</si>
  <si>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</si>
  <si>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</si>
  <si>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</si>
  <si>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</si>
  <si>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</si>
  <si>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</si>
  <si>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</si>
  <si>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</si>
  <si>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</si>
  <si>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</si>
  <si>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</si>
  <si>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</si>
  <si>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</si>
  <si>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</si>
  <si>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</si>
  <si>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</si>
  <si>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</si>
  <si>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</si>
  <si>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</si>
  <si>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</si>
  <si>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</si>
  <si>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</si>
  <si>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</si>
  <si>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</si>
  <si>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</si>
  <si>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</si>
  <si>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</si>
  <si>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</si>
  <si>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</si>
  <si>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</si>
  <si>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</si>
  <si>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</si>
  <si>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</si>
  <si>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</si>
  <si>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</si>
  <si>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</si>
  <si>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</si>
  <si>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</si>
  <si>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</si>
  <si>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</si>
  <si>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</si>
  <si>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</si>
  <si>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</si>
  <si>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</si>
  <si>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</si>
  <si>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</si>
  <si>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</si>
  <si>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</si>
  <si>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</si>
  <si>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</si>
  <si>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</si>
  <si>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</si>
  <si>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</si>
  <si>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</si>
  <si>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</si>
  <si>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</si>
  <si>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</si>
  <si>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</si>
  <si>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</si>
  <si>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</si>
  <si>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</si>
  <si>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</si>
  <si>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</si>
  <si>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</si>
  <si>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</si>
  <si>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</si>
  <si>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</si>
  <si>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</si>
  <si>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</si>
  <si>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</si>
  <si>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</si>
  <si>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</si>
  <si>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</si>
  <si>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</si>
  <si>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</si>
  <si>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</si>
  <si>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</si>
  <si>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</si>
  <si>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</si>
  <si>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</si>
  <si>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</si>
  <si>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</si>
  <si>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</si>
  <si>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</si>
  <si>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</si>
  <si>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</si>
  <si>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</si>
  <si>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</si>
  <si>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</si>
  <si>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</si>
  <si>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</si>
  <si>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</si>
  <si>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</si>
  <si>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</si>
  <si>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</si>
  <si>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</si>
  <si>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</si>
  <si>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</si>
  <si>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</si>
  <si>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</si>
  <si>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</si>
  <si>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</si>
  <si>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</si>
  <si>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</si>
  <si>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</si>
  <si>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</si>
  <si>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</si>
  <si>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</si>
  <si>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</si>
  <si>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</si>
  <si>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</si>
  <si>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</si>
  <si>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</si>
  <si>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</si>
  <si>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</si>
  <si>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</si>
  <si>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</si>
  <si>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</si>
  <si>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</si>
  <si>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</si>
  <si>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</si>
  <si>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</si>
  <si>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</si>
  <si>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</si>
  <si>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</si>
  <si>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</si>
  <si>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</si>
  <si>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</si>
  <si>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</si>
  <si>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</si>
  <si>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</si>
  <si>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</si>
  <si>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</si>
  <si>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</si>
  <si>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</si>
  <si>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</si>
  <si>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</si>
  <si>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</si>
  <si>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</si>
  <si>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</si>
  <si>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</si>
  <si>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</si>
  <si>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</si>
  <si>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</si>
  <si>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</si>
  <si>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</si>
  <si>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</si>
  <si>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</si>
  <si>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</si>
  <si>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</si>
  <si>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</si>
  <si>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</si>
  <si>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</si>
  <si>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</si>
  <si>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</si>
  <si>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</si>
  <si>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</si>
  <si>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</si>
  <si>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</si>
  <si>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</si>
  <si>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</si>
  <si>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</si>
  <si>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</si>
  <si>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</si>
  <si>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</si>
  <si>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</si>
  <si>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</si>
  <si>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</si>
  <si>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</si>
  <si>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</si>
  <si>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</si>
  <si>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</si>
  <si>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</si>
  <si>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</si>
  <si>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</si>
  <si>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</si>
  <si>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</si>
  <si>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</si>
  <si>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</si>
  <si>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</si>
  <si>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</si>
  <si>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</si>
  <si>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</si>
  <si>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</si>
  <si>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</si>
  <si>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</si>
  <si>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</si>
  <si>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</si>
  <si>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</si>
  <si>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</si>
  <si>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</si>
  <si>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</si>
  <si>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</si>
  <si>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</si>
  <si>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</si>
  <si>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</si>
  <si>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</si>
  <si>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</si>
  <si>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</si>
  <si>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</si>
  <si>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</si>
  <si>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</si>
  <si>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</si>
  <si>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</si>
  <si>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</si>
  <si>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</si>
  <si>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</si>
  <si>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</si>
  <si>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</si>
  <si>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</si>
  <si>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</si>
  <si>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</si>
  <si>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</si>
  <si>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</si>
  <si>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</si>
  <si>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</si>
  <si>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</si>
  <si>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</si>
  <si>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</si>
  <si>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</si>
  <si>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</si>
  <si>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</si>
  <si>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</si>
  <si>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</si>
  <si>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</si>
  <si>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</si>
  <si>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</si>
  <si>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</si>
  <si>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</si>
  <si>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</si>
  <si>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</si>
  <si>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</si>
  <si>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</si>
  <si>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</si>
  <si>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</si>
  <si>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</si>
  <si>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</si>
  <si>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</si>
  <si>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</si>
  <si>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</si>
  <si>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</si>
  <si>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</si>
  <si>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</si>
  <si>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</si>
  <si>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</si>
  <si>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</si>
  <si>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</si>
  <si>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</si>
  <si>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</si>
  <si>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</si>
  <si>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</si>
  <si>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</si>
  <si>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</si>
  <si>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</si>
  <si>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</si>
  <si>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</si>
  <si>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</si>
  <si>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</si>
  <si>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</si>
  <si>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</si>
  <si>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</si>
  <si>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</si>
  <si>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</si>
  <si>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</si>
  <si>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</si>
  <si>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</si>
  <si>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</si>
  <si>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</si>
  <si>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</si>
  <si>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</si>
  <si>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</si>
  <si>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</si>
  <si>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</si>
  <si>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</si>
  <si>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</si>
  <si>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</si>
  <si>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</si>
  <si>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</si>
  <si>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</si>
  <si>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</si>
  <si>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</si>
  <si>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</si>
  <si>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</si>
  <si>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</si>
  <si>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</si>
  <si>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</si>
  <si>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</si>
  <si>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</si>
  <si>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</si>
  <si>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</si>
  <si>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</si>
  <si>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</si>
  <si>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</si>
  <si>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</si>
  <si>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</si>
  <si>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</si>
  <si>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</si>
  <si>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</si>
  <si>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</si>
  <si>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</si>
  <si>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</si>
  <si>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</si>
  <si>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</si>
  <si>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</si>
  <si>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</si>
  <si>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</si>
  <si>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</si>
  <si>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</si>
  <si>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</si>
  <si>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</si>
  <si>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</si>
  <si>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</si>
  <si>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</si>
  <si>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</si>
  <si>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</si>
  <si>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</si>
  <si>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</si>
  <si>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</si>
  <si>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</si>
  <si>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</si>
  <si>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</si>
  <si>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</si>
  <si>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</si>
  <si>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</si>
  <si>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</si>
  <si>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</si>
  <si>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</si>
  <si>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</si>
  <si>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</si>
  <si>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</si>
  <si>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</si>
  <si>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</si>
  <si>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</si>
  <si>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</si>
  <si>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</si>
  <si>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</si>
  <si>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</si>
  <si>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</si>
  <si>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</si>
  <si>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</si>
  <si>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</si>
  <si>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</si>
  <si>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</si>
  <si>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</si>
  <si>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</si>
  <si>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</si>
  <si>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</si>
  <si>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</si>
  <si>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</si>
  <si>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</si>
  <si>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</si>
  <si>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</si>
  <si>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</si>
  <si>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</si>
  <si>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</si>
  <si>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</si>
  <si>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</si>
  <si>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</si>
  <si>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</si>
  <si>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</si>
  <si>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</si>
  <si>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</si>
  <si>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</si>
  <si>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</si>
  <si>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</si>
  <si>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</si>
  <si>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</si>
  <si>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</si>
  <si>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</si>
  <si>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</si>
  <si>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</si>
  <si>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</si>
  <si>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</si>
  <si>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</si>
  <si>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</si>
  <si>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</si>
  <si>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</si>
  <si>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</si>
  <si>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</si>
  <si>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</si>
  <si>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</si>
  <si>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</si>
  <si>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</si>
  <si>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</si>
  <si>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</si>
  <si>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</si>
  <si>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</si>
  <si>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</si>
  <si>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</si>
  <si>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</si>
  <si>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</si>
  <si>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</si>
  <si>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</si>
  <si>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</si>
  <si>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</si>
  <si>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</si>
  <si>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</si>
  <si>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</si>
  <si>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</si>
  <si>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</si>
  <si>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</si>
  <si>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</si>
  <si>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</si>
  <si>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</si>
  <si>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</si>
  <si>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</si>
  <si>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</si>
  <si>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</si>
  <si>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</si>
  <si>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</si>
  <si>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</si>
  <si>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</si>
  <si>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</si>
  <si>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</si>
  <si>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</si>
  <si>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</si>
  <si>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</si>
  <si>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</si>
  <si>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</si>
  <si>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</si>
  <si>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</si>
  <si>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</si>
  <si>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</si>
  <si>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</si>
  <si>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</si>
  <si>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</si>
  <si>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</si>
  <si>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</si>
  <si>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</si>
  <si>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</si>
  <si>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</si>
  <si>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</si>
  <si>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</si>
  <si>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</si>
  <si>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</si>
  <si>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</si>
  <si>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</si>
  <si>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</si>
  <si>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</si>
  <si>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</si>
  <si>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</si>
  <si>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</si>
  <si>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</si>
  <si>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</si>
  <si>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</si>
  <si>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</si>
  <si>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</si>
  <si>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</si>
  <si>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</si>
  <si>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</si>
  <si>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</si>
  <si>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</si>
  <si>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</si>
  <si>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</si>
  <si>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</si>
  <si>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</si>
  <si>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</si>
  <si>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</si>
  <si>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</si>
  <si>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</si>
  <si>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</si>
  <si>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</si>
  <si>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</si>
  <si>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</si>
  <si>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</si>
  <si>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</si>
  <si>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</si>
  <si>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</si>
  <si>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</si>
  <si>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</si>
  <si>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</si>
  <si>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</si>
  <si>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</si>
  <si>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</si>
  <si>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</si>
  <si>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</si>
  <si>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</si>
  <si>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</si>
  <si>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</si>
  <si>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</si>
  <si>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</si>
  <si>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</si>
  <si>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</si>
  <si>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</si>
  <si>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</si>
  <si>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</si>
  <si>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</si>
  <si>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</si>
  <si>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</si>
  <si>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</si>
  <si>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</si>
  <si>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</si>
  <si>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</si>
  <si>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</si>
  <si>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</si>
  <si>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</si>
  <si>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</si>
  <si>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</si>
  <si>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</si>
  <si>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</si>
  <si>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</si>
  <si>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</si>
  <si>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</si>
  <si>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</si>
  <si>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</si>
  <si>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</si>
  <si>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</si>
  <si>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</si>
  <si>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</si>
  <si>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</si>
  <si>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</si>
  <si>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</si>
  <si>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</si>
  <si>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</si>
  <si>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</si>
  <si>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</si>
  <si>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</si>
  <si>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</si>
  <si>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</si>
  <si>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</si>
  <si>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</si>
  <si>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</si>
  <si>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</si>
  <si>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</si>
  <si>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</si>
  <si>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</si>
  <si>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</si>
  <si>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</si>
  <si>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</si>
  <si>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</si>
  <si>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</si>
  <si>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</si>
  <si>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</si>
  <si>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</si>
  <si>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</si>
  <si>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</si>
  <si>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</si>
  <si>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</si>
  <si>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</si>
  <si>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</si>
  <si>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</si>
  <si>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</si>
  <si>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</si>
  <si>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</si>
  <si>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</si>
  <si>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</si>
  <si>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</si>
  <si>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</si>
  <si>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</si>
  <si>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</si>
  <si>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</si>
  <si>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</si>
  <si>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</si>
  <si>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</si>
  <si>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</si>
  <si>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</si>
  <si>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</si>
  <si>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</si>
  <si>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</si>
  <si>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</si>
  <si>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</si>
  <si>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</si>
  <si>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</si>
  <si>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</si>
  <si>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</si>
  <si>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</si>
  <si>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</si>
  <si>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</si>
  <si>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</si>
  <si>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</si>
  <si>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</si>
  <si>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</si>
  <si>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</si>
  <si>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</si>
  <si>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</si>
  <si>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</si>
  <si>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</si>
  <si>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</si>
  <si>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</si>
  <si>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</si>
  <si>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</si>
  <si>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</si>
  <si>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</si>
  <si>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</si>
  <si>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</si>
  <si>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</si>
  <si>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</si>
  <si>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</si>
  <si>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</si>
  <si>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</si>
  <si>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</si>
  <si>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</si>
  <si>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</si>
  <si>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</si>
  <si>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</si>
  <si>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</si>
  <si>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</si>
  <si>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</si>
  <si>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</si>
  <si>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</si>
  <si>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</si>
  <si>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</si>
  <si>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</si>
  <si>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</si>
  <si>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</si>
  <si>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</si>
  <si>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</si>
  <si>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</si>
  <si>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</si>
  <si>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</si>
  <si>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</si>
  <si>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</si>
  <si>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</si>
  <si>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</si>
  <si>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</si>
  <si>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</si>
  <si>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</si>
  <si>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</si>
  <si>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</si>
  <si>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</si>
  <si>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</si>
  <si>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</si>
  <si>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</si>
  <si>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</si>
  <si>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</si>
  <si>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</si>
  <si>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</si>
  <si>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</si>
  <si>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</si>
  <si>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</si>
  <si>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</si>
  <si>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</si>
  <si>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</si>
  <si>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</si>
  <si>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</si>
  <si>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</si>
  <si>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</si>
  <si>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</si>
  <si>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</si>
  <si>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</si>
  <si>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</si>
  <si>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</si>
  <si>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</si>
  <si>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</si>
  <si>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</si>
  <si>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</si>
  <si>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</si>
  <si>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</si>
  <si>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</si>
  <si>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</si>
  <si>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</si>
  <si>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</si>
  <si>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</si>
  <si>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</si>
  <si>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</si>
  <si>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</si>
  <si>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</si>
  <si>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</si>
  <si>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</si>
  <si>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</si>
  <si>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</si>
  <si>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</si>
  <si>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</si>
  <si>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</si>
  <si>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</si>
  <si>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</si>
  <si>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</si>
  <si>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</si>
  <si>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</si>
  <si>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</si>
  <si>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</si>
  <si>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</si>
  <si>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</si>
  <si>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</si>
  <si>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</si>
  <si>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</si>
  <si>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</si>
  <si>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</si>
  <si>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</si>
  <si>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</si>
  <si>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</si>
  <si>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</si>
  <si>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</si>
  <si>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</si>
  <si>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</si>
  <si>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</si>
  <si>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</si>
  <si>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</si>
  <si>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</si>
  <si>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</si>
  <si>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</si>
  <si>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</si>
  <si>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</si>
  <si>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</si>
  <si>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</si>
  <si>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</si>
  <si>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</si>
  <si>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</si>
  <si>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</si>
  <si>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</si>
  <si>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</si>
  <si>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</si>
  <si>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</si>
  <si>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</si>
  <si>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</si>
  <si>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</si>
  <si>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</si>
  <si>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</si>
  <si>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</si>
  <si>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</si>
  <si>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</si>
  <si>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</si>
  <si>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</si>
  <si>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</si>
  <si>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</si>
  <si>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</si>
  <si>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</si>
  <si>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</si>
  <si>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</si>
  <si>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</si>
  <si>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</si>
  <si>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</si>
  <si>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</si>
  <si>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</si>
  <si>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</si>
  <si>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</si>
  <si>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</si>
  <si>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</si>
  <si>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</si>
  <si>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</si>
  <si>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</si>
  <si>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</si>
  <si>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</si>
  <si>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</si>
  <si>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</si>
  <si>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</si>
  <si>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</si>
  <si>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</si>
  <si>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</si>
  <si>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</si>
  <si>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</si>
  <si>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</si>
  <si>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</si>
  <si>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</si>
  <si>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</si>
  <si>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</si>
  <si>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</si>
  <si>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</si>
  <si>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</si>
  <si>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</si>
  <si>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</si>
  <si>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</si>
  <si>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</si>
  <si>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</si>
  <si>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</si>
  <si>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</si>
  <si>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</si>
  <si>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</si>
  <si>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</si>
  <si>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</si>
  <si>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</si>
  <si>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</si>
  <si>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</si>
  <si>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</si>
  <si>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</si>
  <si>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</si>
  <si>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</si>
  <si>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</si>
  <si>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</si>
  <si>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</si>
  <si>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</si>
  <si>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</si>
  <si>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</si>
  <si>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</si>
  <si>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</si>
  <si>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</si>
  <si>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</si>
  <si>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</si>
  <si>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</si>
  <si>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</si>
  <si>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</si>
  <si>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</si>
  <si>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</si>
  <si>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</si>
  <si>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</si>
  <si>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</si>
  <si>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</si>
  <si>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</si>
  <si>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</si>
  <si>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</si>
  <si>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</si>
  <si>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</si>
  <si>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</si>
  <si>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</si>
  <si>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</si>
  <si>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</si>
  <si>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</si>
  <si>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</si>
  <si>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</si>
  <si>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</si>
  <si>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</si>
  <si>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</si>
  <si>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</si>
  <si>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</si>
  <si>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</si>
  <si>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</si>
  <si>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</si>
  <si>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</si>
  <si>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</si>
  <si>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</si>
  <si>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</si>
  <si>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</si>
  <si>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</si>
  <si>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</si>
  <si>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</si>
  <si>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</si>
  <si>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</si>
  <si>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</si>
  <si>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</si>
  <si>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</si>
  <si>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</si>
  <si>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</si>
  <si>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</si>
  <si>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</si>
  <si>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</si>
  <si>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</si>
  <si>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</si>
  <si>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</si>
  <si>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</si>
  <si>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</si>
  <si>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</si>
  <si>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</si>
  <si>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</si>
  <si>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</si>
  <si>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</si>
  <si>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</si>
  <si>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</si>
  <si>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</si>
  <si>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</si>
  <si>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</si>
  <si>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</si>
  <si>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</si>
  <si>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</si>
  <si>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</si>
  <si>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</si>
  <si>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</si>
  <si>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</si>
  <si>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</si>
  <si>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</si>
  <si>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</si>
  <si>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</si>
  <si>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</si>
  <si>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</si>
  <si>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</si>
  <si>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</si>
  <si>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</si>
  <si>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</si>
  <si>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</si>
  <si>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</si>
  <si>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</si>
  <si>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</si>
  <si>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</si>
  <si>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</si>
  <si>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</si>
  <si>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</si>
  <si>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</si>
  <si>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</si>
  <si>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</si>
  <si>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</si>
  <si>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</si>
  <si>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</si>
  <si>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</si>
  <si>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</si>
  <si>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</si>
  <si>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</si>
  <si>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</si>
  <si>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</si>
  <si>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</si>
  <si>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</si>
  <si>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</si>
  <si>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</si>
  <si>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</si>
  <si>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</si>
  <si>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</si>
  <si>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</si>
  <si>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</si>
  <si>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</si>
  <si>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</si>
  <si>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</si>
  <si>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</si>
  <si>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</si>
  <si>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</si>
  <si>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</si>
  <si>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</si>
  <si>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</si>
  <si>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</si>
  <si>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</si>
  <si>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</si>
  <si>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</si>
  <si>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</si>
  <si>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</si>
  <si>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</si>
  <si>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</si>
  <si>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</si>
  <si>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</si>
  <si>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</si>
  <si>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</si>
  <si>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</si>
  <si>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</si>
  <si>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</si>
  <si>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</si>
  <si>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</si>
  <si>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</si>
  <si>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</si>
  <si>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</si>
  <si>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</si>
  <si>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</si>
  <si>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</si>
  <si>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</si>
  <si>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</si>
  <si>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</si>
  <si>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</si>
  <si>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</si>
  <si>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</si>
  <si>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</si>
  <si>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</si>
  <si>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</si>
  <si>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</si>
  <si>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</si>
  <si>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</si>
  <si>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</si>
  <si>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</si>
  <si>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</si>
  <si>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</si>
  <si>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</si>
  <si>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</si>
  <si>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</si>
  <si>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</si>
  <si>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</si>
  <si>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</si>
  <si>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</si>
  <si>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</si>
  <si>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</si>
  <si>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</si>
  <si>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3 Gavetas Vacias</t>
  </si>
  <si>
    <t>Acevedo Dominguez, Victor Leonardo</t>
  </si>
  <si>
    <t>2 Gavetas Vacias y 1 Fallando</t>
  </si>
  <si>
    <t>Abastecido</t>
  </si>
  <si>
    <t>Closed</t>
  </si>
  <si>
    <t xml:space="preserve">Gonzalez Ceballos, Dionisio </t>
  </si>
  <si>
    <t>LECTOR</t>
  </si>
  <si>
    <t>Osoria Torres, Jose Bolivar</t>
  </si>
  <si>
    <t>2 Gavetas Fallando y 1 Vacia</t>
  </si>
  <si>
    <t>Hold</t>
  </si>
  <si>
    <t>25 Mayo de 2021</t>
  </si>
  <si>
    <t>En Servicio</t>
  </si>
  <si>
    <t>Ballast, Carlos Alexis</t>
  </si>
  <si>
    <t>REINICIO EXITOSO</t>
  </si>
  <si>
    <t>CARGA EXITOSA</t>
  </si>
  <si>
    <t xml:space="preserve">Gil Carrera, Santiago </t>
  </si>
  <si>
    <t>Moreta, Christian Aury</t>
  </si>
  <si>
    <t>25/05/2021 18:56</t>
  </si>
  <si>
    <t>3335898701</t>
  </si>
  <si>
    <t>3335898713</t>
  </si>
  <si>
    <t>3335898722</t>
  </si>
  <si>
    <t>3335898809</t>
  </si>
  <si>
    <t>3335898882</t>
  </si>
  <si>
    <t>3335898919</t>
  </si>
  <si>
    <t>3335898947</t>
  </si>
  <si>
    <t>3335898950</t>
  </si>
  <si>
    <t>3335898953</t>
  </si>
  <si>
    <t>3335898957</t>
  </si>
  <si>
    <t>3335898959</t>
  </si>
  <si>
    <t>3335898961</t>
  </si>
  <si>
    <t>3335898963</t>
  </si>
  <si>
    <t>3335898964</t>
  </si>
  <si>
    <t>3335898982</t>
  </si>
  <si>
    <t>3335898984</t>
  </si>
  <si>
    <t>Morales Payano, Wilfredy Leandro</t>
  </si>
  <si>
    <t>TAJETA TRABADA</t>
  </si>
  <si>
    <t>3335899008</t>
  </si>
  <si>
    <t>3335899009</t>
  </si>
  <si>
    <t>3335899012</t>
  </si>
  <si>
    <t>3335899013</t>
  </si>
  <si>
    <t>3335899014</t>
  </si>
  <si>
    <t>3335899016</t>
  </si>
  <si>
    <t>3335899017</t>
  </si>
  <si>
    <t>3335899018</t>
  </si>
  <si>
    <t>3335899019</t>
  </si>
  <si>
    <t>3335899020</t>
  </si>
  <si>
    <t>3335899021</t>
  </si>
  <si>
    <t>3335899022</t>
  </si>
  <si>
    <t>3335899023</t>
  </si>
  <si>
    <t>3335899024</t>
  </si>
  <si>
    <t>3335899025</t>
  </si>
  <si>
    <t>3335899026</t>
  </si>
  <si>
    <t>3335899027</t>
  </si>
  <si>
    <t>3335899028</t>
  </si>
  <si>
    <t>3335899029</t>
  </si>
  <si>
    <t>3335899030</t>
  </si>
  <si>
    <t>3335899031</t>
  </si>
  <si>
    <t>3335899032</t>
  </si>
  <si>
    <t>3335899033</t>
  </si>
  <si>
    <t>3335899034</t>
  </si>
  <si>
    <t>3335899036</t>
  </si>
  <si>
    <t>3335899037</t>
  </si>
  <si>
    <t>ReservaC Norte</t>
  </si>
  <si>
    <t xml:space="preserve">Brioso Luciano, Cristino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</si>
</sst>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1" xfId="0" applyFont="1" applyFill="1" applyBorder="1" applyAlignment="1">
      <alignment horizontal="center"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39" fillId="41" borderId="61" xfId="509" applyBorder="1">
      <alignment horizontal="center" vertical="center" wrapText="1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7" fillId="5" borderId="68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53" fillId="5" borderId="68" xfId="0" applyFont="1" applyFill="1" applyBorder="1" applyAlignment="1">
      <alignment horizontal="center" vertical="center"/>
    </xf>
    <xf numFmtId="22" fontId="53" fillId="5" borderId="68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79"/>
      <tableStyleElement type="headerRow" dxfId="278"/>
      <tableStyleElement type="totalRow" dxfId="277"/>
      <tableStyleElement type="firstColumn" dxfId="276"/>
      <tableStyleElement type="lastColumn" dxfId="275"/>
      <tableStyleElement type="firstRowStripe" dxfId="274"/>
      <tableStyleElement type="firstColumnStripe" dxfId="27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607364" TargetMode="External"/><Relationship Id="rId18" Type="http://schemas.openxmlformats.org/officeDocument/2006/relationships/hyperlink" Target="http://s460-helpdesk/CAisd/pdmweb.exe?OP=SEARCH+FACTORY=in+SKIPLIST=1+QBE.EQ.id=3607289" TargetMode="External"/><Relationship Id="rId26" Type="http://schemas.openxmlformats.org/officeDocument/2006/relationships/hyperlink" Target="http://s460-helpdesk/CAisd/pdmweb.exe?OP=SEARCH+FACTORY=in+SKIPLIST=1+QBE.EQ.id=3607440" TargetMode="External"/><Relationship Id="rId39" Type="http://schemas.openxmlformats.org/officeDocument/2006/relationships/hyperlink" Target="http://s460-helpdesk/CAisd/pdmweb.exe?OP=SEARCH+FACTORY=in+SKIPLIST=1+QBE.EQ.id=3607427" TargetMode="External"/><Relationship Id="rId21" Type="http://schemas.openxmlformats.org/officeDocument/2006/relationships/hyperlink" Target="http://s460-helpdesk/CAisd/pdmweb.exe?OP=SEARCH+FACTORY=in+SKIPLIST=1+QBE.EQ.id=3607120" TargetMode="External"/><Relationship Id="rId34" Type="http://schemas.openxmlformats.org/officeDocument/2006/relationships/hyperlink" Target="http://s460-helpdesk/CAisd/pdmweb.exe?OP=SEARCH+FACTORY=in+SKIPLIST=1+QBE.EQ.id=3607432" TargetMode="External"/><Relationship Id="rId42" Type="http://schemas.openxmlformats.org/officeDocument/2006/relationships/hyperlink" Target="http://s460-helpdesk/CAisd/pdmweb.exe?OP=SEARCH+FACTORY=in+SKIPLIST=1+QBE.EQ.id=3607424" TargetMode="External"/><Relationship Id="rId47" Type="http://schemas.openxmlformats.org/officeDocument/2006/relationships/hyperlink" Target="http://s460-helpdesk/CAisd/pdmweb.exe?OP=SEARCH+FACTORY=in+SKIPLIST=1+QBE.EQ.id=3607416" TargetMode="External"/><Relationship Id="rId50" Type="http://schemas.openxmlformats.org/officeDocument/2006/relationships/vmlDrawing" Target="../drawings/vmlDrawing1.vml"/><Relationship Id="rId7" Type="http://schemas.openxmlformats.org/officeDocument/2006/relationships/hyperlink" Target="http://s460-helpdesk/CAisd/pdmweb.exe?OP=SEARCH+FACTORY=in+SKIPLIST=1+QBE.EQ.id=3607391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07354" TargetMode="External"/><Relationship Id="rId29" Type="http://schemas.openxmlformats.org/officeDocument/2006/relationships/hyperlink" Target="http://s460-helpdesk/CAisd/pdmweb.exe?OP=SEARCH+FACTORY=in+SKIPLIST=1+QBE.EQ.id=3607437" TargetMode="External"/><Relationship Id="rId11" Type="http://schemas.openxmlformats.org/officeDocument/2006/relationships/hyperlink" Target="http://s460-helpdesk/CAisd/pdmweb.exe?OP=SEARCH+FACTORY=in+SKIPLIST=1+QBE.EQ.id=3607368" TargetMode="External"/><Relationship Id="rId24" Type="http://schemas.openxmlformats.org/officeDocument/2006/relationships/hyperlink" Target="http://s460-helpdesk/CAisd/pdmweb.exe?OP=SEARCH+FACTORY=in+SKIPLIST=1+QBE.EQ.id=3607443" TargetMode="External"/><Relationship Id="rId32" Type="http://schemas.openxmlformats.org/officeDocument/2006/relationships/hyperlink" Target="http://s460-helpdesk/CAisd/pdmweb.exe?OP=SEARCH+FACTORY=in+SKIPLIST=1+QBE.EQ.id=3607434" TargetMode="External"/><Relationship Id="rId37" Type="http://schemas.openxmlformats.org/officeDocument/2006/relationships/hyperlink" Target="http://s460-helpdesk/CAisd/pdmweb.exe?OP=SEARCH+FACTORY=in+SKIPLIST=1+QBE.EQ.id=3607429" TargetMode="External"/><Relationship Id="rId40" Type="http://schemas.openxmlformats.org/officeDocument/2006/relationships/hyperlink" Target="http://s460-helpdesk/CAisd/pdmweb.exe?OP=SEARCH+FACTORY=in+SKIPLIST=1+QBE.EQ.id=3607426" TargetMode="External"/><Relationship Id="rId45" Type="http://schemas.openxmlformats.org/officeDocument/2006/relationships/hyperlink" Target="http://s460-helpdesk/CAisd/pdmweb.exe?OP=SEARCH+FACTORY=in+SKIPLIST=1+QBE.EQ.id=3607420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07357" TargetMode="External"/><Relationship Id="rId23" Type="http://schemas.openxmlformats.org/officeDocument/2006/relationships/hyperlink" Target="http://s460-helpdesk/CAisd/pdmweb.exe?OP=SEARCH+FACTORY=in+SKIPLIST=1+QBE.EQ.id=3607444" TargetMode="External"/><Relationship Id="rId28" Type="http://schemas.openxmlformats.org/officeDocument/2006/relationships/hyperlink" Target="http://s460-helpdesk/CAisd/pdmweb.exe?OP=SEARCH+FACTORY=in+SKIPLIST=1+QBE.EQ.id=3607438" TargetMode="External"/><Relationship Id="rId36" Type="http://schemas.openxmlformats.org/officeDocument/2006/relationships/hyperlink" Target="http://s460-helpdesk/CAisd/pdmweb.exe?OP=SEARCH+FACTORY=in+SKIPLIST=1+QBE.EQ.id=3607430" TargetMode="External"/><Relationship Id="rId49" Type="http://schemas.openxmlformats.org/officeDocument/2006/relationships/printerSettings" Target="../printerSettings/printerSettings7.bin"/><Relationship Id="rId10" Type="http://schemas.openxmlformats.org/officeDocument/2006/relationships/hyperlink" Target="http://s460-helpdesk/CAisd/pdmweb.exe?OP=SEARCH+FACTORY=in+SKIPLIST=1+QBE.EQ.id=3607370" TargetMode="External"/><Relationship Id="rId19" Type="http://schemas.openxmlformats.org/officeDocument/2006/relationships/hyperlink" Target="http://s460-helpdesk/CAisd/pdmweb.exe?OP=SEARCH+FACTORY=in+SKIPLIST=1+QBE.EQ.id=3607216" TargetMode="External"/><Relationship Id="rId31" Type="http://schemas.openxmlformats.org/officeDocument/2006/relationships/hyperlink" Target="http://s460-helpdesk/CAisd/pdmweb.exe?OP=SEARCH+FACTORY=in+SKIPLIST=1+QBE.EQ.id=3607435" TargetMode="External"/><Relationship Id="rId44" Type="http://schemas.openxmlformats.org/officeDocument/2006/relationships/hyperlink" Target="http://s460-helpdesk/CAisd/pdmweb.exe?OP=SEARCH+FACTORY=in+SKIPLIST=1+QBE.EQ.id=3607421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07371" TargetMode="External"/><Relationship Id="rId14" Type="http://schemas.openxmlformats.org/officeDocument/2006/relationships/hyperlink" Target="http://s460-helpdesk/CAisd/pdmweb.exe?OP=SEARCH+FACTORY=in+SKIPLIST=1+QBE.EQ.id=3607360" TargetMode="External"/><Relationship Id="rId22" Type="http://schemas.openxmlformats.org/officeDocument/2006/relationships/hyperlink" Target="http://s460-helpdesk/CAisd/pdmweb.exe?OP=SEARCH+FACTORY=in+SKIPLIST=1+QBE.EQ.id=3607108" TargetMode="External"/><Relationship Id="rId27" Type="http://schemas.openxmlformats.org/officeDocument/2006/relationships/hyperlink" Target="http://s460-helpdesk/CAisd/pdmweb.exe?OP=SEARCH+FACTORY=in+SKIPLIST=1+QBE.EQ.id=3607439" TargetMode="External"/><Relationship Id="rId30" Type="http://schemas.openxmlformats.org/officeDocument/2006/relationships/hyperlink" Target="http://s460-helpdesk/CAisd/pdmweb.exe?OP=SEARCH+FACTORY=in+SKIPLIST=1+QBE.EQ.id=3607436" TargetMode="External"/><Relationship Id="rId35" Type="http://schemas.openxmlformats.org/officeDocument/2006/relationships/hyperlink" Target="http://s460-helpdesk/CAisd/pdmweb.exe?OP=SEARCH+FACTORY=in+SKIPLIST=1+QBE.EQ.id=3607431" TargetMode="External"/><Relationship Id="rId43" Type="http://schemas.openxmlformats.org/officeDocument/2006/relationships/hyperlink" Target="http://s460-helpdesk/CAisd/pdmweb.exe?OP=SEARCH+FACTORY=in+SKIPLIST=1+QBE.EQ.id=3607423" TargetMode="External"/><Relationship Id="rId48" Type="http://schemas.openxmlformats.org/officeDocument/2006/relationships/hyperlink" Target="http://s460-helpdesk/CAisd/pdmweb.exe?OP=SEARCH+FACTORY=in+SKIPLIST=1+QBE.EQ.id=3607415" TargetMode="External"/><Relationship Id="rId8" Type="http://schemas.openxmlformats.org/officeDocument/2006/relationships/hyperlink" Target="http://s460-helpdesk/CAisd/pdmweb.exe?OP=SEARCH+FACTORY=in+SKIPLIST=1+QBE.EQ.id=3607389" TargetMode="External"/><Relationship Id="rId51" Type="http://schemas.openxmlformats.org/officeDocument/2006/relationships/comments" Target="../comments1.xm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607366" TargetMode="External"/><Relationship Id="rId17" Type="http://schemas.openxmlformats.org/officeDocument/2006/relationships/hyperlink" Target="http://s460-helpdesk/CAisd/pdmweb.exe?OP=SEARCH+FACTORY=in+SKIPLIST=1+QBE.EQ.id=3607326" TargetMode="External"/><Relationship Id="rId25" Type="http://schemas.openxmlformats.org/officeDocument/2006/relationships/hyperlink" Target="http://s460-helpdesk/CAisd/pdmweb.exe?OP=SEARCH+FACTORY=in+SKIPLIST=1+QBE.EQ.id=3607441" TargetMode="External"/><Relationship Id="rId33" Type="http://schemas.openxmlformats.org/officeDocument/2006/relationships/hyperlink" Target="http://s460-helpdesk/CAisd/pdmweb.exe?OP=SEARCH+FACTORY=in+SKIPLIST=1+QBE.EQ.id=3607433" TargetMode="External"/><Relationship Id="rId38" Type="http://schemas.openxmlformats.org/officeDocument/2006/relationships/hyperlink" Target="http://s460-helpdesk/CAisd/pdmweb.exe?OP=SEARCH+FACTORY=in+SKIPLIST=1+QBE.EQ.id=3607428" TargetMode="External"/><Relationship Id="rId46" Type="http://schemas.openxmlformats.org/officeDocument/2006/relationships/hyperlink" Target="http://s460-helpdesk/CAisd/pdmweb.exe?OP=SEARCH+FACTORY=in+SKIPLIST=1+QBE.EQ.id=3607419" TargetMode="External"/><Relationship Id="rId20" Type="http://schemas.openxmlformats.org/officeDocument/2006/relationships/hyperlink" Target="http://s460-helpdesk/CAisd/pdmweb.exe?OP=SEARCH+FACTORY=in+SKIPLIST=1+QBE.EQ.id=3607129" TargetMode="External"/><Relationship Id="rId41" Type="http://schemas.openxmlformats.org/officeDocument/2006/relationships/hyperlink" Target="http://s460-helpdesk/CAisd/pdmweb.exe?OP=SEARCH+FACTORY=in+SKIPLIST=1+QBE.EQ.id=3607425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Q195"/>
  <sheetViews>
    <sheetView tabSelected="1" topLeftCell="G1" zoomScaleNormal="100" workbookViewId="0">
      <pane ySplit="4" topLeftCell="A125" activePane="bottomLeft" state="frozen"/>
      <selection pane="bottomLeft" activeCell="B196" sqref="B196"/>
    </sheetView>
  </sheetViews>
  <sheetFormatPr baseColWidth="10" defaultColWidth="25.85546875" defaultRowHeight="15" x14ac:dyDescent="0.25"/>
  <cols>
    <col min="1" max="1" width="24.5703125" style="87" bestFit="1" customWidth="1"/>
    <col min="2" max="2" width="19" style="109" bestFit="1" customWidth="1"/>
    <col min="3" max="3" width="16.28515625" style="44" bestFit="1" customWidth="1"/>
    <col min="4" max="4" width="26.140625" style="87" bestFit="1" customWidth="1"/>
    <col min="5" max="5" width="10.5703125" style="82" bestFit="1" customWidth="1"/>
    <col min="6" max="6" width="11.42578125" style="45" bestFit="1" customWidth="1"/>
    <col min="7" max="7" width="58.5703125" style="45" bestFit="1" customWidth="1"/>
    <col min="8" max="11" width="5.140625" style="45" bestFit="1" customWidth="1"/>
    <col min="12" max="12" width="47.28515625" style="45" bestFit="1" customWidth="1"/>
    <col min="13" max="13" width="18.140625" style="87" bestFit="1" customWidth="1"/>
    <col min="14" max="14" width="16.42578125" style="87" customWidth="1"/>
    <col min="15" max="15" width="38.7109375" style="87" bestFit="1" customWidth="1"/>
    <col min="16" max="16" width="22" style="89" bestFit="1" customWidth="1"/>
    <col min="17" max="17" width="47.28515625" style="75" bestFit="1" customWidth="1"/>
    <col min="18" max="16384" width="25.85546875" style="43"/>
  </cols>
  <sheetData>
    <row r="1" spans="1:17" ht="18" x14ac:dyDescent="0.25">
      <c r="A1" s="160" t="s">
        <v>2153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17" ht="18" x14ac:dyDescent="0.25">
      <c r="A2" s="157" t="s">
        <v>2150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17" ht="18.75" thickBot="1" x14ac:dyDescent="0.3">
      <c r="A3" s="163" t="s">
        <v>2578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5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ht="18" hidden="1" x14ac:dyDescent="0.25">
      <c r="A5" s="134" t="str">
        <f>VLOOKUP(E5,'LISTADO ATM'!$A$2:$C$898,3,0)</f>
        <v>SUR</v>
      </c>
      <c r="B5" s="129">
        <v>3335895653</v>
      </c>
      <c r="C5" s="136">
        <v>44338.479247685187</v>
      </c>
      <c r="D5" s="136" t="s">
        <v>2473</v>
      </c>
      <c r="E5" s="124">
        <v>249</v>
      </c>
      <c r="F5" s="145" t="str">
        <f>VLOOKUP(E5,VIP!$A$2:$O13348,2,0)</f>
        <v>DRBR249</v>
      </c>
      <c r="G5" s="134" t="str">
        <f>VLOOKUP(E5,'LISTADO ATM'!$A$2:$B$897,2,0)</f>
        <v xml:space="preserve">ATM Banco Agrícola Neiba </v>
      </c>
      <c r="H5" s="134" t="str">
        <f>VLOOKUP(E5,VIP!$A$2:$O18211,7,FALSE)</f>
        <v>Si</v>
      </c>
      <c r="I5" s="134" t="str">
        <f>VLOOKUP(E5,VIP!$A$2:$O10176,8,FALSE)</f>
        <v>Si</v>
      </c>
      <c r="J5" s="134" t="str">
        <f>VLOOKUP(E5,VIP!$A$2:$O10126,8,FALSE)</f>
        <v>Si</v>
      </c>
      <c r="K5" s="134" t="str">
        <f>VLOOKUP(E5,VIP!$A$2:$O13700,6,0)</f>
        <v>NO</v>
      </c>
      <c r="L5" s="125" t="s">
        <v>2418</v>
      </c>
      <c r="M5" s="154" t="s">
        <v>2579</v>
      </c>
      <c r="N5" s="154" t="s">
        <v>2572</v>
      </c>
      <c r="O5" s="134" t="s">
        <v>2474</v>
      </c>
      <c r="P5" s="137"/>
      <c r="Q5" s="155">
        <v>44341.478472222225</v>
      </c>
    </row>
    <row r="6" spans="1:17" ht="18" hidden="1" x14ac:dyDescent="0.25">
      <c r="A6" s="134" t="str">
        <f>VLOOKUP(E6,'LISTADO ATM'!$A$2:$C$898,3,0)</f>
        <v>SUR</v>
      </c>
      <c r="B6" s="129">
        <v>3335895688</v>
      </c>
      <c r="C6" s="136">
        <v>44338.497800925928</v>
      </c>
      <c r="D6" s="136" t="s">
        <v>2180</v>
      </c>
      <c r="E6" s="124">
        <v>829</v>
      </c>
      <c r="F6" s="145" t="str">
        <f>VLOOKUP(E6,VIP!$A$2:$O13344,2,0)</f>
        <v>DRBR829</v>
      </c>
      <c r="G6" s="134" t="str">
        <f>VLOOKUP(E6,'LISTADO ATM'!$A$2:$B$897,2,0)</f>
        <v xml:space="preserve">ATM UNP Multicentro Sirena Baní </v>
      </c>
      <c r="H6" s="134" t="str">
        <f>VLOOKUP(E6,VIP!$A$2:$O18207,7,FALSE)</f>
        <v>Si</v>
      </c>
      <c r="I6" s="134" t="str">
        <f>VLOOKUP(E6,VIP!$A$2:$O10172,8,FALSE)</f>
        <v>Si</v>
      </c>
      <c r="J6" s="134" t="str">
        <f>VLOOKUP(E6,VIP!$A$2:$O10122,8,FALSE)</f>
        <v>Si</v>
      </c>
      <c r="K6" s="134" t="str">
        <f>VLOOKUP(E6,VIP!$A$2:$O13696,6,0)</f>
        <v>NO</v>
      </c>
      <c r="L6" s="125" t="s">
        <v>2469</v>
      </c>
      <c r="M6" s="202" t="s">
        <v>2579</v>
      </c>
      <c r="N6" s="135" t="s">
        <v>2454</v>
      </c>
      <c r="O6" s="134" t="s">
        <v>2456</v>
      </c>
      <c r="P6" s="137"/>
      <c r="Q6" s="202" t="s">
        <v>2585</v>
      </c>
    </row>
    <row r="7" spans="1:17" ht="18" hidden="1" x14ac:dyDescent="0.25">
      <c r="A7" s="134" t="str">
        <f>VLOOKUP(E7,'LISTADO ATM'!$A$2:$C$898,3,0)</f>
        <v>DISTRITO NACIONAL</v>
      </c>
      <c r="B7" s="129">
        <v>3335895719</v>
      </c>
      <c r="C7" s="136">
        <v>44338.516388888886</v>
      </c>
      <c r="D7" s="136" t="s">
        <v>2450</v>
      </c>
      <c r="E7" s="124">
        <v>406</v>
      </c>
      <c r="F7" s="145" t="str">
        <f>VLOOKUP(E7,VIP!$A$2:$O13342,2,0)</f>
        <v>DRBR406</v>
      </c>
      <c r="G7" s="134" t="str">
        <f>VLOOKUP(E7,'LISTADO ATM'!$A$2:$B$897,2,0)</f>
        <v xml:space="preserve">ATM UNP Plaza Lama Máximo Gómez </v>
      </c>
      <c r="H7" s="134" t="str">
        <f>VLOOKUP(E7,VIP!$A$2:$O18205,7,FALSE)</f>
        <v>Si</v>
      </c>
      <c r="I7" s="134" t="str">
        <f>VLOOKUP(E7,VIP!$A$2:$O10170,8,FALSE)</f>
        <v>Si</v>
      </c>
      <c r="J7" s="134" t="str">
        <f>VLOOKUP(E7,VIP!$A$2:$O10120,8,FALSE)</f>
        <v>Si</v>
      </c>
      <c r="K7" s="134" t="str">
        <f>VLOOKUP(E7,VIP!$A$2:$O13694,6,0)</f>
        <v>SI</v>
      </c>
      <c r="L7" s="125" t="s">
        <v>2443</v>
      </c>
      <c r="M7" s="154" t="s">
        <v>2579</v>
      </c>
      <c r="N7" s="154" t="s">
        <v>2572</v>
      </c>
      <c r="O7" s="134" t="s">
        <v>2455</v>
      </c>
      <c r="P7" s="137"/>
      <c r="Q7" s="155">
        <v>44341.599999999999</v>
      </c>
    </row>
    <row r="8" spans="1:17" ht="18" hidden="1" x14ac:dyDescent="0.25">
      <c r="A8" s="134" t="str">
        <f>VLOOKUP(E8,'LISTADO ATM'!$A$2:$C$898,3,0)</f>
        <v>DISTRITO NACIONAL</v>
      </c>
      <c r="B8" s="129">
        <v>3335895780</v>
      </c>
      <c r="C8" s="136">
        <v>44338.677777777775</v>
      </c>
      <c r="D8" s="136" t="s">
        <v>2450</v>
      </c>
      <c r="E8" s="124">
        <v>446</v>
      </c>
      <c r="F8" s="146" t="str">
        <f>VLOOKUP(E8,VIP!$A$2:$O13292,2,0)</f>
        <v>DRBR446</v>
      </c>
      <c r="G8" s="134" t="str">
        <f>VLOOKUP(E8,'LISTADO ATM'!$A$2:$B$897,2,0)</f>
        <v>ATM Hipodromo V Centenario</v>
      </c>
      <c r="H8" s="134" t="str">
        <f>VLOOKUP(E8,VIP!$A$2:$O18155,7,FALSE)</f>
        <v>Si</v>
      </c>
      <c r="I8" s="134" t="str">
        <f>VLOOKUP(E8,VIP!$A$2:$O10120,8,FALSE)</f>
        <v>Si</v>
      </c>
      <c r="J8" s="134" t="str">
        <f>VLOOKUP(E8,VIP!$A$2:$O10070,8,FALSE)</f>
        <v>Si</v>
      </c>
      <c r="K8" s="134" t="str">
        <f>VLOOKUP(E8,VIP!$A$2:$O13644,6,0)</f>
        <v>NO</v>
      </c>
      <c r="L8" s="125" t="s">
        <v>2443</v>
      </c>
      <c r="M8" s="154" t="s">
        <v>2579</v>
      </c>
      <c r="N8" s="154" t="s">
        <v>2572</v>
      </c>
      <c r="O8" s="134" t="s">
        <v>2455</v>
      </c>
      <c r="P8" s="137"/>
      <c r="Q8" s="155">
        <v>44341.595833333333</v>
      </c>
    </row>
    <row r="9" spans="1:17" ht="18" hidden="1" x14ac:dyDescent="0.25">
      <c r="A9" s="134" t="str">
        <f>VLOOKUP(E9,'LISTADO ATM'!$A$2:$C$898,3,0)</f>
        <v>DISTRITO NACIONAL</v>
      </c>
      <c r="B9" s="129">
        <v>3335895824</v>
      </c>
      <c r="C9" s="136">
        <v>44338.771481481483</v>
      </c>
      <c r="D9" s="136" t="s">
        <v>2180</v>
      </c>
      <c r="E9" s="124">
        <v>955</v>
      </c>
      <c r="F9" s="146" t="str">
        <f>VLOOKUP(E9,VIP!$A$2:$O13236,2,0)</f>
        <v>DRBR955</v>
      </c>
      <c r="G9" s="134" t="str">
        <f>VLOOKUP(E9,'LISTADO ATM'!$A$2:$B$897,2,0)</f>
        <v xml:space="preserve">ATM Oficina Americana Independencia II </v>
      </c>
      <c r="H9" s="134" t="str">
        <f>VLOOKUP(E9,VIP!$A$2:$O18099,7,FALSE)</f>
        <v>Si</v>
      </c>
      <c r="I9" s="134" t="str">
        <f>VLOOKUP(E9,VIP!$A$2:$O10064,8,FALSE)</f>
        <v>Si</v>
      </c>
      <c r="J9" s="134" t="str">
        <f>VLOOKUP(E9,VIP!$A$2:$O10014,8,FALSE)</f>
        <v>Si</v>
      </c>
      <c r="K9" s="134" t="str">
        <f>VLOOKUP(E9,VIP!$A$2:$O13588,6,0)</f>
        <v>NO</v>
      </c>
      <c r="L9" s="125" t="s">
        <v>2245</v>
      </c>
      <c r="M9" s="154" t="s">
        <v>2579</v>
      </c>
      <c r="N9" s="154" t="s">
        <v>2572</v>
      </c>
      <c r="O9" s="134" t="s">
        <v>2456</v>
      </c>
      <c r="P9" s="137"/>
      <c r="Q9" s="155">
        <v>44341.414583333331</v>
      </c>
    </row>
    <row r="10" spans="1:17" ht="18" hidden="1" x14ac:dyDescent="0.25">
      <c r="A10" s="134" t="str">
        <f>VLOOKUP(E10,'LISTADO ATM'!$A$2:$C$898,3,0)</f>
        <v>DISTRITO NACIONAL</v>
      </c>
      <c r="B10" s="129">
        <v>3335895840</v>
      </c>
      <c r="C10" s="136">
        <v>44338.986793981479</v>
      </c>
      <c r="D10" s="136" t="s">
        <v>2180</v>
      </c>
      <c r="E10" s="124">
        <v>566</v>
      </c>
      <c r="F10" s="146" t="str">
        <f>VLOOKUP(E10,VIP!$A$2:$O13242,2,0)</f>
        <v>DRBR508</v>
      </c>
      <c r="G10" s="134" t="str">
        <f>VLOOKUP(E10,'LISTADO ATM'!$A$2:$B$897,2,0)</f>
        <v xml:space="preserve">ATM Hiper Olé Aut. Duarte </v>
      </c>
      <c r="H10" s="134" t="str">
        <f>VLOOKUP(E10,VIP!$A$2:$O18105,7,FALSE)</f>
        <v>Si</v>
      </c>
      <c r="I10" s="134" t="str">
        <f>VLOOKUP(E10,VIP!$A$2:$O10070,8,FALSE)</f>
        <v>Si</v>
      </c>
      <c r="J10" s="134" t="str">
        <f>VLOOKUP(E10,VIP!$A$2:$O10020,8,FALSE)</f>
        <v>Si</v>
      </c>
      <c r="K10" s="134" t="str">
        <f>VLOOKUP(E10,VIP!$A$2:$O13594,6,0)</f>
        <v>NO</v>
      </c>
      <c r="L10" s="125" t="s">
        <v>2245</v>
      </c>
      <c r="M10" s="154" t="s">
        <v>2579</v>
      </c>
      <c r="N10" s="154" t="s">
        <v>2572</v>
      </c>
      <c r="O10" s="134" t="s">
        <v>2456</v>
      </c>
      <c r="P10" s="137"/>
      <c r="Q10" s="155">
        <v>44341.409722222219</v>
      </c>
    </row>
    <row r="11" spans="1:17" ht="18" hidden="1" x14ac:dyDescent="0.25">
      <c r="A11" s="134" t="str">
        <f>VLOOKUP(E11,'LISTADO ATM'!$A$2:$C$898,3,0)</f>
        <v>DISTRITO NACIONAL</v>
      </c>
      <c r="B11" s="129">
        <v>3335895853</v>
      </c>
      <c r="C11" s="136">
        <v>44339.322997685187</v>
      </c>
      <c r="D11" s="136" t="s">
        <v>2473</v>
      </c>
      <c r="E11" s="124">
        <v>354</v>
      </c>
      <c r="F11" s="146" t="str">
        <f>VLOOKUP(E11,VIP!$A$2:$O13249,2,0)</f>
        <v>DRBR354</v>
      </c>
      <c r="G11" s="134" t="str">
        <f>VLOOKUP(E11,'LISTADO ATM'!$A$2:$B$897,2,0)</f>
        <v xml:space="preserve">ATM Oficina Núñez de Cáceres II </v>
      </c>
      <c r="H11" s="134" t="str">
        <f>VLOOKUP(E11,VIP!$A$2:$O18112,7,FALSE)</f>
        <v>Si</v>
      </c>
      <c r="I11" s="134" t="str">
        <f>VLOOKUP(E11,VIP!$A$2:$O10077,8,FALSE)</f>
        <v>Si</v>
      </c>
      <c r="J11" s="134" t="str">
        <f>VLOOKUP(E11,VIP!$A$2:$O10027,8,FALSE)</f>
        <v>Si</v>
      </c>
      <c r="K11" s="134" t="str">
        <f>VLOOKUP(E11,VIP!$A$2:$O13601,6,0)</f>
        <v>NO</v>
      </c>
      <c r="L11" s="125" t="s">
        <v>2418</v>
      </c>
      <c r="M11" s="154" t="s">
        <v>2579</v>
      </c>
      <c r="N11" s="135" t="s">
        <v>2454</v>
      </c>
      <c r="O11" s="134" t="s">
        <v>2474</v>
      </c>
      <c r="P11" s="137"/>
      <c r="Q11" s="155">
        <v>44341.591666666667</v>
      </c>
    </row>
    <row r="12" spans="1:17" ht="18" hidden="1" x14ac:dyDescent="0.25">
      <c r="A12" s="134" t="str">
        <f>VLOOKUP(E12,'LISTADO ATM'!$A$2:$C$898,3,0)</f>
        <v>DISTRITO NACIONAL</v>
      </c>
      <c r="B12" s="129">
        <v>3335895860</v>
      </c>
      <c r="C12" s="136">
        <v>44339.395358796297</v>
      </c>
      <c r="D12" s="136" t="s">
        <v>2180</v>
      </c>
      <c r="E12" s="124">
        <v>272</v>
      </c>
      <c r="F12" s="146" t="str">
        <f>VLOOKUP(E12,VIP!$A$2:$O13245,2,0)</f>
        <v>DRBR272</v>
      </c>
      <c r="G12" s="134" t="str">
        <f>VLOOKUP(E12,'LISTADO ATM'!$A$2:$B$897,2,0)</f>
        <v xml:space="preserve">ATM Cámara de Diputados </v>
      </c>
      <c r="H12" s="134" t="str">
        <f>VLOOKUP(E12,VIP!$A$2:$O18108,7,FALSE)</f>
        <v>Si</v>
      </c>
      <c r="I12" s="134" t="str">
        <f>VLOOKUP(E12,VIP!$A$2:$O10073,8,FALSE)</f>
        <v>Si</v>
      </c>
      <c r="J12" s="134" t="str">
        <f>VLOOKUP(E12,VIP!$A$2:$O10023,8,FALSE)</f>
        <v>Si</v>
      </c>
      <c r="K12" s="134" t="str">
        <f>VLOOKUP(E12,VIP!$A$2:$O13597,6,0)</f>
        <v>NO</v>
      </c>
      <c r="L12" s="125" t="s">
        <v>2469</v>
      </c>
      <c r="M12" s="154" t="s">
        <v>2579</v>
      </c>
      <c r="N12" s="154" t="s">
        <v>2572</v>
      </c>
      <c r="O12" s="134" t="s">
        <v>2456</v>
      </c>
      <c r="P12" s="137"/>
      <c r="Q12" s="155">
        <v>44341.478472222225</v>
      </c>
    </row>
    <row r="13" spans="1:17" ht="18" x14ac:dyDescent="0.25">
      <c r="A13" s="134" t="str">
        <f>VLOOKUP(E13,'LISTADO ATM'!$A$2:$C$898,3,0)</f>
        <v>SUR</v>
      </c>
      <c r="B13" s="129">
        <v>3335895875</v>
      </c>
      <c r="C13" s="136">
        <v>44339.504895833335</v>
      </c>
      <c r="D13" s="136" t="s">
        <v>2180</v>
      </c>
      <c r="E13" s="124">
        <v>968</v>
      </c>
      <c r="F13" s="146" t="str">
        <f>VLOOKUP(E13,VIP!$A$2:$O13277,2,0)</f>
        <v>DRBR24I</v>
      </c>
      <c r="G13" s="134" t="str">
        <f>VLOOKUP(E13,'LISTADO ATM'!$A$2:$B$897,2,0)</f>
        <v xml:space="preserve">ATM UNP Mercado Baní </v>
      </c>
      <c r="H13" s="134" t="str">
        <f>VLOOKUP(E13,VIP!$A$2:$O18140,7,FALSE)</f>
        <v>Si</v>
      </c>
      <c r="I13" s="134" t="str">
        <f>VLOOKUP(E13,VIP!$A$2:$O10105,8,FALSE)</f>
        <v>Si</v>
      </c>
      <c r="J13" s="134" t="str">
        <f>VLOOKUP(E13,VIP!$A$2:$O10055,8,FALSE)</f>
        <v>Si</v>
      </c>
      <c r="K13" s="134" t="str">
        <f>VLOOKUP(E13,VIP!$A$2:$O13629,6,0)</f>
        <v>SI</v>
      </c>
      <c r="L13" s="125" t="s">
        <v>2219</v>
      </c>
      <c r="M13" s="135" t="s">
        <v>2447</v>
      </c>
      <c r="N13" s="135" t="s">
        <v>2454</v>
      </c>
      <c r="O13" s="134" t="s">
        <v>2456</v>
      </c>
      <c r="P13" s="137"/>
      <c r="Q13" s="135" t="s">
        <v>2219</v>
      </c>
    </row>
    <row r="14" spans="1:17" ht="18" hidden="1" x14ac:dyDescent="0.25">
      <c r="A14" s="134" t="str">
        <f>VLOOKUP(E14,'LISTADO ATM'!$A$2:$C$898,3,0)</f>
        <v>DISTRITO NACIONAL</v>
      </c>
      <c r="B14" s="129">
        <v>3335895882</v>
      </c>
      <c r="C14" s="136">
        <v>44339.522141203706</v>
      </c>
      <c r="D14" s="136" t="s">
        <v>2473</v>
      </c>
      <c r="E14" s="124">
        <v>516</v>
      </c>
      <c r="F14" s="146" t="str">
        <f>VLOOKUP(E14,VIP!$A$2:$O13273,2,0)</f>
        <v>DRBR516</v>
      </c>
      <c r="G14" s="134" t="str">
        <f>VLOOKUP(E14,'LISTADO ATM'!$A$2:$B$897,2,0)</f>
        <v xml:space="preserve">ATM Oficina Gascue </v>
      </c>
      <c r="H14" s="134" t="str">
        <f>VLOOKUP(E14,VIP!$A$2:$O18136,7,FALSE)</f>
        <v>Si</v>
      </c>
      <c r="I14" s="134" t="str">
        <f>VLOOKUP(E14,VIP!$A$2:$O10101,8,FALSE)</f>
        <v>Si</v>
      </c>
      <c r="J14" s="134" t="str">
        <f>VLOOKUP(E14,VIP!$A$2:$O10051,8,FALSE)</f>
        <v>Si</v>
      </c>
      <c r="K14" s="134" t="str">
        <f>VLOOKUP(E14,VIP!$A$2:$O13625,6,0)</f>
        <v>SI</v>
      </c>
      <c r="L14" s="125" t="s">
        <v>2418</v>
      </c>
      <c r="M14" s="154" t="s">
        <v>2579</v>
      </c>
      <c r="N14" s="154" t="s">
        <v>2572</v>
      </c>
      <c r="O14" s="134" t="s">
        <v>2474</v>
      </c>
      <c r="P14" s="137"/>
      <c r="Q14" s="155">
        <v>44341.481249999997</v>
      </c>
    </row>
    <row r="15" spans="1:17" ht="18" x14ac:dyDescent="0.25">
      <c r="A15" s="134" t="str">
        <f>VLOOKUP(E15,'LISTADO ATM'!$A$2:$C$898,3,0)</f>
        <v>DISTRITO NACIONAL</v>
      </c>
      <c r="B15" s="129">
        <v>3335895890</v>
      </c>
      <c r="C15" s="136">
        <v>44339.576793981483</v>
      </c>
      <c r="D15" s="136" t="s">
        <v>2180</v>
      </c>
      <c r="E15" s="124">
        <v>264</v>
      </c>
      <c r="F15" s="146" t="str">
        <f>VLOOKUP(E15,VIP!$A$2:$O13267,2,0)</f>
        <v>DRBR264</v>
      </c>
      <c r="G15" s="134" t="str">
        <f>VLOOKUP(E15,'LISTADO ATM'!$A$2:$B$897,2,0)</f>
        <v xml:space="preserve">ATM S/M Nacional Independencia </v>
      </c>
      <c r="H15" s="134" t="str">
        <f>VLOOKUP(E15,VIP!$A$2:$O18130,7,FALSE)</f>
        <v>Si</v>
      </c>
      <c r="I15" s="134" t="str">
        <f>VLOOKUP(E15,VIP!$A$2:$O10095,8,FALSE)</f>
        <v>Si</v>
      </c>
      <c r="J15" s="134" t="str">
        <f>VLOOKUP(E15,VIP!$A$2:$O10045,8,FALSE)</f>
        <v>Si</v>
      </c>
      <c r="K15" s="134" t="str">
        <f>VLOOKUP(E15,VIP!$A$2:$O13619,6,0)</f>
        <v>SI</v>
      </c>
      <c r="L15" s="125" t="s">
        <v>2219</v>
      </c>
      <c r="M15" s="135" t="s">
        <v>2447</v>
      </c>
      <c r="N15" s="135" t="s">
        <v>2454</v>
      </c>
      <c r="O15" s="134" t="s">
        <v>2456</v>
      </c>
      <c r="P15" s="137"/>
      <c r="Q15" s="135" t="s">
        <v>2219</v>
      </c>
    </row>
    <row r="16" spans="1:17" ht="18" x14ac:dyDescent="0.25">
      <c r="A16" s="134" t="str">
        <f>VLOOKUP(E16,'LISTADO ATM'!$A$2:$C$898,3,0)</f>
        <v>DISTRITO NACIONAL</v>
      </c>
      <c r="B16" s="129">
        <v>3335895892</v>
      </c>
      <c r="C16" s="136">
        <v>44339.581689814811</v>
      </c>
      <c r="D16" s="136" t="s">
        <v>2180</v>
      </c>
      <c r="E16" s="124">
        <v>812</v>
      </c>
      <c r="F16" s="146" t="str">
        <f>VLOOKUP(E16,VIP!$A$2:$O13265,2,0)</f>
        <v>DRBR812</v>
      </c>
      <c r="G16" s="134" t="str">
        <f>VLOOKUP(E16,'LISTADO ATM'!$A$2:$B$897,2,0)</f>
        <v xml:space="preserve">ATM Canasta del Pueblo </v>
      </c>
      <c r="H16" s="134" t="str">
        <f>VLOOKUP(E16,VIP!$A$2:$O18128,7,FALSE)</f>
        <v>Si</v>
      </c>
      <c r="I16" s="134" t="str">
        <f>VLOOKUP(E16,VIP!$A$2:$O10093,8,FALSE)</f>
        <v>Si</v>
      </c>
      <c r="J16" s="134" t="str">
        <f>VLOOKUP(E16,VIP!$A$2:$O10043,8,FALSE)</f>
        <v>Si</v>
      </c>
      <c r="K16" s="134" t="str">
        <f>VLOOKUP(E16,VIP!$A$2:$O13617,6,0)</f>
        <v>NO</v>
      </c>
      <c r="L16" s="125" t="s">
        <v>2219</v>
      </c>
      <c r="M16" s="135" t="s">
        <v>2447</v>
      </c>
      <c r="N16" s="135" t="s">
        <v>2454</v>
      </c>
      <c r="O16" s="134" t="s">
        <v>2456</v>
      </c>
      <c r="P16" s="137"/>
      <c r="Q16" s="135" t="s">
        <v>2219</v>
      </c>
    </row>
    <row r="17" spans="1:17" ht="18" hidden="1" x14ac:dyDescent="0.25">
      <c r="A17" s="134" t="str">
        <f>VLOOKUP(E17,'LISTADO ATM'!$A$2:$C$898,3,0)</f>
        <v>DISTRITO NACIONAL</v>
      </c>
      <c r="B17" s="129">
        <v>3335895940</v>
      </c>
      <c r="C17" s="136">
        <v>44339.91642361111</v>
      </c>
      <c r="D17" s="136" t="s">
        <v>2450</v>
      </c>
      <c r="E17" s="124">
        <v>318</v>
      </c>
      <c r="F17" s="146" t="str">
        <f>VLOOKUP(E17,VIP!$A$2:$O13282,2,0)</f>
        <v>DRBR318</v>
      </c>
      <c r="G17" s="134" t="str">
        <f>VLOOKUP(E17,'LISTADO ATM'!$A$2:$B$897,2,0)</f>
        <v>ATM Autoservicio Lope de Vega</v>
      </c>
      <c r="H17" s="134" t="str">
        <f>VLOOKUP(E17,VIP!$A$2:$O18145,7,FALSE)</f>
        <v>Si</v>
      </c>
      <c r="I17" s="134" t="str">
        <f>VLOOKUP(E17,VIP!$A$2:$O10110,8,FALSE)</f>
        <v>Si</v>
      </c>
      <c r="J17" s="134" t="str">
        <f>VLOOKUP(E17,VIP!$A$2:$O10060,8,FALSE)</f>
        <v>Si</v>
      </c>
      <c r="K17" s="134" t="str">
        <f>VLOOKUP(E17,VIP!$A$2:$O13634,6,0)</f>
        <v>NO</v>
      </c>
      <c r="L17" s="125" t="s">
        <v>2567</v>
      </c>
      <c r="M17" s="154" t="s">
        <v>2579</v>
      </c>
      <c r="N17" s="154" t="s">
        <v>2572</v>
      </c>
      <c r="O17" s="134" t="s">
        <v>2455</v>
      </c>
      <c r="P17" s="137"/>
      <c r="Q17" s="155">
        <v>44341.592361111114</v>
      </c>
    </row>
    <row r="18" spans="1:17" ht="18" hidden="1" x14ac:dyDescent="0.25">
      <c r="A18" s="134" t="str">
        <f>VLOOKUP(E18,'LISTADO ATM'!$A$2:$C$898,3,0)</f>
        <v>ESTE</v>
      </c>
      <c r="B18" s="129">
        <v>3335895941</v>
      </c>
      <c r="C18" s="136">
        <v>44339.931527777779</v>
      </c>
      <c r="D18" s="136" t="s">
        <v>2450</v>
      </c>
      <c r="E18" s="124">
        <v>912</v>
      </c>
      <c r="F18" s="146" t="str">
        <f>VLOOKUP(E18,VIP!$A$2:$O13283,2,0)</f>
        <v>DRBR973</v>
      </c>
      <c r="G18" s="134" t="str">
        <f>VLOOKUP(E18,'LISTADO ATM'!$A$2:$B$897,2,0)</f>
        <v xml:space="preserve">ATM Oficina San Pedro II </v>
      </c>
      <c r="H18" s="134" t="str">
        <f>VLOOKUP(E18,VIP!$A$2:$O18146,7,FALSE)</f>
        <v>Si</v>
      </c>
      <c r="I18" s="134" t="str">
        <f>VLOOKUP(E18,VIP!$A$2:$O10111,8,FALSE)</f>
        <v>Si</v>
      </c>
      <c r="J18" s="134" t="str">
        <f>VLOOKUP(E18,VIP!$A$2:$O10061,8,FALSE)</f>
        <v>Si</v>
      </c>
      <c r="K18" s="134" t="str">
        <f>VLOOKUP(E18,VIP!$A$2:$O13635,6,0)</f>
        <v>SI</v>
      </c>
      <c r="L18" s="125" t="s">
        <v>2443</v>
      </c>
      <c r="M18" s="154" t="s">
        <v>2579</v>
      </c>
      <c r="N18" s="154" t="s">
        <v>2572</v>
      </c>
      <c r="O18" s="134" t="s">
        <v>2455</v>
      </c>
      <c r="P18" s="137"/>
      <c r="Q18" s="155">
        <v>44341.451388888891</v>
      </c>
    </row>
    <row r="19" spans="1:17" ht="18" hidden="1" x14ac:dyDescent="0.25">
      <c r="A19" s="134" t="str">
        <f>VLOOKUP(E19,'LISTADO ATM'!$A$2:$C$898,3,0)</f>
        <v>SUR</v>
      </c>
      <c r="B19" s="129">
        <v>3335896387</v>
      </c>
      <c r="C19" s="136">
        <v>44340.397962962961</v>
      </c>
      <c r="D19" s="136" t="s">
        <v>2180</v>
      </c>
      <c r="E19" s="124">
        <v>252</v>
      </c>
      <c r="F19" s="146" t="str">
        <f>VLOOKUP(E19,VIP!$A$2:$O13303,2,0)</f>
        <v>DRBR252</v>
      </c>
      <c r="G19" s="134" t="str">
        <f>VLOOKUP(E19,'LISTADO ATM'!$A$2:$B$897,2,0)</f>
        <v xml:space="preserve">ATM Banco Agrícola (Barahona) </v>
      </c>
      <c r="H19" s="134" t="str">
        <f>VLOOKUP(E19,VIP!$A$2:$O18166,7,FALSE)</f>
        <v>Si</v>
      </c>
      <c r="I19" s="134" t="str">
        <f>VLOOKUP(E19,VIP!$A$2:$O10131,8,FALSE)</f>
        <v>Si</v>
      </c>
      <c r="J19" s="134" t="str">
        <f>VLOOKUP(E19,VIP!$A$2:$O10081,8,FALSE)</f>
        <v>Si</v>
      </c>
      <c r="K19" s="134" t="str">
        <f>VLOOKUP(E19,VIP!$A$2:$O13655,6,0)</f>
        <v>NO</v>
      </c>
      <c r="L19" s="125" t="s">
        <v>2219</v>
      </c>
      <c r="M19" s="154" t="s">
        <v>2579</v>
      </c>
      <c r="N19" s="154" t="s">
        <v>2572</v>
      </c>
      <c r="O19" s="134" t="s">
        <v>2456</v>
      </c>
      <c r="P19" s="137"/>
      <c r="Q19" s="155">
        <v>44341.407638888886</v>
      </c>
    </row>
    <row r="20" spans="1:17" ht="18" hidden="1" x14ac:dyDescent="0.25">
      <c r="A20" s="134" t="str">
        <f>VLOOKUP(E20,'LISTADO ATM'!$A$2:$C$898,3,0)</f>
        <v>SUR</v>
      </c>
      <c r="B20" s="129">
        <v>3335896400</v>
      </c>
      <c r="C20" s="136">
        <v>44340.401770833334</v>
      </c>
      <c r="D20" s="136" t="s">
        <v>2473</v>
      </c>
      <c r="E20" s="124">
        <v>5</v>
      </c>
      <c r="F20" s="146" t="str">
        <f>VLOOKUP(E20,VIP!$A$2:$O13302,2,0)</f>
        <v>DRBR005</v>
      </c>
      <c r="G20" s="134" t="str">
        <f>VLOOKUP(E20,'LISTADO ATM'!$A$2:$B$897,2,0)</f>
        <v>ATM Oficina Autoservicio Villa Ofelia (San Juan)</v>
      </c>
      <c r="H20" s="134" t="str">
        <f>VLOOKUP(E20,VIP!$A$2:$O18165,7,FALSE)</f>
        <v>Si</v>
      </c>
      <c r="I20" s="134" t="str">
        <f>VLOOKUP(E20,VIP!$A$2:$O10130,8,FALSE)</f>
        <v>Si</v>
      </c>
      <c r="J20" s="134" t="str">
        <f>VLOOKUP(E20,VIP!$A$2:$O10080,8,FALSE)</f>
        <v>Si</v>
      </c>
      <c r="K20" s="134" t="str">
        <f>VLOOKUP(E20,VIP!$A$2:$O13654,6,0)</f>
        <v>NO</v>
      </c>
      <c r="L20" s="125" t="s">
        <v>2566</v>
      </c>
      <c r="M20" s="154" t="s">
        <v>2579</v>
      </c>
      <c r="N20" s="154" t="s">
        <v>2572</v>
      </c>
      <c r="O20" s="134" t="s">
        <v>2474</v>
      </c>
      <c r="P20" s="137"/>
      <c r="Q20" s="155">
        <v>44341.416666666664</v>
      </c>
    </row>
    <row r="21" spans="1:17" ht="18" hidden="1" x14ac:dyDescent="0.25">
      <c r="A21" s="134" t="str">
        <f>VLOOKUP(E21,'LISTADO ATM'!$A$2:$C$898,3,0)</f>
        <v>DISTRITO NACIONAL</v>
      </c>
      <c r="B21" s="129">
        <v>3335896416</v>
      </c>
      <c r="C21" s="136">
        <v>44340.405104166668</v>
      </c>
      <c r="D21" s="136" t="s">
        <v>2180</v>
      </c>
      <c r="E21" s="124">
        <v>696</v>
      </c>
      <c r="F21" s="146" t="str">
        <f>VLOOKUP(E21,VIP!$A$2:$O13301,2,0)</f>
        <v>DRBR696</v>
      </c>
      <c r="G21" s="134" t="str">
        <f>VLOOKUP(E21,'LISTADO ATM'!$A$2:$B$897,2,0)</f>
        <v>ATM Olé Jacobo Majluta</v>
      </c>
      <c r="H21" s="134" t="str">
        <f>VLOOKUP(E21,VIP!$A$2:$O18164,7,FALSE)</f>
        <v>Si</v>
      </c>
      <c r="I21" s="134" t="str">
        <f>VLOOKUP(E21,VIP!$A$2:$O10129,8,FALSE)</f>
        <v>Si</v>
      </c>
      <c r="J21" s="134" t="str">
        <f>VLOOKUP(E21,VIP!$A$2:$O10079,8,FALSE)</f>
        <v>Si</v>
      </c>
      <c r="K21" s="134" t="str">
        <f>VLOOKUP(E21,VIP!$A$2:$O13653,6,0)</f>
        <v>NO</v>
      </c>
      <c r="L21" s="125" t="s">
        <v>2219</v>
      </c>
      <c r="M21" s="202" t="s">
        <v>2579</v>
      </c>
      <c r="N21" s="135" t="s">
        <v>2454</v>
      </c>
      <c r="O21" s="134" t="s">
        <v>2456</v>
      </c>
      <c r="P21" s="137"/>
      <c r="Q21" s="202" t="s">
        <v>2585</v>
      </c>
    </row>
    <row r="22" spans="1:17" ht="18" hidden="1" x14ac:dyDescent="0.25">
      <c r="A22" s="134" t="str">
        <f>VLOOKUP(E22,'LISTADO ATM'!$A$2:$C$898,3,0)</f>
        <v>DISTRITO NACIONAL</v>
      </c>
      <c r="B22" s="129">
        <v>3335896498</v>
      </c>
      <c r="C22" s="136">
        <v>44340.421620370369</v>
      </c>
      <c r="D22" s="136" t="s">
        <v>2180</v>
      </c>
      <c r="E22" s="124">
        <v>184</v>
      </c>
      <c r="F22" s="146" t="str">
        <f>VLOOKUP(E22,VIP!$A$2:$O13298,2,0)</f>
        <v>DRBR184</v>
      </c>
      <c r="G22" s="134" t="str">
        <f>VLOOKUP(E22,'LISTADO ATM'!$A$2:$B$897,2,0)</f>
        <v xml:space="preserve">ATM Hermanas Mirabal </v>
      </c>
      <c r="H22" s="134" t="str">
        <f>VLOOKUP(E22,VIP!$A$2:$O18161,7,FALSE)</f>
        <v>Si</v>
      </c>
      <c r="I22" s="134" t="str">
        <f>VLOOKUP(E22,VIP!$A$2:$O10126,8,FALSE)</f>
        <v>Si</v>
      </c>
      <c r="J22" s="134" t="str">
        <f>VLOOKUP(E22,VIP!$A$2:$O10076,8,FALSE)</f>
        <v>Si</v>
      </c>
      <c r="K22" s="134" t="str">
        <f>VLOOKUP(E22,VIP!$A$2:$O13650,6,0)</f>
        <v>SI</v>
      </c>
      <c r="L22" s="125" t="s">
        <v>2219</v>
      </c>
      <c r="M22" s="202" t="s">
        <v>2579</v>
      </c>
      <c r="N22" s="135" t="s">
        <v>2454</v>
      </c>
      <c r="O22" s="134" t="s">
        <v>2456</v>
      </c>
      <c r="P22" s="137"/>
      <c r="Q22" s="202" t="s">
        <v>2585</v>
      </c>
    </row>
    <row r="23" spans="1:17" ht="18" hidden="1" x14ac:dyDescent="0.25">
      <c r="A23" s="134" t="str">
        <f>VLOOKUP(E23,'LISTADO ATM'!$A$2:$C$898,3,0)</f>
        <v>DISTRITO NACIONAL</v>
      </c>
      <c r="B23" s="129">
        <v>3335896503</v>
      </c>
      <c r="C23" s="136">
        <v>44340.421967592592</v>
      </c>
      <c r="D23" s="136" t="s">
        <v>2180</v>
      </c>
      <c r="E23" s="124">
        <v>917</v>
      </c>
      <c r="F23" s="146" t="str">
        <f>VLOOKUP(E23,VIP!$A$2:$O13297,2,0)</f>
        <v>DRBR01B</v>
      </c>
      <c r="G23" s="134" t="str">
        <f>VLOOKUP(E23,'LISTADO ATM'!$A$2:$B$897,2,0)</f>
        <v xml:space="preserve">ATM Oficina Los Mina </v>
      </c>
      <c r="H23" s="134" t="str">
        <f>VLOOKUP(E23,VIP!$A$2:$O18160,7,FALSE)</f>
        <v>Si</v>
      </c>
      <c r="I23" s="134" t="str">
        <f>VLOOKUP(E23,VIP!$A$2:$O10125,8,FALSE)</f>
        <v>Si</v>
      </c>
      <c r="J23" s="134" t="str">
        <f>VLOOKUP(E23,VIP!$A$2:$O10075,8,FALSE)</f>
        <v>Si</v>
      </c>
      <c r="K23" s="134" t="str">
        <f>VLOOKUP(E23,VIP!$A$2:$O13649,6,0)</f>
        <v>NO</v>
      </c>
      <c r="L23" s="125" t="s">
        <v>2219</v>
      </c>
      <c r="M23" s="154" t="s">
        <v>2579</v>
      </c>
      <c r="N23" s="154" t="s">
        <v>2572</v>
      </c>
      <c r="O23" s="134" t="s">
        <v>2456</v>
      </c>
      <c r="P23" s="137"/>
      <c r="Q23" s="203">
        <v>44341.407638888886</v>
      </c>
    </row>
    <row r="24" spans="1:17" ht="18" hidden="1" x14ac:dyDescent="0.25">
      <c r="A24" s="134" t="str">
        <f>VLOOKUP(E24,'LISTADO ATM'!$A$2:$C$898,3,0)</f>
        <v>DISTRITO NACIONAL</v>
      </c>
      <c r="B24" s="129">
        <v>3335896507</v>
      </c>
      <c r="C24" s="136">
        <v>44340.423020833332</v>
      </c>
      <c r="D24" s="136" t="s">
        <v>2180</v>
      </c>
      <c r="E24" s="124">
        <v>224</v>
      </c>
      <c r="F24" s="146" t="str">
        <f>VLOOKUP(E24,VIP!$A$2:$O13294,2,0)</f>
        <v>DRBR224</v>
      </c>
      <c r="G24" s="134" t="str">
        <f>VLOOKUP(E24,'LISTADO ATM'!$A$2:$B$897,2,0)</f>
        <v xml:space="preserve">ATM S/M Nacional El Millón (Núñez de Cáceres) </v>
      </c>
      <c r="H24" s="134" t="str">
        <f>VLOOKUP(E24,VIP!$A$2:$O18157,7,FALSE)</f>
        <v>Si</v>
      </c>
      <c r="I24" s="134" t="str">
        <f>VLOOKUP(E24,VIP!$A$2:$O10122,8,FALSE)</f>
        <v>Si</v>
      </c>
      <c r="J24" s="134" t="str">
        <f>VLOOKUP(E24,VIP!$A$2:$O10072,8,FALSE)</f>
        <v>Si</v>
      </c>
      <c r="K24" s="134" t="str">
        <f>VLOOKUP(E24,VIP!$A$2:$O13646,6,0)</f>
        <v>SI</v>
      </c>
      <c r="L24" s="125" t="s">
        <v>2219</v>
      </c>
      <c r="M24" s="154" t="s">
        <v>2579</v>
      </c>
      <c r="N24" s="154" t="s">
        <v>2572</v>
      </c>
      <c r="O24" s="134" t="s">
        <v>2456</v>
      </c>
      <c r="P24" s="137"/>
      <c r="Q24" s="155">
        <v>44341.415972222225</v>
      </c>
    </row>
    <row r="25" spans="1:17" ht="18" hidden="1" x14ac:dyDescent="0.25">
      <c r="A25" s="134" t="str">
        <f>VLOOKUP(E25,'LISTADO ATM'!$A$2:$C$898,3,0)</f>
        <v>DISTRITO NACIONAL</v>
      </c>
      <c r="B25" s="129">
        <v>3335896734</v>
      </c>
      <c r="C25" s="136">
        <v>44340.475555555553</v>
      </c>
      <c r="D25" s="136" t="s">
        <v>2180</v>
      </c>
      <c r="E25" s="124">
        <v>836</v>
      </c>
      <c r="F25" s="146" t="str">
        <f>VLOOKUP(E25,VIP!$A$2:$O13309,2,0)</f>
        <v>DRBR836</v>
      </c>
      <c r="G25" s="134" t="str">
        <f>VLOOKUP(E25,'LISTADO ATM'!$A$2:$B$897,2,0)</f>
        <v xml:space="preserve">ATM UNP Plaza Luperón </v>
      </c>
      <c r="H25" s="134" t="str">
        <f>VLOOKUP(E25,VIP!$A$2:$O18172,7,FALSE)</f>
        <v>Si</v>
      </c>
      <c r="I25" s="134" t="str">
        <f>VLOOKUP(E25,VIP!$A$2:$O10137,8,FALSE)</f>
        <v>Si</v>
      </c>
      <c r="J25" s="134" t="str">
        <f>VLOOKUP(E25,VIP!$A$2:$O10087,8,FALSE)</f>
        <v>Si</v>
      </c>
      <c r="K25" s="134" t="str">
        <f>VLOOKUP(E25,VIP!$A$2:$O13661,6,0)</f>
        <v>NO</v>
      </c>
      <c r="L25" s="125" t="s">
        <v>2469</v>
      </c>
      <c r="M25" s="154" t="s">
        <v>2579</v>
      </c>
      <c r="N25" s="154" t="s">
        <v>2572</v>
      </c>
      <c r="O25" s="134" t="s">
        <v>2456</v>
      </c>
      <c r="P25" s="134"/>
      <c r="Q25" s="155">
        <v>44341.47152777778</v>
      </c>
    </row>
    <row r="26" spans="1:17" ht="18" hidden="1" x14ac:dyDescent="0.25">
      <c r="A26" s="134" t="str">
        <f>VLOOKUP(E26,'LISTADO ATM'!$A$2:$C$898,3,0)</f>
        <v>DISTRITO NACIONAL</v>
      </c>
      <c r="B26" s="129">
        <v>3335896735</v>
      </c>
      <c r="C26" s="136">
        <v>44340.475694444445</v>
      </c>
      <c r="D26" s="136" t="s">
        <v>2180</v>
      </c>
      <c r="E26" s="124">
        <v>629</v>
      </c>
      <c r="F26" s="146" t="str">
        <f>VLOOKUP(E26,VIP!$A$2:$O13318,2,0)</f>
        <v>DRBR24M</v>
      </c>
      <c r="G26" s="134" t="str">
        <f>VLOOKUP(E26,'LISTADO ATM'!$A$2:$B$897,2,0)</f>
        <v xml:space="preserve">ATM Oficina Americana Independencia I </v>
      </c>
      <c r="H26" s="134" t="str">
        <f>VLOOKUP(E26,VIP!$A$2:$O18181,7,FALSE)</f>
        <v>Si</v>
      </c>
      <c r="I26" s="134" t="str">
        <f>VLOOKUP(E26,VIP!$A$2:$O10146,8,FALSE)</f>
        <v>Si</v>
      </c>
      <c r="J26" s="134" t="str">
        <f>VLOOKUP(E26,VIP!$A$2:$O10096,8,FALSE)</f>
        <v>Si</v>
      </c>
      <c r="K26" s="134" t="str">
        <f>VLOOKUP(E26,VIP!$A$2:$O13670,6,0)</f>
        <v>SI</v>
      </c>
      <c r="L26" s="125" t="s">
        <v>2245</v>
      </c>
      <c r="M26" s="154" t="s">
        <v>2579</v>
      </c>
      <c r="N26" s="154" t="s">
        <v>2572</v>
      </c>
      <c r="O26" s="134" t="s">
        <v>2456</v>
      </c>
      <c r="P26" s="134"/>
      <c r="Q26" s="155">
        <v>44341.409722222219</v>
      </c>
    </row>
    <row r="27" spans="1:17" ht="18" hidden="1" x14ac:dyDescent="0.25">
      <c r="A27" s="134" t="str">
        <f>VLOOKUP(E27,'LISTADO ATM'!$A$2:$C$898,3,0)</f>
        <v>SUR</v>
      </c>
      <c r="B27" s="129">
        <v>3335896736</v>
      </c>
      <c r="C27" s="136">
        <v>44340.475844907407</v>
      </c>
      <c r="D27" s="136" t="s">
        <v>2450</v>
      </c>
      <c r="E27" s="124">
        <v>730</v>
      </c>
      <c r="F27" s="146" t="str">
        <f>VLOOKUP(E27,VIP!$A$2:$O13307,2,0)</f>
        <v>DRBR082</v>
      </c>
      <c r="G27" s="134" t="str">
        <f>VLOOKUP(E27,'LISTADO ATM'!$A$2:$B$897,2,0)</f>
        <v xml:space="preserve">ATM Palacio de Justicia Barahona </v>
      </c>
      <c r="H27" s="134" t="str">
        <f>VLOOKUP(E27,VIP!$A$2:$O18170,7,FALSE)</f>
        <v>Si</v>
      </c>
      <c r="I27" s="134" t="str">
        <f>VLOOKUP(E27,VIP!$A$2:$O10135,8,FALSE)</f>
        <v>Si</v>
      </c>
      <c r="J27" s="134" t="str">
        <f>VLOOKUP(E27,VIP!$A$2:$O10085,8,FALSE)</f>
        <v>Si</v>
      </c>
      <c r="K27" s="134" t="str">
        <f>VLOOKUP(E27,VIP!$A$2:$O13659,6,0)</f>
        <v>NO</v>
      </c>
      <c r="L27" s="125" t="s">
        <v>2443</v>
      </c>
      <c r="M27" s="154" t="s">
        <v>2579</v>
      </c>
      <c r="N27" s="154" t="s">
        <v>2572</v>
      </c>
      <c r="O27" s="134" t="s">
        <v>2455</v>
      </c>
      <c r="P27" s="134"/>
      <c r="Q27" s="155">
        <v>44341.396527777775</v>
      </c>
    </row>
    <row r="28" spans="1:17" ht="18" hidden="1" x14ac:dyDescent="0.25">
      <c r="A28" s="134" t="str">
        <f>VLOOKUP(E28,'LISTADO ATM'!$A$2:$C$898,3,0)</f>
        <v>NORTE</v>
      </c>
      <c r="B28" s="129">
        <v>3335896786</v>
      </c>
      <c r="C28" s="136">
        <v>44340.48878472222</v>
      </c>
      <c r="D28" s="136" t="s">
        <v>2181</v>
      </c>
      <c r="E28" s="124">
        <v>895</v>
      </c>
      <c r="F28" s="146" t="str">
        <f>VLOOKUP(E28,VIP!$A$2:$O13306,2,0)</f>
        <v>DRBR895</v>
      </c>
      <c r="G28" s="134" t="str">
        <f>VLOOKUP(E28,'LISTADO ATM'!$A$2:$B$897,2,0)</f>
        <v xml:space="preserve">ATM S/M Bravo (Santiago) </v>
      </c>
      <c r="H28" s="134" t="str">
        <f>VLOOKUP(E28,VIP!$A$2:$O18169,7,FALSE)</f>
        <v>Si</v>
      </c>
      <c r="I28" s="134" t="str">
        <f>VLOOKUP(E28,VIP!$A$2:$O10134,8,FALSE)</f>
        <v>No</v>
      </c>
      <c r="J28" s="134" t="str">
        <f>VLOOKUP(E28,VIP!$A$2:$O10084,8,FALSE)</f>
        <v>No</v>
      </c>
      <c r="K28" s="134" t="str">
        <f>VLOOKUP(E28,VIP!$A$2:$O13658,6,0)</f>
        <v>NO</v>
      </c>
      <c r="L28" s="125" t="s">
        <v>2219</v>
      </c>
      <c r="M28" s="154" t="s">
        <v>2579</v>
      </c>
      <c r="N28" s="135" t="s">
        <v>2454</v>
      </c>
      <c r="O28" s="134" t="s">
        <v>2569</v>
      </c>
      <c r="P28" s="134"/>
      <c r="Q28" s="155">
        <v>44341.394444444442</v>
      </c>
    </row>
    <row r="29" spans="1:17" ht="18" x14ac:dyDescent="0.25">
      <c r="A29" s="134" t="str">
        <f>VLOOKUP(E29,'LISTADO ATM'!$A$2:$C$898,3,0)</f>
        <v>DISTRITO NACIONAL</v>
      </c>
      <c r="B29" s="129">
        <v>3335896889</v>
      </c>
      <c r="C29" s="136">
        <v>44340.522812499999</v>
      </c>
      <c r="D29" s="136" t="s">
        <v>2180</v>
      </c>
      <c r="E29" s="124">
        <v>845</v>
      </c>
      <c r="F29" s="146" t="str">
        <f>VLOOKUP(E29,VIP!$A$2:$O13317,2,0)</f>
        <v>DRBR845</v>
      </c>
      <c r="G29" s="134" t="str">
        <f>VLOOKUP(E29,'LISTADO ATM'!$A$2:$B$897,2,0)</f>
        <v xml:space="preserve">ATM CERTV (Canal 4) </v>
      </c>
      <c r="H29" s="134" t="str">
        <f>VLOOKUP(E29,VIP!$A$2:$O18180,7,FALSE)</f>
        <v>Si</v>
      </c>
      <c r="I29" s="134" t="str">
        <f>VLOOKUP(E29,VIP!$A$2:$O10145,8,FALSE)</f>
        <v>Si</v>
      </c>
      <c r="J29" s="134" t="str">
        <f>VLOOKUP(E29,VIP!$A$2:$O10095,8,FALSE)</f>
        <v>Si</v>
      </c>
      <c r="K29" s="134" t="str">
        <f>VLOOKUP(E29,VIP!$A$2:$O13669,6,0)</f>
        <v>NO</v>
      </c>
      <c r="L29" s="125" t="s">
        <v>2219</v>
      </c>
      <c r="M29" s="135" t="s">
        <v>2447</v>
      </c>
      <c r="N29" s="135" t="s">
        <v>2454</v>
      </c>
      <c r="O29" s="134" t="s">
        <v>2456</v>
      </c>
      <c r="P29" s="134"/>
      <c r="Q29" s="135" t="s">
        <v>2219</v>
      </c>
    </row>
    <row r="30" spans="1:17" ht="18" hidden="1" x14ac:dyDescent="0.25">
      <c r="A30" s="134" t="str">
        <f>VLOOKUP(E30,'LISTADO ATM'!$A$2:$C$898,3,0)</f>
        <v>DISTRITO NACIONAL</v>
      </c>
      <c r="B30" s="129">
        <v>3335896919</v>
      </c>
      <c r="C30" s="136">
        <v>44340.540601851855</v>
      </c>
      <c r="D30" s="136" t="s">
        <v>2473</v>
      </c>
      <c r="E30" s="124">
        <v>722</v>
      </c>
      <c r="F30" s="146" t="str">
        <f>VLOOKUP(E30,VIP!$A$2:$O13315,2,0)</f>
        <v>DRBR393</v>
      </c>
      <c r="G30" s="134" t="str">
        <f>VLOOKUP(E30,'LISTADO ATM'!$A$2:$B$897,2,0)</f>
        <v xml:space="preserve">ATM Oficina Charles de Gaulle III </v>
      </c>
      <c r="H30" s="134" t="str">
        <f>VLOOKUP(E30,VIP!$A$2:$O18178,7,FALSE)</f>
        <v>Si</v>
      </c>
      <c r="I30" s="134" t="str">
        <f>VLOOKUP(E30,VIP!$A$2:$O10143,8,FALSE)</f>
        <v>Si</v>
      </c>
      <c r="J30" s="134" t="str">
        <f>VLOOKUP(E30,VIP!$A$2:$O10093,8,FALSE)</f>
        <v>Si</v>
      </c>
      <c r="K30" s="134" t="str">
        <f>VLOOKUP(E30,VIP!$A$2:$O13667,6,0)</f>
        <v>SI</v>
      </c>
      <c r="L30" s="125" t="s">
        <v>2418</v>
      </c>
      <c r="M30" s="154" t="s">
        <v>2579</v>
      </c>
      <c r="N30" s="135" t="s">
        <v>2454</v>
      </c>
      <c r="O30" s="134" t="s">
        <v>2573</v>
      </c>
      <c r="P30" s="134"/>
      <c r="Q30" s="155">
        <v>44341.59097222222</v>
      </c>
    </row>
    <row r="31" spans="1:17" ht="18" x14ac:dyDescent="0.25">
      <c r="A31" s="134" t="str">
        <f>VLOOKUP(E31,'LISTADO ATM'!$A$2:$C$898,3,0)</f>
        <v>NORTE</v>
      </c>
      <c r="B31" s="129">
        <v>3335896929</v>
      </c>
      <c r="C31" s="136">
        <v>44340.545254629629</v>
      </c>
      <c r="D31" s="136" t="s">
        <v>2180</v>
      </c>
      <c r="E31" s="124">
        <v>262</v>
      </c>
      <c r="F31" s="146" t="str">
        <f>VLOOKUP(E31,VIP!$A$2:$O13313,2,0)</f>
        <v>DRBR262</v>
      </c>
      <c r="G31" s="134" t="str">
        <f>VLOOKUP(E31,'LISTADO ATM'!$A$2:$B$897,2,0)</f>
        <v xml:space="preserve">ATM Oficina Obras Públicas (Santiago) </v>
      </c>
      <c r="H31" s="134" t="str">
        <f>VLOOKUP(E31,VIP!$A$2:$O18176,7,FALSE)</f>
        <v>Si</v>
      </c>
      <c r="I31" s="134" t="str">
        <f>VLOOKUP(E31,VIP!$A$2:$O10141,8,FALSE)</f>
        <v>Si</v>
      </c>
      <c r="J31" s="134" t="str">
        <f>VLOOKUP(E31,VIP!$A$2:$O10091,8,FALSE)</f>
        <v>Si</v>
      </c>
      <c r="K31" s="134" t="str">
        <f>VLOOKUP(E31,VIP!$A$2:$O13665,6,0)</f>
        <v>SI</v>
      </c>
      <c r="L31" s="125" t="s">
        <v>2219</v>
      </c>
      <c r="M31" s="135" t="s">
        <v>2447</v>
      </c>
      <c r="N31" s="135" t="s">
        <v>2454</v>
      </c>
      <c r="O31" s="134" t="s">
        <v>2575</v>
      </c>
      <c r="P31" s="134"/>
      <c r="Q31" s="135" t="s">
        <v>2219</v>
      </c>
    </row>
    <row r="32" spans="1:17" ht="18" hidden="1" x14ac:dyDescent="0.25">
      <c r="A32" s="134" t="str">
        <f>VLOOKUP(E32,'LISTADO ATM'!$A$2:$C$898,3,0)</f>
        <v>DISTRITO NACIONAL</v>
      </c>
      <c r="B32" s="129">
        <v>3335896947</v>
      </c>
      <c r="C32" s="136">
        <v>44340.557152777779</v>
      </c>
      <c r="D32" s="136" t="s">
        <v>2180</v>
      </c>
      <c r="E32" s="124">
        <v>957</v>
      </c>
      <c r="F32" s="146" t="str">
        <f>VLOOKUP(E32,VIP!$A$2:$O13312,2,0)</f>
        <v>DRBR23F</v>
      </c>
      <c r="G32" s="134" t="str">
        <f>VLOOKUP(E32,'LISTADO ATM'!$A$2:$B$897,2,0)</f>
        <v xml:space="preserve">ATM Oficina Venezuela </v>
      </c>
      <c r="H32" s="134" t="str">
        <f>VLOOKUP(E32,VIP!$A$2:$O18175,7,FALSE)</f>
        <v>Si</v>
      </c>
      <c r="I32" s="134" t="str">
        <f>VLOOKUP(E32,VIP!$A$2:$O10140,8,FALSE)</f>
        <v>Si</v>
      </c>
      <c r="J32" s="134" t="str">
        <f>VLOOKUP(E32,VIP!$A$2:$O10090,8,FALSE)</f>
        <v>Si</v>
      </c>
      <c r="K32" s="134" t="str">
        <f>VLOOKUP(E32,VIP!$A$2:$O13664,6,0)</f>
        <v>SI</v>
      </c>
      <c r="L32" s="125" t="s">
        <v>2219</v>
      </c>
      <c r="M32" s="154" t="s">
        <v>2579</v>
      </c>
      <c r="N32" s="154" t="s">
        <v>2572</v>
      </c>
      <c r="O32" s="134" t="s">
        <v>2456</v>
      </c>
      <c r="P32" s="134"/>
      <c r="Q32" s="155">
        <v>44341.407638888886</v>
      </c>
    </row>
    <row r="33" spans="1:17" ht="18" hidden="1" x14ac:dyDescent="0.25">
      <c r="A33" s="134" t="str">
        <f>VLOOKUP(E33,'LISTADO ATM'!$A$2:$C$898,3,0)</f>
        <v>SUR</v>
      </c>
      <c r="B33" s="129">
        <v>3335896992</v>
      </c>
      <c r="C33" s="136">
        <v>44340.583599537036</v>
      </c>
      <c r="D33" s="136" t="s">
        <v>2180</v>
      </c>
      <c r="E33" s="124">
        <v>249</v>
      </c>
      <c r="F33" s="146" t="str">
        <f>VLOOKUP(E33,VIP!$A$2:$O13309,2,0)</f>
        <v>DRBR249</v>
      </c>
      <c r="G33" s="134" t="str">
        <f>VLOOKUP(E33,'LISTADO ATM'!$A$2:$B$897,2,0)</f>
        <v xml:space="preserve">ATM Banco Agrícola Neiba </v>
      </c>
      <c r="H33" s="134" t="str">
        <f>VLOOKUP(E33,VIP!$A$2:$O18172,7,FALSE)</f>
        <v>Si</v>
      </c>
      <c r="I33" s="134" t="str">
        <f>VLOOKUP(E33,VIP!$A$2:$O10137,8,FALSE)</f>
        <v>Si</v>
      </c>
      <c r="J33" s="134" t="str">
        <f>VLOOKUP(E33,VIP!$A$2:$O10087,8,FALSE)</f>
        <v>Si</v>
      </c>
      <c r="K33" s="134" t="str">
        <f>VLOOKUP(E33,VIP!$A$2:$O13661,6,0)</f>
        <v>NO</v>
      </c>
      <c r="L33" s="125" t="s">
        <v>2469</v>
      </c>
      <c r="M33" s="154" t="s">
        <v>2579</v>
      </c>
      <c r="N33" s="154" t="s">
        <v>2572</v>
      </c>
      <c r="O33" s="134" t="s">
        <v>2456</v>
      </c>
      <c r="P33" s="134"/>
      <c r="Q33" s="155">
        <v>44341.478472222225</v>
      </c>
    </row>
    <row r="34" spans="1:17" ht="18" hidden="1" x14ac:dyDescent="0.25">
      <c r="A34" s="134" t="str">
        <f>VLOOKUP(E34,'LISTADO ATM'!$A$2:$C$898,3,0)</f>
        <v>NORTE</v>
      </c>
      <c r="B34" s="129">
        <v>3335896994</v>
      </c>
      <c r="C34" s="136">
        <v>44340.584456018521</v>
      </c>
      <c r="D34" s="136" t="s">
        <v>2181</v>
      </c>
      <c r="E34" s="124">
        <v>291</v>
      </c>
      <c r="F34" s="146" t="str">
        <f>VLOOKUP(E34,VIP!$A$2:$O13308,2,0)</f>
        <v>DRBR291</v>
      </c>
      <c r="G34" s="134" t="str">
        <f>VLOOKUP(E34,'LISTADO ATM'!$A$2:$B$897,2,0)</f>
        <v xml:space="preserve">ATM S/M Jumbo Las Colinas </v>
      </c>
      <c r="H34" s="134" t="str">
        <f>VLOOKUP(E34,VIP!$A$2:$O18171,7,FALSE)</f>
        <v>Si</v>
      </c>
      <c r="I34" s="134" t="str">
        <f>VLOOKUP(E34,VIP!$A$2:$O10136,8,FALSE)</f>
        <v>Si</v>
      </c>
      <c r="J34" s="134" t="str">
        <f>VLOOKUP(E34,VIP!$A$2:$O10086,8,FALSE)</f>
        <v>Si</v>
      </c>
      <c r="K34" s="134" t="str">
        <f>VLOOKUP(E34,VIP!$A$2:$O13660,6,0)</f>
        <v>NO</v>
      </c>
      <c r="L34" s="125" t="s">
        <v>2469</v>
      </c>
      <c r="M34" s="154" t="s">
        <v>2579</v>
      </c>
      <c r="N34" s="135" t="s">
        <v>2454</v>
      </c>
      <c r="O34" s="134" t="s">
        <v>2569</v>
      </c>
      <c r="P34" s="134"/>
      <c r="Q34" s="155">
        <v>44341.42291666667</v>
      </c>
    </row>
    <row r="35" spans="1:17" ht="18" hidden="1" x14ac:dyDescent="0.25">
      <c r="A35" s="134" t="str">
        <f>VLOOKUP(E35,'LISTADO ATM'!$A$2:$C$898,3,0)</f>
        <v>DISTRITO NACIONAL</v>
      </c>
      <c r="B35" s="129">
        <v>3335897021</v>
      </c>
      <c r="C35" s="136">
        <v>44340.592789351853</v>
      </c>
      <c r="D35" s="136" t="s">
        <v>2450</v>
      </c>
      <c r="E35" s="124">
        <v>541</v>
      </c>
      <c r="F35" s="146" t="str">
        <f>VLOOKUP(E35,VIP!$A$2:$O13306,2,0)</f>
        <v>DRBR541</v>
      </c>
      <c r="G35" s="134" t="str">
        <f>VLOOKUP(E35,'LISTADO ATM'!$A$2:$B$897,2,0)</f>
        <v xml:space="preserve">ATM Oficina Sambil II </v>
      </c>
      <c r="H35" s="134" t="str">
        <f>VLOOKUP(E35,VIP!$A$2:$O18169,7,FALSE)</f>
        <v>Si</v>
      </c>
      <c r="I35" s="134" t="str">
        <f>VLOOKUP(E35,VIP!$A$2:$O10134,8,FALSE)</f>
        <v>Si</v>
      </c>
      <c r="J35" s="134" t="str">
        <f>VLOOKUP(E35,VIP!$A$2:$O10084,8,FALSE)</f>
        <v>Si</v>
      </c>
      <c r="K35" s="134" t="str">
        <f>VLOOKUP(E35,VIP!$A$2:$O13658,6,0)</f>
        <v>SI</v>
      </c>
      <c r="L35" s="125" t="s">
        <v>2418</v>
      </c>
      <c r="M35" s="154" t="s">
        <v>2579</v>
      </c>
      <c r="N35" s="135" t="s">
        <v>2572</v>
      </c>
      <c r="O35" s="134" t="s">
        <v>2455</v>
      </c>
      <c r="P35" s="134"/>
      <c r="Q35" s="155">
        <v>44341.587500000001</v>
      </c>
    </row>
    <row r="36" spans="1:17" ht="18" hidden="1" x14ac:dyDescent="0.25">
      <c r="A36" s="134" t="str">
        <f>VLOOKUP(E36,'LISTADO ATM'!$A$2:$C$898,3,0)</f>
        <v>NORTE</v>
      </c>
      <c r="B36" s="129">
        <v>3335897024</v>
      </c>
      <c r="C36" s="136">
        <v>44340.594282407408</v>
      </c>
      <c r="D36" s="136" t="s">
        <v>2473</v>
      </c>
      <c r="E36" s="124">
        <v>888</v>
      </c>
      <c r="F36" s="146" t="str">
        <f>VLOOKUP(E36,VIP!$A$2:$O13305,2,0)</f>
        <v>DRBR888</v>
      </c>
      <c r="G36" s="134" t="str">
        <f>VLOOKUP(E36,'LISTADO ATM'!$A$2:$B$897,2,0)</f>
        <v>ATM Oficina galeria 56 II (SFM)</v>
      </c>
      <c r="H36" s="134" t="str">
        <f>VLOOKUP(E36,VIP!$A$2:$O18168,7,FALSE)</f>
        <v>Si</v>
      </c>
      <c r="I36" s="134" t="str">
        <f>VLOOKUP(E36,VIP!$A$2:$O10133,8,FALSE)</f>
        <v>Si</v>
      </c>
      <c r="J36" s="134" t="str">
        <f>VLOOKUP(E36,VIP!$A$2:$O10083,8,FALSE)</f>
        <v>Si</v>
      </c>
      <c r="K36" s="134" t="str">
        <f>VLOOKUP(E36,VIP!$A$2:$O13657,6,0)</f>
        <v>SI</v>
      </c>
      <c r="L36" s="125" t="s">
        <v>2443</v>
      </c>
      <c r="M36" s="154" t="s">
        <v>2579</v>
      </c>
      <c r="N36" s="154" t="s">
        <v>2572</v>
      </c>
      <c r="O36" s="134" t="s">
        <v>2573</v>
      </c>
      <c r="P36" s="134"/>
      <c r="Q36" s="155">
        <v>44341.398611111108</v>
      </c>
    </row>
    <row r="37" spans="1:17" ht="18" hidden="1" x14ac:dyDescent="0.25">
      <c r="A37" s="134" t="str">
        <f>VLOOKUP(E37,'LISTADO ATM'!$A$2:$C$898,3,0)</f>
        <v>ESTE</v>
      </c>
      <c r="B37" s="129">
        <v>3335897028</v>
      </c>
      <c r="C37" s="136">
        <v>44340.595335648148</v>
      </c>
      <c r="D37" s="136" t="s">
        <v>2473</v>
      </c>
      <c r="E37" s="124">
        <v>211</v>
      </c>
      <c r="F37" s="146" t="str">
        <f>VLOOKUP(E37,VIP!$A$2:$O13304,2,0)</f>
        <v>DRBR211</v>
      </c>
      <c r="G37" s="134" t="str">
        <f>VLOOKUP(E37,'LISTADO ATM'!$A$2:$B$897,2,0)</f>
        <v xml:space="preserve">ATM Oficina La Romana I </v>
      </c>
      <c r="H37" s="134" t="str">
        <f>VLOOKUP(E37,VIP!$A$2:$O18167,7,FALSE)</f>
        <v>Si</v>
      </c>
      <c r="I37" s="134" t="str">
        <f>VLOOKUP(E37,VIP!$A$2:$O10132,8,FALSE)</f>
        <v>Si</v>
      </c>
      <c r="J37" s="134" t="str">
        <f>VLOOKUP(E37,VIP!$A$2:$O10082,8,FALSE)</f>
        <v>Si</v>
      </c>
      <c r="K37" s="134" t="str">
        <f>VLOOKUP(E37,VIP!$A$2:$O13656,6,0)</f>
        <v>NO</v>
      </c>
      <c r="L37" s="125" t="s">
        <v>2566</v>
      </c>
      <c r="M37" s="154" t="s">
        <v>2579</v>
      </c>
      <c r="N37" s="135" t="s">
        <v>2454</v>
      </c>
      <c r="O37" s="134" t="s">
        <v>2474</v>
      </c>
      <c r="P37" s="134"/>
      <c r="Q37" s="155">
        <v>44341.60833333333</v>
      </c>
    </row>
    <row r="38" spans="1:17" ht="18" hidden="1" x14ac:dyDescent="0.25">
      <c r="A38" s="134" t="str">
        <f>VLOOKUP(E38,'LISTADO ATM'!$A$2:$C$898,3,0)</f>
        <v>SUR</v>
      </c>
      <c r="B38" s="129">
        <v>3335897138</v>
      </c>
      <c r="C38" s="136">
        <v>44340.615370370368</v>
      </c>
      <c r="D38" s="136" t="s">
        <v>2180</v>
      </c>
      <c r="E38" s="124">
        <v>699</v>
      </c>
      <c r="F38" s="146" t="str">
        <f>VLOOKUP(E38,VIP!$A$2:$O13310,2,0)</f>
        <v>DRBR699</v>
      </c>
      <c r="G38" s="134" t="str">
        <f>VLOOKUP(E38,'LISTADO ATM'!$A$2:$B$897,2,0)</f>
        <v>ATM S/M Bravo Bani</v>
      </c>
      <c r="H38" s="134" t="str">
        <f>VLOOKUP(E38,VIP!$A$2:$O18173,7,FALSE)</f>
        <v>NO</v>
      </c>
      <c r="I38" s="134" t="str">
        <f>VLOOKUP(E38,VIP!$A$2:$O10138,8,FALSE)</f>
        <v>SI</v>
      </c>
      <c r="J38" s="134" t="str">
        <f>VLOOKUP(E38,VIP!$A$2:$O10088,8,FALSE)</f>
        <v>SI</v>
      </c>
      <c r="K38" s="134" t="str">
        <f>VLOOKUP(E38,VIP!$A$2:$O13662,6,0)</f>
        <v>NO</v>
      </c>
      <c r="L38" s="125" t="s">
        <v>2469</v>
      </c>
      <c r="M38" s="202" t="s">
        <v>2579</v>
      </c>
      <c r="N38" s="135" t="s">
        <v>2454</v>
      </c>
      <c r="O38" s="134" t="s">
        <v>2456</v>
      </c>
      <c r="P38" s="134"/>
      <c r="Q38" s="202" t="s">
        <v>2585</v>
      </c>
    </row>
    <row r="39" spans="1:17" ht="18" x14ac:dyDescent="0.25">
      <c r="A39" s="134" t="str">
        <f>VLOOKUP(E39,'LISTADO ATM'!$A$2:$C$898,3,0)</f>
        <v>DISTRITO NACIONAL</v>
      </c>
      <c r="B39" s="129">
        <v>3335897152</v>
      </c>
      <c r="C39" s="136">
        <v>44340.619490740741</v>
      </c>
      <c r="D39" s="136" t="s">
        <v>2180</v>
      </c>
      <c r="E39" s="124">
        <v>10</v>
      </c>
      <c r="F39" s="146" t="str">
        <f>VLOOKUP(E39,VIP!$A$2:$O13309,2,0)</f>
        <v>DRBR010</v>
      </c>
      <c r="G39" s="134" t="str">
        <f>VLOOKUP(E39,'LISTADO ATM'!$A$2:$B$897,2,0)</f>
        <v xml:space="preserve">ATM Ministerio Salud Pública </v>
      </c>
      <c r="H39" s="134" t="str">
        <f>VLOOKUP(E39,VIP!$A$2:$O18172,7,FALSE)</f>
        <v>Si</v>
      </c>
      <c r="I39" s="134" t="str">
        <f>VLOOKUP(E39,VIP!$A$2:$O10137,8,FALSE)</f>
        <v>Si</v>
      </c>
      <c r="J39" s="134" t="str">
        <f>VLOOKUP(E39,VIP!$A$2:$O10087,8,FALSE)</f>
        <v>Si</v>
      </c>
      <c r="K39" s="134" t="str">
        <f>VLOOKUP(E39,VIP!$A$2:$O13661,6,0)</f>
        <v>NO</v>
      </c>
      <c r="L39" s="125" t="s">
        <v>2219</v>
      </c>
      <c r="M39" s="135" t="s">
        <v>2447</v>
      </c>
      <c r="N39" s="135" t="s">
        <v>2577</v>
      </c>
      <c r="O39" s="134" t="s">
        <v>2456</v>
      </c>
      <c r="P39" s="134"/>
      <c r="Q39" s="135" t="s">
        <v>2219</v>
      </c>
    </row>
    <row r="40" spans="1:17" ht="18" hidden="1" x14ac:dyDescent="0.25">
      <c r="A40" s="134" t="str">
        <f>VLOOKUP(E40,'LISTADO ATM'!$A$2:$C$898,3,0)</f>
        <v>NORTE</v>
      </c>
      <c r="B40" s="129">
        <v>3335897169</v>
      </c>
      <c r="C40" s="136">
        <v>44340.623645833337</v>
      </c>
      <c r="D40" s="136" t="s">
        <v>2181</v>
      </c>
      <c r="E40" s="124">
        <v>492</v>
      </c>
      <c r="F40" s="146" t="str">
        <f>VLOOKUP(E40,VIP!$A$2:$O13312,2,0)</f>
        <v>DRBR492</v>
      </c>
      <c r="G40" s="134" t="str">
        <f>VLOOKUP(E40,'LISTADO ATM'!$A$2:$B$897,2,0)</f>
        <v>ATM S/M Nacional  El Dorado Santiago</v>
      </c>
      <c r="H40" s="134" t="str">
        <f>VLOOKUP(E40,VIP!$A$2:$O18175,7,FALSE)</f>
        <v>N/A</v>
      </c>
      <c r="I40" s="134" t="str">
        <f>VLOOKUP(E40,VIP!$A$2:$O10140,8,FALSE)</f>
        <v>N/A</v>
      </c>
      <c r="J40" s="134" t="str">
        <f>VLOOKUP(E40,VIP!$A$2:$O10090,8,FALSE)</f>
        <v>N/A</v>
      </c>
      <c r="K40" s="134" t="str">
        <f>VLOOKUP(E40,VIP!$A$2:$O13664,6,0)</f>
        <v>N/A</v>
      </c>
      <c r="L40" s="125" t="s">
        <v>2469</v>
      </c>
      <c r="M40" s="202" t="s">
        <v>2579</v>
      </c>
      <c r="N40" s="135" t="s">
        <v>2454</v>
      </c>
      <c r="O40" s="134" t="s">
        <v>2575</v>
      </c>
      <c r="P40" s="134"/>
      <c r="Q40" s="202" t="s">
        <v>2585</v>
      </c>
    </row>
    <row r="41" spans="1:17" ht="18" hidden="1" x14ac:dyDescent="0.25">
      <c r="A41" s="134" t="str">
        <f>VLOOKUP(E41,'LISTADO ATM'!$A$2:$C$898,3,0)</f>
        <v>DISTRITO NACIONAL</v>
      </c>
      <c r="B41" s="129">
        <v>3335897224</v>
      </c>
      <c r="C41" s="136">
        <v>44340.636284722219</v>
      </c>
      <c r="D41" s="136" t="s">
        <v>2180</v>
      </c>
      <c r="E41" s="124">
        <v>953</v>
      </c>
      <c r="F41" s="146" t="str">
        <f>VLOOKUP(E41,VIP!$A$2:$O13310,2,0)</f>
        <v>DRBR01I</v>
      </c>
      <c r="G41" s="134" t="str">
        <f>VLOOKUP(E41,'LISTADO ATM'!$A$2:$B$897,2,0)</f>
        <v xml:space="preserve">ATM Estafeta Dirección General de Pasaportes/Migración </v>
      </c>
      <c r="H41" s="134" t="str">
        <f>VLOOKUP(E41,VIP!$A$2:$O18173,7,FALSE)</f>
        <v>Si</v>
      </c>
      <c r="I41" s="134" t="str">
        <f>VLOOKUP(E41,VIP!$A$2:$O10138,8,FALSE)</f>
        <v>Si</v>
      </c>
      <c r="J41" s="134" t="str">
        <f>VLOOKUP(E41,VIP!$A$2:$O10088,8,FALSE)</f>
        <v>Si</v>
      </c>
      <c r="K41" s="134" t="str">
        <f>VLOOKUP(E41,VIP!$A$2:$O13662,6,0)</f>
        <v>No</v>
      </c>
      <c r="L41" s="125" t="s">
        <v>2219</v>
      </c>
      <c r="M41" s="202" t="s">
        <v>2579</v>
      </c>
      <c r="N41" s="135" t="s">
        <v>2454</v>
      </c>
      <c r="O41" s="134" t="s">
        <v>2456</v>
      </c>
      <c r="P41" s="134"/>
      <c r="Q41" s="202" t="s">
        <v>2585</v>
      </c>
    </row>
    <row r="42" spans="1:17" s="96" customFormat="1" ht="18" hidden="1" x14ac:dyDescent="0.25">
      <c r="A42" s="134" t="str">
        <f>VLOOKUP(E42,'LISTADO ATM'!$A$2:$C$898,3,0)</f>
        <v>NORTE</v>
      </c>
      <c r="B42" s="129">
        <v>3335897267</v>
      </c>
      <c r="C42" s="136">
        <v>44340.649305555555</v>
      </c>
      <c r="D42" s="136" t="s">
        <v>2473</v>
      </c>
      <c r="E42" s="124">
        <v>774</v>
      </c>
      <c r="F42" s="147" t="str">
        <f>VLOOKUP(E42,VIP!$A$2:$O13313,2,0)</f>
        <v>DRBR061</v>
      </c>
      <c r="G42" s="134" t="str">
        <f>VLOOKUP(E42,'LISTADO ATM'!$A$2:$B$897,2,0)</f>
        <v xml:space="preserve">ATM Oficina Montecristi </v>
      </c>
      <c r="H42" s="134" t="str">
        <f>VLOOKUP(E42,VIP!$A$2:$O18176,7,FALSE)</f>
        <v>Si</v>
      </c>
      <c r="I42" s="134" t="str">
        <f>VLOOKUP(E42,VIP!$A$2:$O10141,8,FALSE)</f>
        <v>Si</v>
      </c>
      <c r="J42" s="134" t="str">
        <f>VLOOKUP(E42,VIP!$A$2:$O10091,8,FALSE)</f>
        <v>Si</v>
      </c>
      <c r="K42" s="134" t="str">
        <f>VLOOKUP(E42,VIP!$A$2:$O13665,6,0)</f>
        <v>NO</v>
      </c>
      <c r="L42" s="125" t="s">
        <v>2443</v>
      </c>
      <c r="M42" s="154" t="s">
        <v>2579</v>
      </c>
      <c r="N42" s="154" t="s">
        <v>2572</v>
      </c>
      <c r="O42" s="134" t="s">
        <v>2573</v>
      </c>
      <c r="P42" s="134"/>
      <c r="Q42" s="155">
        <v>44341.401388888888</v>
      </c>
    </row>
    <row r="43" spans="1:17" s="96" customFormat="1" ht="18" hidden="1" x14ac:dyDescent="0.25">
      <c r="A43" s="134" t="str">
        <f>VLOOKUP(E43,'LISTADO ATM'!$A$2:$C$898,3,0)</f>
        <v>NORTE</v>
      </c>
      <c r="B43" s="129">
        <v>3335897277</v>
      </c>
      <c r="C43" s="136">
        <v>44340.651331018518</v>
      </c>
      <c r="D43" s="136" t="s">
        <v>2181</v>
      </c>
      <c r="E43" s="124">
        <v>144</v>
      </c>
      <c r="F43" s="147" t="str">
        <f>VLOOKUP(E43,VIP!$A$2:$O13312,2,0)</f>
        <v>DRBR144</v>
      </c>
      <c r="G43" s="134" t="str">
        <f>VLOOKUP(E43,'LISTADO ATM'!$A$2:$B$897,2,0)</f>
        <v xml:space="preserve">ATM Oficina Villa Altagracia </v>
      </c>
      <c r="H43" s="134" t="str">
        <f>VLOOKUP(E43,VIP!$A$2:$O18175,7,FALSE)</f>
        <v>Si</v>
      </c>
      <c r="I43" s="134" t="str">
        <f>VLOOKUP(E43,VIP!$A$2:$O10140,8,FALSE)</f>
        <v>Si</v>
      </c>
      <c r="J43" s="134" t="str">
        <f>VLOOKUP(E43,VIP!$A$2:$O10090,8,FALSE)</f>
        <v>Si</v>
      </c>
      <c r="K43" s="134" t="str">
        <f>VLOOKUP(E43,VIP!$A$2:$O13664,6,0)</f>
        <v>SI</v>
      </c>
      <c r="L43" s="125" t="s">
        <v>2425</v>
      </c>
      <c r="M43" s="202" t="s">
        <v>2579</v>
      </c>
      <c r="N43" s="135" t="s">
        <v>2454</v>
      </c>
      <c r="O43" s="134" t="s">
        <v>2569</v>
      </c>
      <c r="P43" s="134"/>
      <c r="Q43" s="202" t="s">
        <v>2585</v>
      </c>
    </row>
    <row r="44" spans="1:17" s="96" customFormat="1" ht="18" hidden="1" x14ac:dyDescent="0.25">
      <c r="A44" s="134" t="str">
        <f>VLOOKUP(E44,'LISTADO ATM'!$A$2:$C$898,3,0)</f>
        <v>DISTRITO NACIONAL</v>
      </c>
      <c r="B44" s="129">
        <v>3335897301</v>
      </c>
      <c r="C44" s="136">
        <v>44340.655081018522</v>
      </c>
      <c r="D44" s="136" t="s">
        <v>2180</v>
      </c>
      <c r="E44" s="124">
        <v>542</v>
      </c>
      <c r="F44" s="147" t="str">
        <f>VLOOKUP(E44,VIP!$A$2:$O13311,2,0)</f>
        <v>DRBR542</v>
      </c>
      <c r="G44" s="134" t="str">
        <f>VLOOKUP(E44,'LISTADO ATM'!$A$2:$B$897,2,0)</f>
        <v>ATM S/M la Cadena Carretera Mella</v>
      </c>
      <c r="H44" s="134" t="str">
        <f>VLOOKUP(E44,VIP!$A$2:$O18174,7,FALSE)</f>
        <v>NO</v>
      </c>
      <c r="I44" s="134" t="str">
        <f>VLOOKUP(E44,VIP!$A$2:$O10139,8,FALSE)</f>
        <v>SI</v>
      </c>
      <c r="J44" s="134" t="str">
        <f>VLOOKUP(E44,VIP!$A$2:$O10089,8,FALSE)</f>
        <v>SI</v>
      </c>
      <c r="K44" s="134" t="str">
        <f>VLOOKUP(E44,VIP!$A$2:$O13663,6,0)</f>
        <v>NO</v>
      </c>
      <c r="L44" s="125" t="s">
        <v>2219</v>
      </c>
      <c r="M44" s="202" t="s">
        <v>2579</v>
      </c>
      <c r="N44" s="154" t="s">
        <v>2572</v>
      </c>
      <c r="O44" s="134" t="s">
        <v>2456</v>
      </c>
      <c r="P44" s="134"/>
      <c r="Q44" s="155">
        <v>44341.553472222222</v>
      </c>
    </row>
    <row r="45" spans="1:17" s="96" customFormat="1" ht="18" hidden="1" x14ac:dyDescent="0.25">
      <c r="A45" s="134" t="str">
        <f>VLOOKUP(E45,'LISTADO ATM'!$A$2:$C$898,3,0)</f>
        <v>DISTRITO NACIONAL</v>
      </c>
      <c r="B45" s="129">
        <v>3335897373</v>
      </c>
      <c r="C45" s="136">
        <v>44340.680150462962</v>
      </c>
      <c r="D45" s="136" t="s">
        <v>2450</v>
      </c>
      <c r="E45" s="124">
        <v>435</v>
      </c>
      <c r="F45" s="147" t="str">
        <f>VLOOKUP(E45,VIP!$A$2:$O13328,2,0)</f>
        <v>DRBR435</v>
      </c>
      <c r="G45" s="134" t="str">
        <f>VLOOKUP(E45,'LISTADO ATM'!$A$2:$B$897,2,0)</f>
        <v xml:space="preserve">ATM Autobanco Torre I </v>
      </c>
      <c r="H45" s="134" t="str">
        <f>VLOOKUP(E45,VIP!$A$2:$O18191,7,FALSE)</f>
        <v>Si</v>
      </c>
      <c r="I45" s="134" t="str">
        <f>VLOOKUP(E45,VIP!$A$2:$O10156,8,FALSE)</f>
        <v>Si</v>
      </c>
      <c r="J45" s="134" t="str">
        <f>VLOOKUP(E45,VIP!$A$2:$O10106,8,FALSE)</f>
        <v>Si</v>
      </c>
      <c r="K45" s="134" t="str">
        <f>VLOOKUP(E45,VIP!$A$2:$O13680,6,0)</f>
        <v>SI</v>
      </c>
      <c r="L45" s="125" t="s">
        <v>2418</v>
      </c>
      <c r="M45" s="202" t="s">
        <v>2579</v>
      </c>
      <c r="N45" s="135" t="s">
        <v>2454</v>
      </c>
      <c r="O45" s="134" t="s">
        <v>2455</v>
      </c>
      <c r="P45" s="134"/>
      <c r="Q45" s="155">
        <v>44341.59097222222</v>
      </c>
    </row>
    <row r="46" spans="1:17" s="96" customFormat="1" ht="18" hidden="1" x14ac:dyDescent="0.25">
      <c r="A46" s="134" t="str">
        <f>VLOOKUP(E46,'LISTADO ATM'!$A$2:$C$898,3,0)</f>
        <v>DISTRITO NACIONAL</v>
      </c>
      <c r="B46" s="129">
        <v>3335897379</v>
      </c>
      <c r="C46" s="136">
        <v>44340.682395833333</v>
      </c>
      <c r="D46" s="136" t="s">
        <v>2450</v>
      </c>
      <c r="E46" s="124">
        <v>552</v>
      </c>
      <c r="F46" s="147" t="str">
        <f>VLOOKUP(E46,VIP!$A$2:$O13327,2,0)</f>
        <v>DRBR323</v>
      </c>
      <c r="G46" s="134" t="str">
        <f>VLOOKUP(E46,'LISTADO ATM'!$A$2:$B$897,2,0)</f>
        <v xml:space="preserve">ATM Suprema Corte de Justicia </v>
      </c>
      <c r="H46" s="134" t="str">
        <f>VLOOKUP(E46,VIP!$A$2:$O18190,7,FALSE)</f>
        <v>Si</v>
      </c>
      <c r="I46" s="134" t="str">
        <f>VLOOKUP(E46,VIP!$A$2:$O10155,8,FALSE)</f>
        <v>Si</v>
      </c>
      <c r="J46" s="134" t="str">
        <f>VLOOKUP(E46,VIP!$A$2:$O10105,8,FALSE)</f>
        <v>Si</v>
      </c>
      <c r="K46" s="134" t="str">
        <f>VLOOKUP(E46,VIP!$A$2:$O13679,6,0)</f>
        <v>NO</v>
      </c>
      <c r="L46" s="125" t="s">
        <v>2443</v>
      </c>
      <c r="M46" s="202" t="s">
        <v>2579</v>
      </c>
      <c r="N46" s="135" t="s">
        <v>2454</v>
      </c>
      <c r="O46" s="134" t="s">
        <v>2455</v>
      </c>
      <c r="P46" s="134"/>
      <c r="Q46" s="155">
        <v>44341.461111111108</v>
      </c>
    </row>
    <row r="47" spans="1:17" s="96" customFormat="1" ht="18" hidden="1" x14ac:dyDescent="0.25">
      <c r="A47" s="134" t="str">
        <f>VLOOKUP(E47,'LISTADO ATM'!$A$2:$C$898,3,0)</f>
        <v>DISTRITO NACIONAL</v>
      </c>
      <c r="B47" s="129">
        <v>3335897380</v>
      </c>
      <c r="C47" s="136">
        <v>44340.683020833334</v>
      </c>
      <c r="D47" s="136" t="s">
        <v>2180</v>
      </c>
      <c r="E47" s="124">
        <v>13</v>
      </c>
      <c r="F47" s="147" t="str">
        <f>VLOOKUP(E47,VIP!$A$2:$O13326,2,0)</f>
        <v>DRBR013</v>
      </c>
      <c r="G47" s="134" t="str">
        <f>VLOOKUP(E47,'LISTADO ATM'!$A$2:$B$897,2,0)</f>
        <v xml:space="preserve">ATM CDEEE </v>
      </c>
      <c r="H47" s="134" t="str">
        <f>VLOOKUP(E47,VIP!$A$2:$O18189,7,FALSE)</f>
        <v>Si</v>
      </c>
      <c r="I47" s="134" t="str">
        <f>VLOOKUP(E47,VIP!$A$2:$O10154,8,FALSE)</f>
        <v>Si</v>
      </c>
      <c r="J47" s="134" t="str">
        <f>VLOOKUP(E47,VIP!$A$2:$O10104,8,FALSE)</f>
        <v>Si</v>
      </c>
      <c r="K47" s="134" t="str">
        <f>VLOOKUP(E47,VIP!$A$2:$O13678,6,0)</f>
        <v>NO</v>
      </c>
      <c r="L47" s="125" t="s">
        <v>2219</v>
      </c>
      <c r="M47" s="202" t="s">
        <v>2579</v>
      </c>
      <c r="N47" s="135" t="s">
        <v>2454</v>
      </c>
      <c r="O47" s="134" t="s">
        <v>2456</v>
      </c>
      <c r="P47" s="134"/>
      <c r="Q47" s="202" t="s">
        <v>2585</v>
      </c>
    </row>
    <row r="48" spans="1:17" s="96" customFormat="1" ht="18" hidden="1" x14ac:dyDescent="0.25">
      <c r="A48" s="134" t="str">
        <f>VLOOKUP(E48,'LISTADO ATM'!$A$2:$C$898,3,0)</f>
        <v>DISTRITO NACIONAL</v>
      </c>
      <c r="B48" s="129">
        <v>3335897393</v>
      </c>
      <c r="C48" s="136">
        <v>44340.685081018521</v>
      </c>
      <c r="D48" s="136" t="s">
        <v>2450</v>
      </c>
      <c r="E48" s="124">
        <v>574</v>
      </c>
      <c r="F48" s="147" t="str">
        <f>VLOOKUP(E48,VIP!$A$2:$O13325,2,0)</f>
        <v>DRBR080</v>
      </c>
      <c r="G48" s="134" t="str">
        <f>VLOOKUP(E48,'LISTADO ATM'!$A$2:$B$897,2,0)</f>
        <v xml:space="preserve">ATM Club Obras Públicas </v>
      </c>
      <c r="H48" s="134" t="str">
        <f>VLOOKUP(E48,VIP!$A$2:$O18188,7,FALSE)</f>
        <v>Si</v>
      </c>
      <c r="I48" s="134" t="str">
        <f>VLOOKUP(E48,VIP!$A$2:$O10153,8,FALSE)</f>
        <v>Si</v>
      </c>
      <c r="J48" s="134" t="str">
        <f>VLOOKUP(E48,VIP!$A$2:$O10103,8,FALSE)</f>
        <v>Si</v>
      </c>
      <c r="K48" s="134" t="str">
        <f>VLOOKUP(E48,VIP!$A$2:$O13677,6,0)</f>
        <v>NO</v>
      </c>
      <c r="L48" s="125" t="s">
        <v>2418</v>
      </c>
      <c r="M48" s="202" t="s">
        <v>2579</v>
      </c>
      <c r="N48" s="135" t="s">
        <v>2454</v>
      </c>
      <c r="O48" s="134" t="s">
        <v>2455</v>
      </c>
      <c r="P48" s="134"/>
      <c r="Q48" s="155">
        <v>44341.479166666664</v>
      </c>
    </row>
    <row r="49" spans="1:17" s="96" customFormat="1" ht="18" hidden="1" x14ac:dyDescent="0.25">
      <c r="A49" s="134" t="str">
        <f>VLOOKUP(E49,'LISTADO ATM'!$A$2:$C$898,3,0)</f>
        <v>ESTE</v>
      </c>
      <c r="B49" s="129">
        <v>3335897408</v>
      </c>
      <c r="C49" s="136">
        <v>44340.691412037035</v>
      </c>
      <c r="D49" s="136" t="s">
        <v>2180</v>
      </c>
      <c r="E49" s="124">
        <v>368</v>
      </c>
      <c r="F49" s="147" t="str">
        <f>VLOOKUP(E49,VIP!$A$2:$O13324,2,0)</f>
        <v xml:space="preserve">DRBR368 </v>
      </c>
      <c r="G49" s="134" t="str">
        <f>VLOOKUP(E49,'LISTADO ATM'!$A$2:$B$897,2,0)</f>
        <v>ATM Ayuntamiento Peralvillo</v>
      </c>
      <c r="H49" s="134" t="str">
        <f>VLOOKUP(E49,VIP!$A$2:$O18187,7,FALSE)</f>
        <v>N/A</v>
      </c>
      <c r="I49" s="134" t="str">
        <f>VLOOKUP(E49,VIP!$A$2:$O10152,8,FALSE)</f>
        <v>N/A</v>
      </c>
      <c r="J49" s="134" t="str">
        <f>VLOOKUP(E49,VIP!$A$2:$O10102,8,FALSE)</f>
        <v>N/A</v>
      </c>
      <c r="K49" s="134" t="str">
        <f>VLOOKUP(E49,VIP!$A$2:$O13676,6,0)</f>
        <v>N/A</v>
      </c>
      <c r="L49" s="125" t="s">
        <v>2245</v>
      </c>
      <c r="M49" s="202" t="s">
        <v>2579</v>
      </c>
      <c r="N49" s="154" t="s">
        <v>2572</v>
      </c>
      <c r="O49" s="134" t="s">
        <v>2456</v>
      </c>
      <c r="P49" s="134"/>
      <c r="Q49" s="155">
        <v>44341.38958333333</v>
      </c>
    </row>
    <row r="50" spans="1:17" s="96" customFormat="1" ht="18" hidden="1" x14ac:dyDescent="0.25">
      <c r="A50" s="134" t="str">
        <f>VLOOKUP(E50,'LISTADO ATM'!$A$2:$C$898,3,0)</f>
        <v>DISTRITO NACIONAL</v>
      </c>
      <c r="B50" s="129">
        <v>3335897426</v>
      </c>
      <c r="C50" s="136">
        <v>44340.699293981481</v>
      </c>
      <c r="D50" s="136" t="s">
        <v>2473</v>
      </c>
      <c r="E50" s="124">
        <v>745</v>
      </c>
      <c r="F50" s="147" t="str">
        <f>VLOOKUP(E50,VIP!$A$2:$O13323,2,0)</f>
        <v>DRBR027</v>
      </c>
      <c r="G50" s="134" t="str">
        <f>VLOOKUP(E50,'LISTADO ATM'!$A$2:$B$897,2,0)</f>
        <v xml:space="preserve">ATM Oficina Ave. Duarte </v>
      </c>
      <c r="H50" s="134" t="str">
        <f>VLOOKUP(E50,VIP!$A$2:$O18186,7,FALSE)</f>
        <v>No</v>
      </c>
      <c r="I50" s="134" t="str">
        <f>VLOOKUP(E50,VIP!$A$2:$O10151,8,FALSE)</f>
        <v>No</v>
      </c>
      <c r="J50" s="134" t="str">
        <f>VLOOKUP(E50,VIP!$A$2:$O10101,8,FALSE)</f>
        <v>No</v>
      </c>
      <c r="K50" s="134" t="str">
        <f>VLOOKUP(E50,VIP!$A$2:$O13675,6,0)</f>
        <v>NO</v>
      </c>
      <c r="L50" s="125" t="s">
        <v>2443</v>
      </c>
      <c r="M50" s="202" t="s">
        <v>2579</v>
      </c>
      <c r="N50" s="135" t="s">
        <v>2454</v>
      </c>
      <c r="O50" s="134" t="s">
        <v>2474</v>
      </c>
      <c r="P50" s="134"/>
      <c r="Q50" s="155">
        <v>44341.600694444445</v>
      </c>
    </row>
    <row r="51" spans="1:17" s="96" customFormat="1" ht="18" hidden="1" x14ac:dyDescent="0.25">
      <c r="A51" s="134" t="str">
        <f>VLOOKUP(E51,'LISTADO ATM'!$A$2:$C$898,3,0)</f>
        <v>NORTE</v>
      </c>
      <c r="B51" s="129">
        <v>3335897435</v>
      </c>
      <c r="C51" s="136">
        <v>44340.702685185184</v>
      </c>
      <c r="D51" s="136" t="s">
        <v>2181</v>
      </c>
      <c r="E51" s="124">
        <v>987</v>
      </c>
      <c r="F51" s="147" t="str">
        <f>VLOOKUP(E51,VIP!$A$2:$O13322,2,0)</f>
        <v>DRBR987</v>
      </c>
      <c r="G51" s="134" t="str">
        <f>VLOOKUP(E51,'LISTADO ATM'!$A$2:$B$897,2,0)</f>
        <v xml:space="preserve">ATM S/M Jumbo (Moca) </v>
      </c>
      <c r="H51" s="134" t="str">
        <f>VLOOKUP(E51,VIP!$A$2:$O18185,7,FALSE)</f>
        <v>Si</v>
      </c>
      <c r="I51" s="134" t="str">
        <f>VLOOKUP(E51,VIP!$A$2:$O10150,8,FALSE)</f>
        <v>Si</v>
      </c>
      <c r="J51" s="134" t="str">
        <f>VLOOKUP(E51,VIP!$A$2:$O10100,8,FALSE)</f>
        <v>Si</v>
      </c>
      <c r="K51" s="134" t="str">
        <f>VLOOKUP(E51,VIP!$A$2:$O13674,6,0)</f>
        <v>NO</v>
      </c>
      <c r="L51" s="125" t="s">
        <v>2469</v>
      </c>
      <c r="M51" s="202" t="s">
        <v>2579</v>
      </c>
      <c r="N51" s="135" t="s">
        <v>2454</v>
      </c>
      <c r="O51" s="134" t="s">
        <v>2569</v>
      </c>
      <c r="P51" s="134"/>
      <c r="Q51" s="155">
        <v>44341.424305555556</v>
      </c>
    </row>
    <row r="52" spans="1:17" s="96" customFormat="1" ht="18" hidden="1" x14ac:dyDescent="0.25">
      <c r="A52" s="134" t="str">
        <f>VLOOKUP(E52,'LISTADO ATM'!$A$2:$C$898,3,0)</f>
        <v>DISTRITO NACIONAL</v>
      </c>
      <c r="B52" s="129">
        <v>3335897437</v>
      </c>
      <c r="C52" s="136">
        <v>44340.703472222223</v>
      </c>
      <c r="D52" s="136" t="s">
        <v>2180</v>
      </c>
      <c r="E52" s="124">
        <v>580</v>
      </c>
      <c r="F52" s="147" t="str">
        <f>VLOOKUP(E52,VIP!$A$2:$O13331,2,0)</f>
        <v>DRBR523</v>
      </c>
      <c r="G52" s="134" t="str">
        <f>VLOOKUP(E52,'LISTADO ATM'!$A$2:$B$897,2,0)</f>
        <v xml:space="preserve">ATM Edificio Propagas </v>
      </c>
      <c r="H52" s="134" t="str">
        <f>VLOOKUP(E52,VIP!$A$2:$O18194,7,FALSE)</f>
        <v>Si</v>
      </c>
      <c r="I52" s="134" t="str">
        <f>VLOOKUP(E52,VIP!$A$2:$O10159,8,FALSE)</f>
        <v>Si</v>
      </c>
      <c r="J52" s="134" t="str">
        <f>VLOOKUP(E52,VIP!$A$2:$O10109,8,FALSE)</f>
        <v>Si</v>
      </c>
      <c r="K52" s="134" t="str">
        <f>VLOOKUP(E52,VIP!$A$2:$O13683,6,0)</f>
        <v>NO</v>
      </c>
      <c r="L52" s="125" t="s">
        <v>2425</v>
      </c>
      <c r="M52" s="202" t="s">
        <v>2579</v>
      </c>
      <c r="N52" s="135" t="s">
        <v>2454</v>
      </c>
      <c r="O52" s="134" t="s">
        <v>2456</v>
      </c>
      <c r="P52" s="134"/>
      <c r="Q52" s="202" t="s">
        <v>2585</v>
      </c>
    </row>
    <row r="53" spans="1:17" s="96" customFormat="1" ht="18" hidden="1" x14ac:dyDescent="0.25">
      <c r="A53" s="134" t="str">
        <f>VLOOKUP(E53,'LISTADO ATM'!$A$2:$C$898,3,0)</f>
        <v>DISTRITO NACIONAL</v>
      </c>
      <c r="B53" s="129">
        <v>3335897453</v>
      </c>
      <c r="C53" s="136">
        <v>44340.709004629629</v>
      </c>
      <c r="D53" s="136" t="s">
        <v>2450</v>
      </c>
      <c r="E53" s="124">
        <v>875</v>
      </c>
      <c r="F53" s="147" t="str">
        <f>VLOOKUP(E53,VIP!$A$2:$O13320,2,0)</f>
        <v>DRBR875</v>
      </c>
      <c r="G53" s="134" t="str">
        <f>VLOOKUP(E53,'LISTADO ATM'!$A$2:$B$897,2,0)</f>
        <v xml:space="preserve">ATM Texaco Aut. Duarte KM 14 1/2 (Los Alcarrizos) </v>
      </c>
      <c r="H53" s="134" t="str">
        <f>VLOOKUP(E53,VIP!$A$2:$O18183,7,FALSE)</f>
        <v>Si</v>
      </c>
      <c r="I53" s="134" t="str">
        <f>VLOOKUP(E53,VIP!$A$2:$O10148,8,FALSE)</f>
        <v>Si</v>
      </c>
      <c r="J53" s="134" t="str">
        <f>VLOOKUP(E53,VIP!$A$2:$O10098,8,FALSE)</f>
        <v>Si</v>
      </c>
      <c r="K53" s="134" t="str">
        <f>VLOOKUP(E53,VIP!$A$2:$O13672,6,0)</f>
        <v>NO</v>
      </c>
      <c r="L53" s="125" t="s">
        <v>2443</v>
      </c>
      <c r="M53" s="202" t="s">
        <v>2579</v>
      </c>
      <c r="N53" s="135" t="s">
        <v>2454</v>
      </c>
      <c r="O53" s="134" t="s">
        <v>2455</v>
      </c>
      <c r="P53" s="134"/>
      <c r="Q53" s="155">
        <v>44341.600694444445</v>
      </c>
    </row>
    <row r="54" spans="1:17" s="96" customFormat="1" ht="18" hidden="1" x14ac:dyDescent="0.25">
      <c r="A54" s="134" t="str">
        <f>VLOOKUP(E54,'LISTADO ATM'!$A$2:$C$898,3,0)</f>
        <v>NORTE</v>
      </c>
      <c r="B54" s="129">
        <v>3335897502</v>
      </c>
      <c r="C54" s="136">
        <v>44340.736875000002</v>
      </c>
      <c r="D54" s="136" t="s">
        <v>2181</v>
      </c>
      <c r="E54" s="124">
        <v>511</v>
      </c>
      <c r="F54" s="147" t="str">
        <f>VLOOKUP(E54,VIP!$A$2:$O13319,2,0)</f>
        <v>DRBR511</v>
      </c>
      <c r="G54" s="134" t="str">
        <f>VLOOKUP(E54,'LISTADO ATM'!$A$2:$B$897,2,0)</f>
        <v xml:space="preserve">ATM UNP Río San Juan (Nagua) </v>
      </c>
      <c r="H54" s="134" t="str">
        <f>VLOOKUP(E54,VIP!$A$2:$O18182,7,FALSE)</f>
        <v>Si</v>
      </c>
      <c r="I54" s="134" t="str">
        <f>VLOOKUP(E54,VIP!$A$2:$O10147,8,FALSE)</f>
        <v>Si</v>
      </c>
      <c r="J54" s="134" t="str">
        <f>VLOOKUP(E54,VIP!$A$2:$O10097,8,FALSE)</f>
        <v>Si</v>
      </c>
      <c r="K54" s="134" t="str">
        <f>VLOOKUP(E54,VIP!$A$2:$O13671,6,0)</f>
        <v>NO</v>
      </c>
      <c r="L54" s="125" t="s">
        <v>2574</v>
      </c>
      <c r="M54" s="202" t="s">
        <v>2579</v>
      </c>
      <c r="N54" s="135" t="s">
        <v>2454</v>
      </c>
      <c r="O54" s="134" t="s">
        <v>2569</v>
      </c>
      <c r="P54" s="134"/>
      <c r="Q54" s="202" t="s">
        <v>2585</v>
      </c>
    </row>
    <row r="55" spans="1:17" s="96" customFormat="1" ht="18" x14ac:dyDescent="0.25">
      <c r="A55" s="134" t="str">
        <f>VLOOKUP(E55,'LISTADO ATM'!$A$2:$C$898,3,0)</f>
        <v>DISTRITO NACIONAL</v>
      </c>
      <c r="B55" s="129">
        <v>3335897507</v>
      </c>
      <c r="C55" s="136">
        <v>44340.740787037037</v>
      </c>
      <c r="D55" s="136" t="s">
        <v>2450</v>
      </c>
      <c r="E55" s="124">
        <v>165</v>
      </c>
      <c r="F55" s="147" t="str">
        <f>VLOOKUP(E55,VIP!$A$2:$O13318,2,0)</f>
        <v>DRBR165</v>
      </c>
      <c r="G55" s="134" t="str">
        <f>VLOOKUP(E55,'LISTADO ATM'!$A$2:$B$897,2,0)</f>
        <v>ATM Autoservicio Megacentro</v>
      </c>
      <c r="H55" s="134" t="str">
        <f>VLOOKUP(E55,VIP!$A$2:$O18181,7,FALSE)</f>
        <v>Si</v>
      </c>
      <c r="I55" s="134" t="str">
        <f>VLOOKUP(E55,VIP!$A$2:$O10146,8,FALSE)</f>
        <v>Si</v>
      </c>
      <c r="J55" s="134" t="str">
        <f>VLOOKUP(E55,VIP!$A$2:$O10096,8,FALSE)</f>
        <v>Si</v>
      </c>
      <c r="K55" s="134" t="str">
        <f>VLOOKUP(E55,VIP!$A$2:$O13670,6,0)</f>
        <v>SI</v>
      </c>
      <c r="L55" s="125" t="s">
        <v>2418</v>
      </c>
      <c r="M55" s="135" t="s">
        <v>2447</v>
      </c>
      <c r="N55" s="135" t="s">
        <v>2454</v>
      </c>
      <c r="O55" s="134" t="s">
        <v>2455</v>
      </c>
      <c r="P55" s="134"/>
      <c r="Q55" s="135" t="s">
        <v>2418</v>
      </c>
    </row>
    <row r="56" spans="1:17" s="96" customFormat="1" ht="18" x14ac:dyDescent="0.25">
      <c r="A56" s="134" t="str">
        <f>VLOOKUP(E56,'LISTADO ATM'!$A$2:$C$898,3,0)</f>
        <v>DISTRITO NACIONAL</v>
      </c>
      <c r="B56" s="129">
        <v>3335897509</v>
      </c>
      <c r="C56" s="136">
        <v>44340.742488425924</v>
      </c>
      <c r="D56" s="136" t="s">
        <v>2473</v>
      </c>
      <c r="E56" s="124">
        <v>743</v>
      </c>
      <c r="F56" s="147" t="str">
        <f>VLOOKUP(E56,VIP!$A$2:$O13317,2,0)</f>
        <v>DRBR287</v>
      </c>
      <c r="G56" s="134" t="str">
        <f>VLOOKUP(E56,'LISTADO ATM'!$A$2:$B$897,2,0)</f>
        <v xml:space="preserve">ATM Oficina Los Frailes </v>
      </c>
      <c r="H56" s="134" t="str">
        <f>VLOOKUP(E56,VIP!$A$2:$O18180,7,FALSE)</f>
        <v>Si</v>
      </c>
      <c r="I56" s="134" t="str">
        <f>VLOOKUP(E56,VIP!$A$2:$O10145,8,FALSE)</f>
        <v>Si</v>
      </c>
      <c r="J56" s="134" t="str">
        <f>VLOOKUP(E56,VIP!$A$2:$O10095,8,FALSE)</f>
        <v>Si</v>
      </c>
      <c r="K56" s="134" t="str">
        <f>VLOOKUP(E56,VIP!$A$2:$O13669,6,0)</f>
        <v>SI</v>
      </c>
      <c r="L56" s="125" t="s">
        <v>2567</v>
      </c>
      <c r="M56" s="135" t="s">
        <v>2447</v>
      </c>
      <c r="N56" s="135" t="s">
        <v>2454</v>
      </c>
      <c r="O56" s="134" t="s">
        <v>2474</v>
      </c>
      <c r="P56" s="134"/>
      <c r="Q56" s="135" t="s">
        <v>2567</v>
      </c>
    </row>
    <row r="57" spans="1:17" s="96" customFormat="1" ht="18" hidden="1" x14ac:dyDescent="0.25">
      <c r="A57" s="134" t="str">
        <f>VLOOKUP(E57,'LISTADO ATM'!$A$2:$C$898,3,0)</f>
        <v>DISTRITO NACIONAL</v>
      </c>
      <c r="B57" s="129">
        <v>3335897516</v>
      </c>
      <c r="C57" s="136">
        <v>44340.747754629629</v>
      </c>
      <c r="D57" s="136" t="s">
        <v>2450</v>
      </c>
      <c r="E57" s="124">
        <v>670</v>
      </c>
      <c r="F57" s="147" t="str">
        <f>VLOOKUP(E57,VIP!$A$2:$O13316,2,0)</f>
        <v>DRBR670</v>
      </c>
      <c r="G57" s="134" t="str">
        <f>VLOOKUP(E57,'LISTADO ATM'!$A$2:$B$897,2,0)</f>
        <v>ATM Estación Texaco Algodón</v>
      </c>
      <c r="H57" s="134" t="str">
        <f>VLOOKUP(E57,VIP!$A$2:$O18179,7,FALSE)</f>
        <v>Si</v>
      </c>
      <c r="I57" s="134" t="str">
        <f>VLOOKUP(E57,VIP!$A$2:$O10144,8,FALSE)</f>
        <v>Si</v>
      </c>
      <c r="J57" s="134" t="str">
        <f>VLOOKUP(E57,VIP!$A$2:$O10094,8,FALSE)</f>
        <v>Si</v>
      </c>
      <c r="K57" s="134" t="str">
        <f>VLOOKUP(E57,VIP!$A$2:$O13668,6,0)</f>
        <v>NO</v>
      </c>
      <c r="L57" s="125" t="s">
        <v>2418</v>
      </c>
      <c r="M57" s="154" t="s">
        <v>2579</v>
      </c>
      <c r="N57" s="135" t="s">
        <v>2454</v>
      </c>
      <c r="O57" s="134" t="s">
        <v>2455</v>
      </c>
      <c r="P57" s="134"/>
      <c r="Q57" s="155">
        <v>44341.451388888891</v>
      </c>
    </row>
    <row r="58" spans="1:17" s="96" customFormat="1" ht="18" hidden="1" x14ac:dyDescent="0.25">
      <c r="A58" s="134" t="str">
        <f>VLOOKUP(E58,'LISTADO ATM'!$A$2:$C$898,3,0)</f>
        <v>DISTRITO NACIONAL</v>
      </c>
      <c r="B58" s="129">
        <v>3335897527</v>
      </c>
      <c r="C58" s="136">
        <v>44340.764189814814</v>
      </c>
      <c r="D58" s="136" t="s">
        <v>2180</v>
      </c>
      <c r="E58" s="124">
        <v>600</v>
      </c>
      <c r="F58" s="147" t="str">
        <f>VLOOKUP(E58,VIP!$A$2:$O13314,2,0)</f>
        <v>DRBR600</v>
      </c>
      <c r="G58" s="134" t="str">
        <f>VLOOKUP(E58,'LISTADO ATM'!$A$2:$B$897,2,0)</f>
        <v>ATM S/M Bravo Hipica</v>
      </c>
      <c r="H58" s="134" t="str">
        <f>VLOOKUP(E58,VIP!$A$2:$O18177,7,FALSE)</f>
        <v>N/A</v>
      </c>
      <c r="I58" s="134" t="str">
        <f>VLOOKUP(E58,VIP!$A$2:$O10142,8,FALSE)</f>
        <v>N/A</v>
      </c>
      <c r="J58" s="134" t="str">
        <f>VLOOKUP(E58,VIP!$A$2:$O10092,8,FALSE)</f>
        <v>N/A</v>
      </c>
      <c r="K58" s="134" t="str">
        <f>VLOOKUP(E58,VIP!$A$2:$O13666,6,0)</f>
        <v>N/A</v>
      </c>
      <c r="L58" s="125" t="s">
        <v>2574</v>
      </c>
      <c r="M58" s="154" t="s">
        <v>2579</v>
      </c>
      <c r="N58" s="135" t="s">
        <v>2454</v>
      </c>
      <c r="O58" s="134" t="s">
        <v>2456</v>
      </c>
      <c r="P58" s="134"/>
      <c r="Q58" s="155">
        <v>44341.595833333333</v>
      </c>
    </row>
    <row r="59" spans="1:17" s="96" customFormat="1" ht="18" hidden="1" x14ac:dyDescent="0.25">
      <c r="A59" s="134" t="str">
        <f>VLOOKUP(E59,'LISTADO ATM'!$A$2:$C$898,3,0)</f>
        <v>DISTRITO NACIONAL</v>
      </c>
      <c r="B59" s="129">
        <v>3335897530</v>
      </c>
      <c r="C59" s="136">
        <v>44340.773969907408</v>
      </c>
      <c r="D59" s="136" t="s">
        <v>2450</v>
      </c>
      <c r="E59" s="124">
        <v>577</v>
      </c>
      <c r="F59" s="147" t="str">
        <f>VLOOKUP(E59,VIP!$A$2:$O13313,2,0)</f>
        <v>DRBR173</v>
      </c>
      <c r="G59" s="134" t="str">
        <f>VLOOKUP(E59,'LISTADO ATM'!$A$2:$B$897,2,0)</f>
        <v xml:space="preserve">ATM Olé Ave. Duarte </v>
      </c>
      <c r="H59" s="134" t="str">
        <f>VLOOKUP(E59,VIP!$A$2:$O18176,7,FALSE)</f>
        <v>Si</v>
      </c>
      <c r="I59" s="134" t="str">
        <f>VLOOKUP(E59,VIP!$A$2:$O10141,8,FALSE)</f>
        <v>Si</v>
      </c>
      <c r="J59" s="134" t="str">
        <f>VLOOKUP(E59,VIP!$A$2:$O10091,8,FALSE)</f>
        <v>Si</v>
      </c>
      <c r="K59" s="134" t="str">
        <f>VLOOKUP(E59,VIP!$A$2:$O13665,6,0)</f>
        <v>SI</v>
      </c>
      <c r="L59" s="125" t="s">
        <v>2443</v>
      </c>
      <c r="M59" s="154" t="s">
        <v>2579</v>
      </c>
      <c r="N59" s="154" t="s">
        <v>2572</v>
      </c>
      <c r="O59" s="134" t="s">
        <v>2455</v>
      </c>
      <c r="P59" s="134"/>
      <c r="Q59" s="155">
        <v>44341.45</v>
      </c>
    </row>
    <row r="60" spans="1:17" s="96" customFormat="1" ht="18" hidden="1" x14ac:dyDescent="0.25">
      <c r="A60" s="134" t="str">
        <f>VLOOKUP(E60,'LISTADO ATM'!$A$2:$C$898,3,0)</f>
        <v>DISTRITO NACIONAL</v>
      </c>
      <c r="B60" s="129">
        <v>3335897536</v>
      </c>
      <c r="C60" s="136">
        <v>44340.792581018519</v>
      </c>
      <c r="D60" s="136" t="s">
        <v>2450</v>
      </c>
      <c r="E60" s="124">
        <v>918</v>
      </c>
      <c r="F60" s="147" t="str">
        <f>VLOOKUP(E60,VIP!$A$2:$O13335,2,0)</f>
        <v>DRBR918</v>
      </c>
      <c r="G60" s="134" t="str">
        <f>VLOOKUP(E60,'LISTADO ATM'!$A$2:$B$897,2,0)</f>
        <v xml:space="preserve">ATM S/M Liverpool de la Jacobo Majluta </v>
      </c>
      <c r="H60" s="134" t="str">
        <f>VLOOKUP(E60,VIP!$A$2:$O18198,7,FALSE)</f>
        <v>Si</v>
      </c>
      <c r="I60" s="134" t="str">
        <f>VLOOKUP(E60,VIP!$A$2:$O10163,8,FALSE)</f>
        <v>Si</v>
      </c>
      <c r="J60" s="134" t="str">
        <f>VLOOKUP(E60,VIP!$A$2:$O10113,8,FALSE)</f>
        <v>Si</v>
      </c>
      <c r="K60" s="134" t="str">
        <f>VLOOKUP(E60,VIP!$A$2:$O13687,6,0)</f>
        <v>NO</v>
      </c>
      <c r="L60" s="125" t="s">
        <v>2418</v>
      </c>
      <c r="M60" s="154" t="s">
        <v>2579</v>
      </c>
      <c r="N60" s="135" t="s">
        <v>2454</v>
      </c>
      <c r="O60" s="134" t="s">
        <v>2455</v>
      </c>
      <c r="P60" s="134"/>
      <c r="Q60" s="155">
        <v>44341.635416666664</v>
      </c>
    </row>
    <row r="61" spans="1:17" s="96" customFormat="1" ht="18" hidden="1" x14ac:dyDescent="0.25">
      <c r="A61" s="134" t="str">
        <f>VLOOKUP(E61,'LISTADO ATM'!$A$2:$C$898,3,0)</f>
        <v>ESTE</v>
      </c>
      <c r="B61" s="129">
        <v>3335897538</v>
      </c>
      <c r="C61" s="136">
        <v>44340.794965277775</v>
      </c>
      <c r="D61" s="136" t="s">
        <v>2450</v>
      </c>
      <c r="E61" s="124">
        <v>963</v>
      </c>
      <c r="F61" s="147" t="str">
        <f>VLOOKUP(E61,VIP!$A$2:$O13334,2,0)</f>
        <v>DRBR963</v>
      </c>
      <c r="G61" s="134" t="str">
        <f>VLOOKUP(E61,'LISTADO ATM'!$A$2:$B$897,2,0)</f>
        <v xml:space="preserve">ATM Multiplaza La Romana </v>
      </c>
      <c r="H61" s="134" t="str">
        <f>VLOOKUP(E61,VIP!$A$2:$O18197,7,FALSE)</f>
        <v>Si</v>
      </c>
      <c r="I61" s="134" t="str">
        <f>VLOOKUP(E61,VIP!$A$2:$O10162,8,FALSE)</f>
        <v>Si</v>
      </c>
      <c r="J61" s="134" t="str">
        <f>VLOOKUP(E61,VIP!$A$2:$O10112,8,FALSE)</f>
        <v>Si</v>
      </c>
      <c r="K61" s="134" t="str">
        <f>VLOOKUP(E61,VIP!$A$2:$O13686,6,0)</f>
        <v>NO</v>
      </c>
      <c r="L61" s="125" t="s">
        <v>2418</v>
      </c>
      <c r="M61" s="202" t="s">
        <v>2579</v>
      </c>
      <c r="N61" s="135" t="s">
        <v>2454</v>
      </c>
      <c r="O61" s="134" t="s">
        <v>2455</v>
      </c>
      <c r="P61" s="134"/>
      <c r="Q61" s="202" t="s">
        <v>2585</v>
      </c>
    </row>
    <row r="62" spans="1:17" s="96" customFormat="1" ht="18" hidden="1" x14ac:dyDescent="0.25">
      <c r="A62" s="134" t="str">
        <f>VLOOKUP(E62,'LISTADO ATM'!$A$2:$C$898,3,0)</f>
        <v>DISTRITO NACIONAL</v>
      </c>
      <c r="B62" s="129">
        <v>3335897542</v>
      </c>
      <c r="C62" s="136">
        <v>44340.809212962966</v>
      </c>
      <c r="D62" s="136" t="s">
        <v>2450</v>
      </c>
      <c r="E62" s="124">
        <v>243</v>
      </c>
      <c r="F62" s="147" t="str">
        <f>VLOOKUP(E62,VIP!$A$2:$O13333,2,0)</f>
        <v>DRBR243</v>
      </c>
      <c r="G62" s="134" t="str">
        <f>VLOOKUP(E62,'LISTADO ATM'!$A$2:$B$897,2,0)</f>
        <v xml:space="preserve">ATM Autoservicio Plaza Central  </v>
      </c>
      <c r="H62" s="134" t="str">
        <f>VLOOKUP(E62,VIP!$A$2:$O18196,7,FALSE)</f>
        <v>Si</v>
      </c>
      <c r="I62" s="134" t="str">
        <f>VLOOKUP(E62,VIP!$A$2:$O10161,8,FALSE)</f>
        <v>Si</v>
      </c>
      <c r="J62" s="134" t="str">
        <f>VLOOKUP(E62,VIP!$A$2:$O10111,8,FALSE)</f>
        <v>Si</v>
      </c>
      <c r="K62" s="134" t="str">
        <f>VLOOKUP(E62,VIP!$A$2:$O13685,6,0)</f>
        <v>SI</v>
      </c>
      <c r="L62" s="125" t="s">
        <v>2418</v>
      </c>
      <c r="M62" s="154" t="s">
        <v>2579</v>
      </c>
      <c r="N62" s="135" t="s">
        <v>2454</v>
      </c>
      <c r="O62" s="134" t="s">
        <v>2455</v>
      </c>
      <c r="P62" s="134"/>
      <c r="Q62" s="155">
        <v>44341.592361111114</v>
      </c>
    </row>
    <row r="63" spans="1:17" s="96" customFormat="1" ht="18" hidden="1" x14ac:dyDescent="0.25">
      <c r="A63" s="134" t="str">
        <f>VLOOKUP(E63,'LISTADO ATM'!$A$2:$C$898,3,0)</f>
        <v>DISTRITO NACIONAL</v>
      </c>
      <c r="B63" s="129">
        <v>3335897543</v>
      </c>
      <c r="C63" s="136">
        <v>44340.810266203705</v>
      </c>
      <c r="D63" s="136" t="s">
        <v>2180</v>
      </c>
      <c r="E63" s="124">
        <v>565</v>
      </c>
      <c r="F63" s="147" t="str">
        <f>VLOOKUP(E63,VIP!$A$2:$O13332,2,0)</f>
        <v>DRBR24H</v>
      </c>
      <c r="G63" s="134" t="str">
        <f>VLOOKUP(E63,'LISTADO ATM'!$A$2:$B$897,2,0)</f>
        <v xml:space="preserve">ATM S/M La Cadena Núñez de Cáceres </v>
      </c>
      <c r="H63" s="134" t="str">
        <f>VLOOKUP(E63,VIP!$A$2:$O18195,7,FALSE)</f>
        <v>Si</v>
      </c>
      <c r="I63" s="134" t="str">
        <f>VLOOKUP(E63,VIP!$A$2:$O10160,8,FALSE)</f>
        <v>Si</v>
      </c>
      <c r="J63" s="134" t="str">
        <f>VLOOKUP(E63,VIP!$A$2:$O10110,8,FALSE)</f>
        <v>Si</v>
      </c>
      <c r="K63" s="134" t="str">
        <f>VLOOKUP(E63,VIP!$A$2:$O13684,6,0)</f>
        <v>NO</v>
      </c>
      <c r="L63" s="125" t="s">
        <v>2574</v>
      </c>
      <c r="M63" s="154" t="s">
        <v>2579</v>
      </c>
      <c r="N63" s="154" t="s">
        <v>2572</v>
      </c>
      <c r="O63" s="134" t="s">
        <v>2456</v>
      </c>
      <c r="P63" s="134"/>
      <c r="Q63" s="155">
        <v>44341.477777777778</v>
      </c>
    </row>
    <row r="64" spans="1:17" s="96" customFormat="1" ht="18" hidden="1" x14ac:dyDescent="0.25">
      <c r="A64" s="134" t="str">
        <f>VLOOKUP(E64,'LISTADO ATM'!$A$2:$C$898,3,0)</f>
        <v>ESTE</v>
      </c>
      <c r="B64" s="129">
        <v>3335897544</v>
      </c>
      <c r="C64" s="136">
        <v>44340.813263888886</v>
      </c>
      <c r="D64" s="136" t="s">
        <v>2450</v>
      </c>
      <c r="E64" s="124">
        <v>399</v>
      </c>
      <c r="F64" s="147" t="str">
        <f>VLOOKUP(E64,VIP!$A$2:$O13331,2,0)</f>
        <v>DRBR399</v>
      </c>
      <c r="G64" s="134" t="str">
        <f>VLOOKUP(E64,'LISTADO ATM'!$A$2:$B$897,2,0)</f>
        <v xml:space="preserve">ATM Oficina La Romana II </v>
      </c>
      <c r="H64" s="134" t="str">
        <f>VLOOKUP(E64,VIP!$A$2:$O18194,7,FALSE)</f>
        <v>Si</v>
      </c>
      <c r="I64" s="134" t="str">
        <f>VLOOKUP(E64,VIP!$A$2:$O10159,8,FALSE)</f>
        <v>Si</v>
      </c>
      <c r="J64" s="134" t="str">
        <f>VLOOKUP(E64,VIP!$A$2:$O10109,8,FALSE)</f>
        <v>Si</v>
      </c>
      <c r="K64" s="134" t="str">
        <f>VLOOKUP(E64,VIP!$A$2:$O13683,6,0)</f>
        <v>NO</v>
      </c>
      <c r="L64" s="125" t="s">
        <v>2566</v>
      </c>
      <c r="M64" s="154" t="s">
        <v>2579</v>
      </c>
      <c r="N64" s="135" t="s">
        <v>2454</v>
      </c>
      <c r="O64" s="134" t="s">
        <v>2455</v>
      </c>
      <c r="P64" s="134"/>
      <c r="Q64" s="155">
        <v>44341.416666666664</v>
      </c>
    </row>
    <row r="65" spans="1:17" s="96" customFormat="1" ht="18" hidden="1" x14ac:dyDescent="0.25">
      <c r="A65" s="134" t="str">
        <f>VLOOKUP(E65,'LISTADO ATM'!$A$2:$C$898,3,0)</f>
        <v>DISTRITO NACIONAL</v>
      </c>
      <c r="B65" s="129">
        <v>3335897547</v>
      </c>
      <c r="C65" s="136">
        <v>44340.827905092592</v>
      </c>
      <c r="D65" s="136" t="s">
        <v>2180</v>
      </c>
      <c r="E65" s="124">
        <v>298</v>
      </c>
      <c r="F65" s="147" t="str">
        <f>VLOOKUP(E65,VIP!$A$2:$O13330,2,0)</f>
        <v>DRBR298</v>
      </c>
      <c r="G65" s="134" t="str">
        <f>VLOOKUP(E65,'LISTADO ATM'!$A$2:$B$897,2,0)</f>
        <v xml:space="preserve">ATM S/M Aprezio Engombe </v>
      </c>
      <c r="H65" s="134" t="str">
        <f>VLOOKUP(E65,VIP!$A$2:$O18193,7,FALSE)</f>
        <v>Si</v>
      </c>
      <c r="I65" s="134" t="str">
        <f>VLOOKUP(E65,VIP!$A$2:$O10158,8,FALSE)</f>
        <v>Si</v>
      </c>
      <c r="J65" s="134" t="str">
        <f>VLOOKUP(E65,VIP!$A$2:$O10108,8,FALSE)</f>
        <v>Si</v>
      </c>
      <c r="K65" s="134" t="str">
        <f>VLOOKUP(E65,VIP!$A$2:$O13682,6,0)</f>
        <v>NO</v>
      </c>
      <c r="L65" s="125" t="s">
        <v>2219</v>
      </c>
      <c r="M65" s="154" t="s">
        <v>2579</v>
      </c>
      <c r="N65" s="135" t="s">
        <v>2454</v>
      </c>
      <c r="O65" s="134" t="s">
        <v>2456</v>
      </c>
      <c r="P65" s="134"/>
      <c r="Q65" s="155">
        <v>44341.584027777775</v>
      </c>
    </row>
    <row r="66" spans="1:17" s="96" customFormat="1" ht="18" hidden="1" x14ac:dyDescent="0.25">
      <c r="A66" s="134" t="str">
        <f>VLOOKUP(E66,'LISTADO ATM'!$A$2:$C$898,3,0)</f>
        <v>DISTRITO NACIONAL</v>
      </c>
      <c r="B66" s="129">
        <v>3335897554</v>
      </c>
      <c r="C66" s="136">
        <v>44340.850682870368</v>
      </c>
      <c r="D66" s="136" t="s">
        <v>2473</v>
      </c>
      <c r="E66" s="124">
        <v>234</v>
      </c>
      <c r="F66" s="147" t="str">
        <f>VLOOKUP(E66,VIP!$A$2:$O13329,2,0)</f>
        <v>DRBR234</v>
      </c>
      <c r="G66" s="134" t="str">
        <f>VLOOKUP(E66,'LISTADO ATM'!$A$2:$B$897,2,0)</f>
        <v xml:space="preserve">ATM Oficina Boca Chica I </v>
      </c>
      <c r="H66" s="134" t="str">
        <f>VLOOKUP(E66,VIP!$A$2:$O18192,7,FALSE)</f>
        <v>Si</v>
      </c>
      <c r="I66" s="134" t="str">
        <f>VLOOKUP(E66,VIP!$A$2:$O10157,8,FALSE)</f>
        <v>Si</v>
      </c>
      <c r="J66" s="134" t="str">
        <f>VLOOKUP(E66,VIP!$A$2:$O10107,8,FALSE)</f>
        <v>Si</v>
      </c>
      <c r="K66" s="134" t="str">
        <f>VLOOKUP(E66,VIP!$A$2:$O13681,6,0)</f>
        <v>NO</v>
      </c>
      <c r="L66" s="125" t="s">
        <v>2418</v>
      </c>
      <c r="M66" s="154" t="s">
        <v>2579</v>
      </c>
      <c r="N66" s="154" t="s">
        <v>2572</v>
      </c>
      <c r="O66" s="134" t="s">
        <v>2474</v>
      </c>
      <c r="P66" s="134"/>
      <c r="Q66" s="155">
        <v>44341.458333333336</v>
      </c>
    </row>
    <row r="67" spans="1:17" s="96" customFormat="1" ht="18" hidden="1" x14ac:dyDescent="0.25">
      <c r="A67" s="134" t="str">
        <f>VLOOKUP(E67,'LISTADO ATM'!$A$2:$C$898,3,0)</f>
        <v>DISTRITO NACIONAL</v>
      </c>
      <c r="B67" s="129">
        <v>3335897558</v>
      </c>
      <c r="C67" s="136">
        <v>44340.857534722221</v>
      </c>
      <c r="D67" s="136" t="s">
        <v>2450</v>
      </c>
      <c r="E67" s="124">
        <v>558</v>
      </c>
      <c r="F67" s="147" t="str">
        <f>VLOOKUP(E67,VIP!$A$2:$O13328,2,0)</f>
        <v>DRBR106</v>
      </c>
      <c r="G67" s="134" t="str">
        <f>VLOOKUP(E67,'LISTADO ATM'!$A$2:$B$897,2,0)</f>
        <v xml:space="preserve">ATM Base Naval 27 de Febrero (Sans Soucí) </v>
      </c>
      <c r="H67" s="134" t="str">
        <f>VLOOKUP(E67,VIP!$A$2:$O18191,7,FALSE)</f>
        <v>Si</v>
      </c>
      <c r="I67" s="134" t="str">
        <f>VLOOKUP(E67,VIP!$A$2:$O10156,8,FALSE)</f>
        <v>Si</v>
      </c>
      <c r="J67" s="134" t="str">
        <f>VLOOKUP(E67,VIP!$A$2:$O10106,8,FALSE)</f>
        <v>Si</v>
      </c>
      <c r="K67" s="134" t="str">
        <f>VLOOKUP(E67,VIP!$A$2:$O13680,6,0)</f>
        <v>NO</v>
      </c>
      <c r="L67" s="125" t="s">
        <v>2443</v>
      </c>
      <c r="M67" s="154" t="s">
        <v>2579</v>
      </c>
      <c r="N67" s="135" t="s">
        <v>2454</v>
      </c>
      <c r="O67" s="134" t="s">
        <v>2455</v>
      </c>
      <c r="P67" s="134"/>
      <c r="Q67" s="155">
        <v>44341.600694444445</v>
      </c>
    </row>
    <row r="68" spans="1:17" s="96" customFormat="1" ht="18" hidden="1" x14ac:dyDescent="0.25">
      <c r="A68" s="134" t="str">
        <f>VLOOKUP(E68,'LISTADO ATM'!$A$2:$C$898,3,0)</f>
        <v>ESTE</v>
      </c>
      <c r="B68" s="129">
        <v>3335897559</v>
      </c>
      <c r="C68" s="136">
        <v>44340.859918981485</v>
      </c>
      <c r="D68" s="136" t="s">
        <v>2450</v>
      </c>
      <c r="E68" s="124">
        <v>608</v>
      </c>
      <c r="F68" s="147" t="str">
        <f>VLOOKUP(E68,VIP!$A$2:$O13327,2,0)</f>
        <v>DRBR305</v>
      </c>
      <c r="G68" s="134" t="str">
        <f>VLOOKUP(E68,'LISTADO ATM'!$A$2:$B$897,2,0)</f>
        <v xml:space="preserve">ATM Oficina Jumbo (San Pedro) </v>
      </c>
      <c r="H68" s="134" t="str">
        <f>VLOOKUP(E68,VIP!$A$2:$O18190,7,FALSE)</f>
        <v>Si</v>
      </c>
      <c r="I68" s="134" t="str">
        <f>VLOOKUP(E68,VIP!$A$2:$O10155,8,FALSE)</f>
        <v>Si</v>
      </c>
      <c r="J68" s="134" t="str">
        <f>VLOOKUP(E68,VIP!$A$2:$O10105,8,FALSE)</f>
        <v>Si</v>
      </c>
      <c r="K68" s="134" t="str">
        <f>VLOOKUP(E68,VIP!$A$2:$O13679,6,0)</f>
        <v>SI</v>
      </c>
      <c r="L68" s="125" t="s">
        <v>2418</v>
      </c>
      <c r="M68" s="154" t="s">
        <v>2579</v>
      </c>
      <c r="N68" s="135" t="s">
        <v>2454</v>
      </c>
      <c r="O68" s="134" t="s">
        <v>2455</v>
      </c>
      <c r="P68" s="134"/>
      <c r="Q68" s="155">
        <v>44341.591666666667</v>
      </c>
    </row>
    <row r="69" spans="1:17" s="96" customFormat="1" ht="18" hidden="1" x14ac:dyDescent="0.25">
      <c r="A69" s="134" t="str">
        <f>VLOOKUP(E69,'LISTADO ATM'!$A$2:$C$898,3,0)</f>
        <v>SUR</v>
      </c>
      <c r="B69" s="129">
        <v>3335897560</v>
      </c>
      <c r="C69" s="136">
        <v>44340.864953703705</v>
      </c>
      <c r="D69" s="136" t="s">
        <v>2180</v>
      </c>
      <c r="E69" s="124">
        <v>885</v>
      </c>
      <c r="F69" s="147" t="str">
        <f>VLOOKUP(E69,VIP!$A$2:$O13326,2,0)</f>
        <v>DRBR885</v>
      </c>
      <c r="G69" s="134" t="str">
        <f>VLOOKUP(E69,'LISTADO ATM'!$A$2:$B$897,2,0)</f>
        <v xml:space="preserve">ATM UNP Rancho Arriba </v>
      </c>
      <c r="H69" s="134" t="str">
        <f>VLOOKUP(E69,VIP!$A$2:$O18189,7,FALSE)</f>
        <v>Si</v>
      </c>
      <c r="I69" s="134" t="str">
        <f>VLOOKUP(E69,VIP!$A$2:$O10154,8,FALSE)</f>
        <v>Si</v>
      </c>
      <c r="J69" s="134" t="str">
        <f>VLOOKUP(E69,VIP!$A$2:$O10104,8,FALSE)</f>
        <v>Si</v>
      </c>
      <c r="K69" s="134" t="str">
        <f>VLOOKUP(E69,VIP!$A$2:$O13678,6,0)</f>
        <v>NO</v>
      </c>
      <c r="L69" s="125" t="s">
        <v>2245</v>
      </c>
      <c r="M69" s="154" t="s">
        <v>2579</v>
      </c>
      <c r="N69" s="154" t="s">
        <v>2572</v>
      </c>
      <c r="O69" s="134" t="s">
        <v>2456</v>
      </c>
      <c r="P69" s="134"/>
      <c r="Q69" s="155">
        <v>44341.463194444441</v>
      </c>
    </row>
    <row r="70" spans="1:17" s="96" customFormat="1" ht="18" x14ac:dyDescent="0.25">
      <c r="A70" s="134" t="str">
        <f>VLOOKUP(E70,'LISTADO ATM'!$A$2:$C$898,3,0)</f>
        <v>DISTRITO NACIONAL</v>
      </c>
      <c r="B70" s="129">
        <v>3335897561</v>
      </c>
      <c r="C70" s="136">
        <v>44340.865798611114</v>
      </c>
      <c r="D70" s="136" t="s">
        <v>2180</v>
      </c>
      <c r="E70" s="124">
        <v>493</v>
      </c>
      <c r="F70" s="147" t="str">
        <f>VLOOKUP(E70,VIP!$A$2:$O13325,2,0)</f>
        <v>DRBR493</v>
      </c>
      <c r="G70" s="134" t="str">
        <f>VLOOKUP(E70,'LISTADO ATM'!$A$2:$B$897,2,0)</f>
        <v xml:space="preserve">ATM Oficina Haina Occidental II </v>
      </c>
      <c r="H70" s="134" t="str">
        <f>VLOOKUP(E70,VIP!$A$2:$O18188,7,FALSE)</f>
        <v>Si</v>
      </c>
      <c r="I70" s="134" t="str">
        <f>VLOOKUP(E70,VIP!$A$2:$O10153,8,FALSE)</f>
        <v>Si</v>
      </c>
      <c r="J70" s="134" t="str">
        <f>VLOOKUP(E70,VIP!$A$2:$O10103,8,FALSE)</f>
        <v>Si</v>
      </c>
      <c r="K70" s="134" t="str">
        <f>VLOOKUP(E70,VIP!$A$2:$O13677,6,0)</f>
        <v>NO</v>
      </c>
      <c r="L70" s="125" t="s">
        <v>2219</v>
      </c>
      <c r="M70" s="135" t="s">
        <v>2447</v>
      </c>
      <c r="N70" s="135" t="s">
        <v>2454</v>
      </c>
      <c r="O70" s="134" t="s">
        <v>2456</v>
      </c>
      <c r="P70" s="134"/>
      <c r="Q70" s="135" t="s">
        <v>2219</v>
      </c>
    </row>
    <row r="71" spans="1:17" s="96" customFormat="1" ht="18" hidden="1" x14ac:dyDescent="0.25">
      <c r="A71" s="134" t="str">
        <f>VLOOKUP(E71,'LISTADO ATM'!$A$2:$C$898,3,0)</f>
        <v>NORTE</v>
      </c>
      <c r="B71" s="129">
        <v>3335897562</v>
      </c>
      <c r="C71" s="136">
        <v>44340.866435185184</v>
      </c>
      <c r="D71" s="136" t="s">
        <v>2181</v>
      </c>
      <c r="E71" s="124">
        <v>88</v>
      </c>
      <c r="F71" s="147" t="str">
        <f>VLOOKUP(E71,VIP!$A$2:$O13324,2,0)</f>
        <v>DRBR088</v>
      </c>
      <c r="G71" s="134" t="str">
        <f>VLOOKUP(E71,'LISTADO ATM'!$A$2:$B$897,2,0)</f>
        <v xml:space="preserve">ATM S/M La Fuente (Santiago) </v>
      </c>
      <c r="H71" s="134" t="str">
        <f>VLOOKUP(E71,VIP!$A$2:$O18187,7,FALSE)</f>
        <v>Si</v>
      </c>
      <c r="I71" s="134" t="str">
        <f>VLOOKUP(E71,VIP!$A$2:$O10152,8,FALSE)</f>
        <v>Si</v>
      </c>
      <c r="J71" s="134" t="str">
        <f>VLOOKUP(E71,VIP!$A$2:$O10102,8,FALSE)</f>
        <v>Si</v>
      </c>
      <c r="K71" s="134" t="str">
        <f>VLOOKUP(E71,VIP!$A$2:$O13676,6,0)</f>
        <v>NO</v>
      </c>
      <c r="L71" s="125" t="s">
        <v>2574</v>
      </c>
      <c r="M71" s="154" t="s">
        <v>2579</v>
      </c>
      <c r="N71" s="135" t="s">
        <v>2454</v>
      </c>
      <c r="O71" s="134" t="s">
        <v>2569</v>
      </c>
      <c r="P71" s="134"/>
      <c r="Q71" s="155">
        <v>44341.595833333333</v>
      </c>
    </row>
    <row r="72" spans="1:17" s="96" customFormat="1" ht="18" hidden="1" x14ac:dyDescent="0.25">
      <c r="A72" s="134" t="str">
        <f>VLOOKUP(E72,'LISTADO ATM'!$A$2:$C$898,3,0)</f>
        <v>DISTRITO NACIONAL</v>
      </c>
      <c r="B72" s="129">
        <v>3335897563</v>
      </c>
      <c r="C72" s="136">
        <v>44340.868831018517</v>
      </c>
      <c r="D72" s="136" t="s">
        <v>2180</v>
      </c>
      <c r="E72" s="124">
        <v>43</v>
      </c>
      <c r="F72" s="147" t="str">
        <f>VLOOKUP(E72,VIP!$A$2:$O13323,2,0)</f>
        <v>DRBR043</v>
      </c>
      <c r="G72" s="134" t="str">
        <f>VLOOKUP(E72,'LISTADO ATM'!$A$2:$B$897,2,0)</f>
        <v xml:space="preserve">ATM Zona Franca San Isidro </v>
      </c>
      <c r="H72" s="134" t="str">
        <f>VLOOKUP(E72,VIP!$A$2:$O18186,7,FALSE)</f>
        <v>Si</v>
      </c>
      <c r="I72" s="134" t="str">
        <f>VLOOKUP(E72,VIP!$A$2:$O10151,8,FALSE)</f>
        <v>No</v>
      </c>
      <c r="J72" s="134" t="str">
        <f>VLOOKUP(E72,VIP!$A$2:$O10101,8,FALSE)</f>
        <v>No</v>
      </c>
      <c r="K72" s="134" t="str">
        <f>VLOOKUP(E72,VIP!$A$2:$O13675,6,0)</f>
        <v>NO</v>
      </c>
      <c r="L72" s="125" t="s">
        <v>2574</v>
      </c>
      <c r="M72" s="154" t="s">
        <v>2579</v>
      </c>
      <c r="N72" s="135" t="s">
        <v>2454</v>
      </c>
      <c r="O72" s="134" t="s">
        <v>2456</v>
      </c>
      <c r="P72" s="134"/>
      <c r="Q72" s="155">
        <v>44341.419444444444</v>
      </c>
    </row>
    <row r="73" spans="1:17" s="96" customFormat="1" ht="18" hidden="1" x14ac:dyDescent="0.25">
      <c r="A73" s="134" t="str">
        <f>VLOOKUP(E73,'LISTADO ATM'!$A$2:$C$898,3,0)</f>
        <v>DISTRITO NACIONAL</v>
      </c>
      <c r="B73" s="129">
        <v>3335897564</v>
      </c>
      <c r="C73" s="136">
        <v>44340.869988425926</v>
      </c>
      <c r="D73" s="136" t="s">
        <v>2180</v>
      </c>
      <c r="E73" s="124">
        <v>422</v>
      </c>
      <c r="F73" s="147" t="str">
        <f>VLOOKUP(E73,VIP!$A$2:$O13322,2,0)</f>
        <v>DRBR422</v>
      </c>
      <c r="G73" s="134" t="str">
        <f>VLOOKUP(E73,'LISTADO ATM'!$A$2:$B$897,2,0)</f>
        <v xml:space="preserve">ATM Olé Manoguayabo </v>
      </c>
      <c r="H73" s="134" t="str">
        <f>VLOOKUP(E73,VIP!$A$2:$O18185,7,FALSE)</f>
        <v>Si</v>
      </c>
      <c r="I73" s="134" t="str">
        <f>VLOOKUP(E73,VIP!$A$2:$O10150,8,FALSE)</f>
        <v>Si</v>
      </c>
      <c r="J73" s="134" t="str">
        <f>VLOOKUP(E73,VIP!$A$2:$O10100,8,FALSE)</f>
        <v>Si</v>
      </c>
      <c r="K73" s="134" t="str">
        <f>VLOOKUP(E73,VIP!$A$2:$O13674,6,0)</f>
        <v>NO</v>
      </c>
      <c r="L73" s="125" t="s">
        <v>2574</v>
      </c>
      <c r="M73" s="154" t="s">
        <v>2579</v>
      </c>
      <c r="N73" s="135" t="s">
        <v>2454</v>
      </c>
      <c r="O73" s="134" t="s">
        <v>2456</v>
      </c>
      <c r="P73" s="134"/>
      <c r="Q73" s="155">
        <v>44341.599305555559</v>
      </c>
    </row>
    <row r="74" spans="1:17" s="96" customFormat="1" ht="18" hidden="1" x14ac:dyDescent="0.25">
      <c r="A74" s="134" t="str">
        <f>VLOOKUP(E74,'LISTADO ATM'!$A$2:$C$898,3,0)</f>
        <v>ESTE</v>
      </c>
      <c r="B74" s="129">
        <v>3335897566</v>
      </c>
      <c r="C74" s="136">
        <v>44340.871504629627</v>
      </c>
      <c r="D74" s="136" t="s">
        <v>2450</v>
      </c>
      <c r="E74" s="124">
        <v>631</v>
      </c>
      <c r="F74" s="147" t="str">
        <f>VLOOKUP(E74,VIP!$A$2:$O13321,2,0)</f>
        <v>DRBR417</v>
      </c>
      <c r="G74" s="134" t="str">
        <f>VLOOKUP(E74,'LISTADO ATM'!$A$2:$B$897,2,0)</f>
        <v xml:space="preserve">ATM ASOCODEQUI (San Pedro) </v>
      </c>
      <c r="H74" s="134" t="str">
        <f>VLOOKUP(E74,VIP!$A$2:$O18184,7,FALSE)</f>
        <v>Si</v>
      </c>
      <c r="I74" s="134" t="str">
        <f>VLOOKUP(E74,VIP!$A$2:$O10149,8,FALSE)</f>
        <v>Si</v>
      </c>
      <c r="J74" s="134" t="str">
        <f>VLOOKUP(E74,VIP!$A$2:$O10099,8,FALSE)</f>
        <v>Si</v>
      </c>
      <c r="K74" s="134" t="str">
        <f>VLOOKUP(E74,VIP!$A$2:$O13673,6,0)</f>
        <v>NO</v>
      </c>
      <c r="L74" s="125" t="s">
        <v>2418</v>
      </c>
      <c r="M74" s="154" t="s">
        <v>2579</v>
      </c>
      <c r="N74" s="135" t="s">
        <v>2454</v>
      </c>
      <c r="O74" s="134" t="s">
        <v>2455</v>
      </c>
      <c r="P74" s="134"/>
      <c r="Q74" s="155">
        <v>44341.481249999997</v>
      </c>
    </row>
    <row r="75" spans="1:17" s="96" customFormat="1" ht="18" hidden="1" x14ac:dyDescent="0.25">
      <c r="A75" s="134" t="str">
        <f>VLOOKUP(E75,'LISTADO ATM'!$A$2:$C$898,3,0)</f>
        <v>ESTE</v>
      </c>
      <c r="B75" s="129">
        <v>3335897567</v>
      </c>
      <c r="C75" s="136">
        <v>44340.883148148147</v>
      </c>
      <c r="D75" s="136" t="s">
        <v>2450</v>
      </c>
      <c r="E75" s="124">
        <v>843</v>
      </c>
      <c r="F75" s="147" t="str">
        <f>VLOOKUP(E75,VIP!$A$2:$O13320,2,0)</f>
        <v>DRBR843</v>
      </c>
      <c r="G75" s="134" t="str">
        <f>VLOOKUP(E75,'LISTADO ATM'!$A$2:$B$897,2,0)</f>
        <v xml:space="preserve">ATM Oficina Romana Centro </v>
      </c>
      <c r="H75" s="134" t="str">
        <f>VLOOKUP(E75,VIP!$A$2:$O18183,7,FALSE)</f>
        <v>Si</v>
      </c>
      <c r="I75" s="134" t="str">
        <f>VLOOKUP(E75,VIP!$A$2:$O10148,8,FALSE)</f>
        <v>Si</v>
      </c>
      <c r="J75" s="134" t="str">
        <f>VLOOKUP(E75,VIP!$A$2:$O10098,8,FALSE)</f>
        <v>Si</v>
      </c>
      <c r="K75" s="134" t="str">
        <f>VLOOKUP(E75,VIP!$A$2:$O13672,6,0)</f>
        <v>NO</v>
      </c>
      <c r="L75" s="125" t="s">
        <v>2418</v>
      </c>
      <c r="M75" s="154" t="s">
        <v>2579</v>
      </c>
      <c r="N75" s="135" t="s">
        <v>2454</v>
      </c>
      <c r="O75" s="134" t="s">
        <v>2455</v>
      </c>
      <c r="P75" s="134"/>
      <c r="Q75" s="155">
        <v>44341.644444444442</v>
      </c>
    </row>
    <row r="76" spans="1:17" s="96" customFormat="1" ht="18" hidden="1" x14ac:dyDescent="0.25">
      <c r="A76" s="134" t="str">
        <f>VLOOKUP(E76,'LISTADO ATM'!$A$2:$C$898,3,0)</f>
        <v>DISTRITO NACIONAL</v>
      </c>
      <c r="B76" s="129">
        <v>3335897569</v>
      </c>
      <c r="C76" s="136">
        <v>44340.885995370372</v>
      </c>
      <c r="D76" s="136" t="s">
        <v>2450</v>
      </c>
      <c r="E76" s="124">
        <v>884</v>
      </c>
      <c r="F76" s="147" t="str">
        <f>VLOOKUP(E76,VIP!$A$2:$O13319,2,0)</f>
        <v>DRBR884</v>
      </c>
      <c r="G76" s="134" t="str">
        <f>VLOOKUP(E76,'LISTADO ATM'!$A$2:$B$897,2,0)</f>
        <v xml:space="preserve">ATM UNP Olé Sabana Perdida </v>
      </c>
      <c r="H76" s="134" t="str">
        <f>VLOOKUP(E76,VIP!$A$2:$O18182,7,FALSE)</f>
        <v>Si</v>
      </c>
      <c r="I76" s="134" t="str">
        <f>VLOOKUP(E76,VIP!$A$2:$O10147,8,FALSE)</f>
        <v>Si</v>
      </c>
      <c r="J76" s="134" t="str">
        <f>VLOOKUP(E76,VIP!$A$2:$O10097,8,FALSE)</f>
        <v>Si</v>
      </c>
      <c r="K76" s="134" t="str">
        <f>VLOOKUP(E76,VIP!$A$2:$O13671,6,0)</f>
        <v>NO</v>
      </c>
      <c r="L76" s="125" t="s">
        <v>2418</v>
      </c>
      <c r="M76" s="154" t="s">
        <v>2579</v>
      </c>
      <c r="N76" s="135" t="s">
        <v>2454</v>
      </c>
      <c r="O76" s="134" t="s">
        <v>2455</v>
      </c>
      <c r="P76" s="134"/>
      <c r="Q76" s="155">
        <v>44341.592361111114</v>
      </c>
    </row>
    <row r="77" spans="1:17" s="96" customFormat="1" ht="18" hidden="1" x14ac:dyDescent="0.25">
      <c r="A77" s="134" t="str">
        <f>VLOOKUP(E77,'LISTADO ATM'!$A$2:$C$898,3,0)</f>
        <v>DISTRITO NACIONAL</v>
      </c>
      <c r="B77" s="129">
        <v>3335897570</v>
      </c>
      <c r="C77" s="136">
        <v>44340.900173611109</v>
      </c>
      <c r="D77" s="136" t="s">
        <v>2450</v>
      </c>
      <c r="E77" s="124">
        <v>949</v>
      </c>
      <c r="F77" s="147" t="str">
        <f>VLOOKUP(E77,VIP!$A$2:$O13318,2,0)</f>
        <v>DRBR23D</v>
      </c>
      <c r="G77" s="134" t="str">
        <f>VLOOKUP(E77,'LISTADO ATM'!$A$2:$B$897,2,0)</f>
        <v xml:space="preserve">ATM S/M Bravo San Isidro Coral Mall </v>
      </c>
      <c r="H77" s="134" t="str">
        <f>VLOOKUP(E77,VIP!$A$2:$O18181,7,FALSE)</f>
        <v>Si</v>
      </c>
      <c r="I77" s="134" t="str">
        <f>VLOOKUP(E77,VIP!$A$2:$O10146,8,FALSE)</f>
        <v>No</v>
      </c>
      <c r="J77" s="134" t="str">
        <f>VLOOKUP(E77,VIP!$A$2:$O10096,8,FALSE)</f>
        <v>No</v>
      </c>
      <c r="K77" s="134" t="str">
        <f>VLOOKUP(E77,VIP!$A$2:$O13670,6,0)</f>
        <v>NO</v>
      </c>
      <c r="L77" s="125" t="s">
        <v>2418</v>
      </c>
      <c r="M77" s="154" t="s">
        <v>2579</v>
      </c>
      <c r="N77" s="135" t="s">
        <v>2454</v>
      </c>
      <c r="O77" s="134" t="s">
        <v>2455</v>
      </c>
      <c r="P77" s="134"/>
      <c r="Q77" s="155">
        <v>44341.59097222222</v>
      </c>
    </row>
    <row r="78" spans="1:17" s="96" customFormat="1" ht="18" hidden="1" x14ac:dyDescent="0.25">
      <c r="A78" s="134" t="str">
        <f>VLOOKUP(E78,'LISTADO ATM'!$A$2:$C$898,3,0)</f>
        <v>DISTRITO NACIONAL</v>
      </c>
      <c r="B78" s="129">
        <v>3335897571</v>
      </c>
      <c r="C78" s="136">
        <v>44340.912627314814</v>
      </c>
      <c r="D78" s="136" t="s">
        <v>2180</v>
      </c>
      <c r="E78" s="124">
        <v>32</v>
      </c>
      <c r="F78" s="147" t="str">
        <f>VLOOKUP(E78,VIP!$A$2:$O13317,2,0)</f>
        <v>DRBR032</v>
      </c>
      <c r="G78" s="134" t="str">
        <f>VLOOKUP(E78,'LISTADO ATM'!$A$2:$B$897,2,0)</f>
        <v xml:space="preserve">ATM Oficina San Martín II </v>
      </c>
      <c r="H78" s="134" t="str">
        <f>VLOOKUP(E78,VIP!$A$2:$O18180,7,FALSE)</f>
        <v>Si</v>
      </c>
      <c r="I78" s="134" t="str">
        <f>VLOOKUP(E78,VIP!$A$2:$O10145,8,FALSE)</f>
        <v>Si</v>
      </c>
      <c r="J78" s="134" t="str">
        <f>VLOOKUP(E78,VIP!$A$2:$O10095,8,FALSE)</f>
        <v>Si</v>
      </c>
      <c r="K78" s="134" t="str">
        <f>VLOOKUP(E78,VIP!$A$2:$O13669,6,0)</f>
        <v>NO</v>
      </c>
      <c r="L78" s="125" t="s">
        <v>2574</v>
      </c>
      <c r="M78" s="154" t="s">
        <v>2579</v>
      </c>
      <c r="N78" s="135" t="s">
        <v>2454</v>
      </c>
      <c r="O78" s="134" t="s">
        <v>2456</v>
      </c>
      <c r="P78" s="134"/>
      <c r="Q78" s="155">
        <v>44341.602083333331</v>
      </c>
    </row>
    <row r="79" spans="1:17" s="96" customFormat="1" ht="18" hidden="1" x14ac:dyDescent="0.25">
      <c r="A79" s="134" t="str">
        <f>VLOOKUP(E79,'LISTADO ATM'!$A$2:$C$898,3,0)</f>
        <v>DISTRITO NACIONAL</v>
      </c>
      <c r="B79" s="129">
        <v>3335897572</v>
      </c>
      <c r="C79" s="136">
        <v>44340.940416666665</v>
      </c>
      <c r="D79" s="136" t="s">
        <v>2180</v>
      </c>
      <c r="E79" s="124">
        <v>389</v>
      </c>
      <c r="F79" s="148" t="str">
        <f>VLOOKUP(E79,VIP!$A$2:$O13316,2,0)</f>
        <v>DRBR389</v>
      </c>
      <c r="G79" s="134" t="str">
        <f>VLOOKUP(E79,'LISTADO ATM'!$A$2:$B$897,2,0)</f>
        <v xml:space="preserve">ATM Casino Hotel Princess </v>
      </c>
      <c r="H79" s="134" t="str">
        <f>VLOOKUP(E79,VIP!$A$2:$O18179,7,FALSE)</f>
        <v>Si</v>
      </c>
      <c r="I79" s="134" t="str">
        <f>VLOOKUP(E79,VIP!$A$2:$O10144,8,FALSE)</f>
        <v>Si</v>
      </c>
      <c r="J79" s="134" t="str">
        <f>VLOOKUP(E79,VIP!$A$2:$O10094,8,FALSE)</f>
        <v>Si</v>
      </c>
      <c r="K79" s="134" t="str">
        <f>VLOOKUP(E79,VIP!$A$2:$O13668,6,0)</f>
        <v>NO</v>
      </c>
      <c r="L79" s="125" t="s">
        <v>2425</v>
      </c>
      <c r="M79" s="202" t="s">
        <v>2579</v>
      </c>
      <c r="N79" s="135" t="s">
        <v>2454</v>
      </c>
      <c r="O79" s="134" t="s">
        <v>2456</v>
      </c>
      <c r="P79" s="134"/>
      <c r="Q79" s="202" t="s">
        <v>2585</v>
      </c>
    </row>
    <row r="80" spans="1:17" s="96" customFormat="1" ht="18" hidden="1" x14ac:dyDescent="0.25">
      <c r="A80" s="134" t="str">
        <f>VLOOKUP(E80,'LISTADO ATM'!$A$2:$C$898,3,0)</f>
        <v>DISTRITO NACIONAL</v>
      </c>
      <c r="B80" s="129">
        <v>3335897574</v>
      </c>
      <c r="C80" s="136">
        <v>44340.944351851853</v>
      </c>
      <c r="D80" s="136" t="s">
        <v>2180</v>
      </c>
      <c r="E80" s="124">
        <v>325</v>
      </c>
      <c r="F80" s="148" t="str">
        <f>VLOOKUP(E80,VIP!$A$2:$O13315,2,0)</f>
        <v>DRBR325</v>
      </c>
      <c r="G80" s="134" t="str">
        <f>VLOOKUP(E80,'LISTADO ATM'!$A$2:$B$897,2,0)</f>
        <v>ATM Casa Edwin</v>
      </c>
      <c r="H80" s="134" t="str">
        <f>VLOOKUP(E80,VIP!$A$2:$O18178,7,FALSE)</f>
        <v>Si</v>
      </c>
      <c r="I80" s="134" t="str">
        <f>VLOOKUP(E80,VIP!$A$2:$O10143,8,FALSE)</f>
        <v>Si</v>
      </c>
      <c r="J80" s="134" t="str">
        <f>VLOOKUP(E80,VIP!$A$2:$O10093,8,FALSE)</f>
        <v>Si</v>
      </c>
      <c r="K80" s="134" t="str">
        <f>VLOOKUP(E80,VIP!$A$2:$O13667,6,0)</f>
        <v>NO</v>
      </c>
      <c r="L80" s="125" t="s">
        <v>2425</v>
      </c>
      <c r="M80" s="202" t="s">
        <v>2579</v>
      </c>
      <c r="N80" s="135" t="s">
        <v>2454</v>
      </c>
      <c r="O80" s="134" t="s">
        <v>2456</v>
      </c>
      <c r="P80" s="134"/>
      <c r="Q80" s="202" t="s">
        <v>2585</v>
      </c>
    </row>
    <row r="81" spans="1:17" s="96" customFormat="1" ht="18" hidden="1" x14ac:dyDescent="0.25">
      <c r="A81" s="134" t="str">
        <f>VLOOKUP(E81,'LISTADO ATM'!$A$2:$C$898,3,0)</f>
        <v>DISTRITO NACIONAL</v>
      </c>
      <c r="B81" s="129">
        <v>3335897575</v>
      </c>
      <c r="C81" s="136">
        <v>44340.971319444441</v>
      </c>
      <c r="D81" s="136" t="s">
        <v>2450</v>
      </c>
      <c r="E81" s="124">
        <v>407</v>
      </c>
      <c r="F81" s="148" t="str">
        <f>VLOOKUP(E81,VIP!$A$2:$O13324,2,0)</f>
        <v>DRBR407</v>
      </c>
      <c r="G81" s="134" t="str">
        <f>VLOOKUP(E81,'LISTADO ATM'!$A$2:$B$897,2,0)</f>
        <v xml:space="preserve">ATM Multicentro La Sirena Villa Mella </v>
      </c>
      <c r="H81" s="134" t="str">
        <f>VLOOKUP(E81,VIP!$A$2:$O18187,7,FALSE)</f>
        <v>Si</v>
      </c>
      <c r="I81" s="134" t="str">
        <f>VLOOKUP(E81,VIP!$A$2:$O10152,8,FALSE)</f>
        <v>Si</v>
      </c>
      <c r="J81" s="134" t="str">
        <f>VLOOKUP(E81,VIP!$A$2:$O10102,8,FALSE)</f>
        <v>Si</v>
      </c>
      <c r="K81" s="134" t="str">
        <f>VLOOKUP(E81,VIP!$A$2:$O13676,6,0)</f>
        <v>NO</v>
      </c>
      <c r="L81" s="125" t="s">
        <v>2443</v>
      </c>
      <c r="M81" s="202" t="s">
        <v>2579</v>
      </c>
      <c r="N81" s="135" t="s">
        <v>2454</v>
      </c>
      <c r="O81" s="134" t="s">
        <v>2455</v>
      </c>
      <c r="P81" s="134"/>
      <c r="Q81" s="202" t="s">
        <v>2585</v>
      </c>
    </row>
    <row r="82" spans="1:17" s="96" customFormat="1" ht="18" hidden="1" x14ac:dyDescent="0.25">
      <c r="A82" s="134" t="str">
        <f>VLOOKUP(E82,'LISTADO ATM'!$A$2:$C$898,3,0)</f>
        <v>DISTRITO NACIONAL</v>
      </c>
      <c r="B82" s="129">
        <v>3335897576</v>
      </c>
      <c r="C82" s="136">
        <v>44340.990925925929</v>
      </c>
      <c r="D82" s="136" t="s">
        <v>2450</v>
      </c>
      <c r="E82" s="124">
        <v>952</v>
      </c>
      <c r="F82" s="148" t="str">
        <f>VLOOKUP(E82,VIP!$A$2:$O13323,2,0)</f>
        <v>DRBR16L</v>
      </c>
      <c r="G82" s="134" t="str">
        <f>VLOOKUP(E82,'LISTADO ATM'!$A$2:$B$897,2,0)</f>
        <v xml:space="preserve">ATM Alvarez Rivas </v>
      </c>
      <c r="H82" s="134" t="str">
        <f>VLOOKUP(E82,VIP!$A$2:$O18186,7,FALSE)</f>
        <v>Si</v>
      </c>
      <c r="I82" s="134" t="str">
        <f>VLOOKUP(E82,VIP!$A$2:$O10151,8,FALSE)</f>
        <v>Si</v>
      </c>
      <c r="J82" s="134" t="str">
        <f>VLOOKUP(E82,VIP!$A$2:$O10101,8,FALSE)</f>
        <v>Si</v>
      </c>
      <c r="K82" s="134" t="str">
        <f>VLOOKUP(E82,VIP!$A$2:$O13675,6,0)</f>
        <v>NO</v>
      </c>
      <c r="L82" s="125" t="s">
        <v>2443</v>
      </c>
      <c r="M82" s="154" t="s">
        <v>2579</v>
      </c>
      <c r="N82" s="135" t="s">
        <v>2454</v>
      </c>
      <c r="O82" s="134" t="s">
        <v>2455</v>
      </c>
      <c r="P82" s="134"/>
      <c r="Q82" s="155">
        <v>44341.468055555553</v>
      </c>
    </row>
    <row r="83" spans="1:17" s="96" customFormat="1" ht="18" hidden="1" x14ac:dyDescent="0.25">
      <c r="A83" s="134" t="str">
        <f>VLOOKUP(E83,'LISTADO ATM'!$A$2:$C$898,3,0)</f>
        <v>ESTE</v>
      </c>
      <c r="B83" s="129">
        <v>3335897577</v>
      </c>
      <c r="C83" s="136">
        <v>44341.00677083333</v>
      </c>
      <c r="D83" s="136" t="s">
        <v>2450</v>
      </c>
      <c r="E83" s="124">
        <v>217</v>
      </c>
      <c r="F83" s="148" t="str">
        <f>VLOOKUP(E83,VIP!$A$2:$O13322,2,0)</f>
        <v>DRBR217</v>
      </c>
      <c r="G83" s="134" t="str">
        <f>VLOOKUP(E83,'LISTADO ATM'!$A$2:$B$897,2,0)</f>
        <v xml:space="preserve">ATM Oficina Bávaro </v>
      </c>
      <c r="H83" s="134" t="str">
        <f>VLOOKUP(E83,VIP!$A$2:$O18185,7,FALSE)</f>
        <v>Si</v>
      </c>
      <c r="I83" s="134" t="str">
        <f>VLOOKUP(E83,VIP!$A$2:$O10150,8,FALSE)</f>
        <v>Si</v>
      </c>
      <c r="J83" s="134" t="str">
        <f>VLOOKUP(E83,VIP!$A$2:$O10100,8,FALSE)</f>
        <v>Si</v>
      </c>
      <c r="K83" s="134" t="str">
        <f>VLOOKUP(E83,VIP!$A$2:$O13674,6,0)</f>
        <v>NO</v>
      </c>
      <c r="L83" s="125" t="s">
        <v>2443</v>
      </c>
      <c r="M83" s="154" t="s">
        <v>2579</v>
      </c>
      <c r="N83" s="135" t="s">
        <v>2454</v>
      </c>
      <c r="O83" s="134" t="s">
        <v>2455</v>
      </c>
      <c r="P83" s="134"/>
      <c r="Q83" s="155">
        <v>44341.461805555555</v>
      </c>
    </row>
    <row r="84" spans="1:17" s="96" customFormat="1" ht="18" hidden="1" x14ac:dyDescent="0.25">
      <c r="A84" s="134" t="str">
        <f>VLOOKUP(E84,'LISTADO ATM'!$A$2:$C$898,3,0)</f>
        <v>DISTRITO NACIONAL</v>
      </c>
      <c r="B84" s="129">
        <v>3335897578</v>
      </c>
      <c r="C84" s="136">
        <v>44341.008981481478</v>
      </c>
      <c r="D84" s="136" t="s">
        <v>2450</v>
      </c>
      <c r="E84" s="124">
        <v>487</v>
      </c>
      <c r="F84" s="148" t="str">
        <f>VLOOKUP(E84,VIP!$A$2:$O13321,2,0)</f>
        <v>DRBR487</v>
      </c>
      <c r="G84" s="134" t="str">
        <f>VLOOKUP(E84,'LISTADO ATM'!$A$2:$B$897,2,0)</f>
        <v xml:space="preserve">ATM Olé Hainamosa </v>
      </c>
      <c r="H84" s="134" t="str">
        <f>VLOOKUP(E84,VIP!$A$2:$O18184,7,FALSE)</f>
        <v>Si</v>
      </c>
      <c r="I84" s="134" t="str">
        <f>VLOOKUP(E84,VIP!$A$2:$O10149,8,FALSE)</f>
        <v>Si</v>
      </c>
      <c r="J84" s="134" t="str">
        <f>VLOOKUP(E84,VIP!$A$2:$O10099,8,FALSE)</f>
        <v>Si</v>
      </c>
      <c r="K84" s="134" t="str">
        <f>VLOOKUP(E84,VIP!$A$2:$O13673,6,0)</f>
        <v>SI</v>
      </c>
      <c r="L84" s="125" t="s">
        <v>2443</v>
      </c>
      <c r="M84" s="154" t="s">
        <v>2579</v>
      </c>
      <c r="N84" s="135" t="s">
        <v>2454</v>
      </c>
      <c r="O84" s="134" t="s">
        <v>2455</v>
      </c>
      <c r="P84" s="134"/>
      <c r="Q84" s="155">
        <v>44341.645833333336</v>
      </c>
    </row>
    <row r="85" spans="1:17" s="96" customFormat="1" ht="18" hidden="1" x14ac:dyDescent="0.25">
      <c r="A85" s="134" t="str">
        <f>VLOOKUP(E85,'LISTADO ATM'!$A$2:$C$898,3,0)</f>
        <v>NORTE</v>
      </c>
      <c r="B85" s="129">
        <v>3335897579</v>
      </c>
      <c r="C85" s="136">
        <v>44341.050613425927</v>
      </c>
      <c r="D85" s="136" t="s">
        <v>2181</v>
      </c>
      <c r="E85" s="124">
        <v>201</v>
      </c>
      <c r="F85" s="148" t="str">
        <f>VLOOKUP(E85,VIP!$A$2:$O13320,2,0)</f>
        <v>DRBR201</v>
      </c>
      <c r="G85" s="134" t="str">
        <f>VLOOKUP(E85,'LISTADO ATM'!$A$2:$B$897,2,0)</f>
        <v xml:space="preserve">ATM Oficina Mao </v>
      </c>
      <c r="H85" s="134" t="str">
        <f>VLOOKUP(E85,VIP!$A$2:$O18183,7,FALSE)</f>
        <v>Si</v>
      </c>
      <c r="I85" s="134" t="str">
        <f>VLOOKUP(E85,VIP!$A$2:$O10148,8,FALSE)</f>
        <v>Si</v>
      </c>
      <c r="J85" s="134" t="str">
        <f>VLOOKUP(E85,VIP!$A$2:$O10098,8,FALSE)</f>
        <v>Si</v>
      </c>
      <c r="K85" s="134" t="str">
        <f>VLOOKUP(E85,VIP!$A$2:$O13672,6,0)</f>
        <v>SI</v>
      </c>
      <c r="L85" s="125" t="s">
        <v>2219</v>
      </c>
      <c r="M85" s="154" t="s">
        <v>2579</v>
      </c>
      <c r="N85" s="135" t="s">
        <v>2454</v>
      </c>
      <c r="O85" s="134" t="s">
        <v>2569</v>
      </c>
      <c r="P85" s="134"/>
      <c r="Q85" s="155">
        <v>45802.405555555553</v>
      </c>
    </row>
    <row r="86" spans="1:17" s="96" customFormat="1" ht="18" hidden="1" x14ac:dyDescent="0.25">
      <c r="A86" s="134" t="str">
        <f>VLOOKUP(E86,'LISTADO ATM'!$A$2:$C$898,3,0)</f>
        <v>NORTE</v>
      </c>
      <c r="B86" s="129">
        <v>3335897580</v>
      </c>
      <c r="C86" s="136">
        <v>44341.058055555557</v>
      </c>
      <c r="D86" s="136" t="s">
        <v>2473</v>
      </c>
      <c r="E86" s="124">
        <v>431</v>
      </c>
      <c r="F86" s="148" t="str">
        <f>VLOOKUP(E86,VIP!$A$2:$O13319,2,0)</f>
        <v>DRBR583</v>
      </c>
      <c r="G86" s="134" t="str">
        <f>VLOOKUP(E86,'LISTADO ATM'!$A$2:$B$897,2,0)</f>
        <v xml:space="preserve">ATM Autoservicio Sol (Santiago) </v>
      </c>
      <c r="H86" s="134" t="str">
        <f>VLOOKUP(E86,VIP!$A$2:$O18182,7,FALSE)</f>
        <v>Si</v>
      </c>
      <c r="I86" s="134" t="str">
        <f>VLOOKUP(E86,VIP!$A$2:$O10147,8,FALSE)</f>
        <v>Si</v>
      </c>
      <c r="J86" s="134" t="str">
        <f>VLOOKUP(E86,VIP!$A$2:$O10097,8,FALSE)</f>
        <v>Si</v>
      </c>
      <c r="K86" s="134" t="str">
        <f>VLOOKUP(E86,VIP!$A$2:$O13671,6,0)</f>
        <v>SI</v>
      </c>
      <c r="L86" s="125" t="s">
        <v>2567</v>
      </c>
      <c r="M86" s="154" t="s">
        <v>2579</v>
      </c>
      <c r="N86" s="154" t="s">
        <v>2572</v>
      </c>
      <c r="O86" s="134" t="s">
        <v>2474</v>
      </c>
      <c r="P86" s="134"/>
      <c r="Q86" s="155">
        <v>44341.447222222225</v>
      </c>
    </row>
    <row r="87" spans="1:17" s="96" customFormat="1" ht="18" hidden="1" x14ac:dyDescent="0.25">
      <c r="A87" s="134" t="str">
        <f>VLOOKUP(E87,'LISTADO ATM'!$A$2:$C$898,3,0)</f>
        <v>DISTRITO NACIONAL</v>
      </c>
      <c r="B87" s="129">
        <v>3335897581</v>
      </c>
      <c r="C87" s="136">
        <v>44341.060173611113</v>
      </c>
      <c r="D87" s="136" t="s">
        <v>2450</v>
      </c>
      <c r="E87" s="124">
        <v>312</v>
      </c>
      <c r="F87" s="148" t="str">
        <f>VLOOKUP(E87,VIP!$A$2:$O13318,2,0)</f>
        <v>DRBR312</v>
      </c>
      <c r="G87" s="134" t="str">
        <f>VLOOKUP(E87,'LISTADO ATM'!$A$2:$B$897,2,0)</f>
        <v xml:space="preserve">ATM Oficina Tiradentes II (Naco) </v>
      </c>
      <c r="H87" s="134" t="str">
        <f>VLOOKUP(E87,VIP!$A$2:$O18181,7,FALSE)</f>
        <v>Si</v>
      </c>
      <c r="I87" s="134" t="str">
        <f>VLOOKUP(E87,VIP!$A$2:$O10146,8,FALSE)</f>
        <v>Si</v>
      </c>
      <c r="J87" s="134" t="str">
        <f>VLOOKUP(E87,VIP!$A$2:$O10096,8,FALSE)</f>
        <v>Si</v>
      </c>
      <c r="K87" s="134" t="str">
        <f>VLOOKUP(E87,VIP!$A$2:$O13670,6,0)</f>
        <v>NO</v>
      </c>
      <c r="L87" s="125" t="s">
        <v>2567</v>
      </c>
      <c r="M87" s="154" t="s">
        <v>2579</v>
      </c>
      <c r="N87" s="135" t="s">
        <v>2454</v>
      </c>
      <c r="O87" s="134" t="s">
        <v>2455</v>
      </c>
      <c r="P87" s="134"/>
      <c r="Q87" s="155">
        <v>44341.580555555556</v>
      </c>
    </row>
    <row r="88" spans="1:17" ht="18" x14ac:dyDescent="0.25">
      <c r="A88" s="134" t="str">
        <f>VLOOKUP(E88,'LISTADO ATM'!$A$2:$C$898,3,0)</f>
        <v>SUR</v>
      </c>
      <c r="B88" s="129">
        <v>3335897582</v>
      </c>
      <c r="C88" s="136">
        <v>44341.065300925926</v>
      </c>
      <c r="D88" s="136" t="s">
        <v>2450</v>
      </c>
      <c r="E88" s="124">
        <v>880</v>
      </c>
      <c r="F88" s="150" t="str">
        <f>VLOOKUP(E88,VIP!$A$2:$O13317,2,0)</f>
        <v>DRBR880</v>
      </c>
      <c r="G88" s="134" t="str">
        <f>VLOOKUP(E88,'LISTADO ATM'!$A$2:$B$897,2,0)</f>
        <v xml:space="preserve">ATM Autoservicio Barahona II </v>
      </c>
      <c r="H88" s="134" t="str">
        <f>VLOOKUP(E88,VIP!$A$2:$O18180,7,FALSE)</f>
        <v>Si</v>
      </c>
      <c r="I88" s="134" t="str">
        <f>VLOOKUP(E88,VIP!$A$2:$O10145,8,FALSE)</f>
        <v>Si</v>
      </c>
      <c r="J88" s="134" t="str">
        <f>VLOOKUP(E88,VIP!$A$2:$O10095,8,FALSE)</f>
        <v>Si</v>
      </c>
      <c r="K88" s="134" t="str">
        <f>VLOOKUP(E88,VIP!$A$2:$O13669,6,0)</f>
        <v>SI</v>
      </c>
      <c r="L88" s="125" t="s">
        <v>2567</v>
      </c>
      <c r="M88" s="135" t="s">
        <v>2447</v>
      </c>
      <c r="N88" s="135" t="s">
        <v>2454</v>
      </c>
      <c r="O88" s="134" t="s">
        <v>2455</v>
      </c>
      <c r="P88" s="134"/>
      <c r="Q88" s="135" t="s">
        <v>2567</v>
      </c>
    </row>
    <row r="89" spans="1:17" ht="18" hidden="1" x14ac:dyDescent="0.25">
      <c r="A89" s="134" t="str">
        <f>VLOOKUP(E89,'LISTADO ATM'!$A$2:$C$898,3,0)</f>
        <v>DISTRITO NACIONAL</v>
      </c>
      <c r="B89" s="129">
        <v>3335897583</v>
      </c>
      <c r="C89" s="136">
        <v>44341.067731481482</v>
      </c>
      <c r="D89" s="136" t="s">
        <v>2450</v>
      </c>
      <c r="E89" s="124">
        <v>793</v>
      </c>
      <c r="F89" s="150" t="str">
        <f>VLOOKUP(E89,VIP!$A$2:$O13316,2,0)</f>
        <v>DRBR793</v>
      </c>
      <c r="G89" s="134" t="str">
        <f>VLOOKUP(E89,'LISTADO ATM'!$A$2:$B$897,2,0)</f>
        <v xml:space="preserve">ATM Centro de Caja Agora Mall </v>
      </c>
      <c r="H89" s="134" t="str">
        <f>VLOOKUP(E89,VIP!$A$2:$O18179,7,FALSE)</f>
        <v>Si</v>
      </c>
      <c r="I89" s="134" t="str">
        <f>VLOOKUP(E89,VIP!$A$2:$O10144,8,FALSE)</f>
        <v>Si</v>
      </c>
      <c r="J89" s="134" t="str">
        <f>VLOOKUP(E89,VIP!$A$2:$O10094,8,FALSE)</f>
        <v>Si</v>
      </c>
      <c r="K89" s="134" t="str">
        <f>VLOOKUP(E89,VIP!$A$2:$O13668,6,0)</f>
        <v>NO</v>
      </c>
      <c r="L89" s="125" t="s">
        <v>2567</v>
      </c>
      <c r="M89" s="154" t="s">
        <v>2579</v>
      </c>
      <c r="N89" s="135" t="s">
        <v>2454</v>
      </c>
      <c r="O89" s="134" t="s">
        <v>2455</v>
      </c>
      <c r="P89" s="134"/>
      <c r="Q89" s="155">
        <v>44341.603472222225</v>
      </c>
    </row>
    <row r="90" spans="1:17" ht="18" hidden="1" x14ac:dyDescent="0.25">
      <c r="A90" s="134" t="str">
        <f>VLOOKUP(E90,'LISTADO ATM'!$A$2:$C$898,3,0)</f>
        <v>DISTRITO NACIONAL</v>
      </c>
      <c r="B90" s="129">
        <v>3335897589</v>
      </c>
      <c r="C90" s="136">
        <v>44341.302094907405</v>
      </c>
      <c r="D90" s="136" t="s">
        <v>2450</v>
      </c>
      <c r="E90" s="124">
        <v>363</v>
      </c>
      <c r="F90" s="150" t="str">
        <f>VLOOKUP(E90,VIP!$A$2:$O13318,2,0)</f>
        <v>DRBR363</v>
      </c>
      <c r="G90" s="134" t="str">
        <f>VLOOKUP(E90,'LISTADO ATM'!$A$2:$B$897,2,0)</f>
        <v>ATM Sirena Villa Mella</v>
      </c>
      <c r="H90" s="134" t="str">
        <f>VLOOKUP(E90,VIP!$A$2:$O18181,7,FALSE)</f>
        <v>N/A</v>
      </c>
      <c r="I90" s="134" t="str">
        <f>VLOOKUP(E90,VIP!$A$2:$O10146,8,FALSE)</f>
        <v>N/A</v>
      </c>
      <c r="J90" s="134" t="str">
        <f>VLOOKUP(E90,VIP!$A$2:$O10096,8,FALSE)</f>
        <v>N/A</v>
      </c>
      <c r="K90" s="134" t="str">
        <f>VLOOKUP(E90,VIP!$A$2:$O13670,6,0)</f>
        <v>N/A</v>
      </c>
      <c r="L90" s="125" t="s">
        <v>2418</v>
      </c>
      <c r="M90" s="154" t="s">
        <v>2579</v>
      </c>
      <c r="N90" s="135" t="s">
        <v>2454</v>
      </c>
      <c r="O90" s="134" t="s">
        <v>2455</v>
      </c>
      <c r="P90" s="134"/>
      <c r="Q90" s="155">
        <v>44341.643750000003</v>
      </c>
    </row>
    <row r="91" spans="1:17" ht="18" hidden="1" x14ac:dyDescent="0.25">
      <c r="A91" s="134" t="str">
        <f>VLOOKUP(E91,'LISTADO ATM'!$A$2:$C$898,3,0)</f>
        <v>NORTE</v>
      </c>
      <c r="B91" s="129">
        <v>3335897595</v>
      </c>
      <c r="C91" s="136">
        <v>44341.310474537036</v>
      </c>
      <c r="D91" s="136" t="s">
        <v>2473</v>
      </c>
      <c r="E91" s="124">
        <v>687</v>
      </c>
      <c r="F91" s="150" t="str">
        <f>VLOOKUP(E91,VIP!$A$2:$O13317,2,0)</f>
        <v>DRBR687</v>
      </c>
      <c r="G91" s="134" t="str">
        <f>VLOOKUP(E91,'LISTADO ATM'!$A$2:$B$897,2,0)</f>
        <v>ATM Oficina Monterrico II</v>
      </c>
      <c r="H91" s="134" t="str">
        <f>VLOOKUP(E91,VIP!$A$2:$O18180,7,FALSE)</f>
        <v>NO</v>
      </c>
      <c r="I91" s="134" t="str">
        <f>VLOOKUP(E91,VIP!$A$2:$O10145,8,FALSE)</f>
        <v>NO</v>
      </c>
      <c r="J91" s="134" t="str">
        <f>VLOOKUP(E91,VIP!$A$2:$O10095,8,FALSE)</f>
        <v>NO</v>
      </c>
      <c r="K91" s="134" t="str">
        <f>VLOOKUP(E91,VIP!$A$2:$O13669,6,0)</f>
        <v>SI</v>
      </c>
      <c r="L91" s="125" t="s">
        <v>2418</v>
      </c>
      <c r="M91" s="154" t="s">
        <v>2579</v>
      </c>
      <c r="N91" s="135" t="s">
        <v>2572</v>
      </c>
      <c r="O91" s="134" t="s">
        <v>2474</v>
      </c>
      <c r="P91" s="134"/>
      <c r="Q91" s="155">
        <v>44341.59097222222</v>
      </c>
    </row>
    <row r="92" spans="1:17" ht="18" hidden="1" x14ac:dyDescent="0.25">
      <c r="A92" s="134" t="str">
        <f>VLOOKUP(E92,'LISTADO ATM'!$A$2:$C$898,3,0)</f>
        <v>DISTRITO NACIONAL</v>
      </c>
      <c r="B92" s="129">
        <v>3335897605</v>
      </c>
      <c r="C92" s="136">
        <v>44341.321666666663</v>
      </c>
      <c r="D92" s="136" t="s">
        <v>2180</v>
      </c>
      <c r="E92" s="124">
        <v>738</v>
      </c>
      <c r="F92" s="150" t="str">
        <f>VLOOKUP(E92,VIP!$A$2:$O13322,2,0)</f>
        <v>DRBR24S</v>
      </c>
      <c r="G92" s="134" t="str">
        <f>VLOOKUP(E92,'LISTADO ATM'!$A$2:$B$897,2,0)</f>
        <v xml:space="preserve">ATM Zona Franca Los Alcarrizos </v>
      </c>
      <c r="H92" s="134" t="str">
        <f>VLOOKUP(E92,VIP!$A$2:$O18185,7,FALSE)</f>
        <v>Si</v>
      </c>
      <c r="I92" s="134" t="str">
        <f>VLOOKUP(E92,VIP!$A$2:$O10150,8,FALSE)</f>
        <v>Si</v>
      </c>
      <c r="J92" s="134" t="str">
        <f>VLOOKUP(E92,VIP!$A$2:$O10100,8,FALSE)</f>
        <v>Si</v>
      </c>
      <c r="K92" s="134" t="str">
        <f>VLOOKUP(E92,VIP!$A$2:$O13674,6,0)</f>
        <v>NO</v>
      </c>
      <c r="L92" s="125" t="s">
        <v>2469</v>
      </c>
      <c r="M92" s="154" t="s">
        <v>2579</v>
      </c>
      <c r="N92" s="135" t="s">
        <v>2572</v>
      </c>
      <c r="O92" s="134" t="s">
        <v>2456</v>
      </c>
      <c r="P92" s="134"/>
      <c r="Q92" s="155">
        <v>44341.429166666669</v>
      </c>
    </row>
    <row r="93" spans="1:17" ht="18" x14ac:dyDescent="0.25">
      <c r="A93" s="134" t="str">
        <f>VLOOKUP(E93,'LISTADO ATM'!$A$2:$C$898,3,0)</f>
        <v>DISTRITO NACIONAL</v>
      </c>
      <c r="B93" s="129">
        <v>3335897606</v>
      </c>
      <c r="C93" s="136">
        <v>44341.322314814817</v>
      </c>
      <c r="D93" s="136" t="s">
        <v>2180</v>
      </c>
      <c r="E93" s="124">
        <v>437</v>
      </c>
      <c r="F93" s="150" t="str">
        <f>VLOOKUP(E93,VIP!$A$2:$O13321,2,0)</f>
        <v>DRBR437</v>
      </c>
      <c r="G93" s="134" t="str">
        <f>VLOOKUP(E93,'LISTADO ATM'!$A$2:$B$897,2,0)</f>
        <v xml:space="preserve">ATM Autobanco Torre III </v>
      </c>
      <c r="H93" s="134" t="str">
        <f>VLOOKUP(E93,VIP!$A$2:$O18184,7,FALSE)</f>
        <v>Si</v>
      </c>
      <c r="I93" s="134" t="str">
        <f>VLOOKUP(E93,VIP!$A$2:$O10149,8,FALSE)</f>
        <v>Si</v>
      </c>
      <c r="J93" s="134" t="str">
        <f>VLOOKUP(E93,VIP!$A$2:$O10099,8,FALSE)</f>
        <v>Si</v>
      </c>
      <c r="K93" s="134" t="str">
        <f>VLOOKUP(E93,VIP!$A$2:$O13673,6,0)</f>
        <v>SI</v>
      </c>
      <c r="L93" s="125" t="s">
        <v>2469</v>
      </c>
      <c r="M93" s="135" t="s">
        <v>2447</v>
      </c>
      <c r="N93" s="135" t="s">
        <v>2572</v>
      </c>
      <c r="O93" s="134" t="s">
        <v>2456</v>
      </c>
      <c r="P93" s="134"/>
      <c r="Q93" s="135" t="s">
        <v>2469</v>
      </c>
    </row>
    <row r="94" spans="1:17" ht="18" hidden="1" x14ac:dyDescent="0.25">
      <c r="A94" s="134" t="str">
        <f>VLOOKUP(E94,'LISTADO ATM'!$A$2:$C$898,3,0)</f>
        <v>SUR</v>
      </c>
      <c r="B94" s="129">
        <v>3335897608</v>
      </c>
      <c r="C94" s="136">
        <v>44341.322789351849</v>
      </c>
      <c r="D94" s="136" t="s">
        <v>2180</v>
      </c>
      <c r="E94" s="124">
        <v>584</v>
      </c>
      <c r="F94" s="150" t="str">
        <f>VLOOKUP(E94,VIP!$A$2:$O13320,2,0)</f>
        <v>DRBR404</v>
      </c>
      <c r="G94" s="134" t="str">
        <f>VLOOKUP(E94,'LISTADO ATM'!$A$2:$B$897,2,0)</f>
        <v xml:space="preserve">ATM Oficina San Cristóbal I </v>
      </c>
      <c r="H94" s="134" t="str">
        <f>VLOOKUP(E94,VIP!$A$2:$O18183,7,FALSE)</f>
        <v>Si</v>
      </c>
      <c r="I94" s="134" t="str">
        <f>VLOOKUP(E94,VIP!$A$2:$O10148,8,FALSE)</f>
        <v>Si</v>
      </c>
      <c r="J94" s="134" t="str">
        <f>VLOOKUP(E94,VIP!$A$2:$O10098,8,FALSE)</f>
        <v>Si</v>
      </c>
      <c r="K94" s="134" t="str">
        <f>VLOOKUP(E94,VIP!$A$2:$O13672,6,0)</f>
        <v>SI</v>
      </c>
      <c r="L94" s="125" t="s">
        <v>2469</v>
      </c>
      <c r="M94" s="202" t="s">
        <v>2579</v>
      </c>
      <c r="N94" s="135" t="s">
        <v>2572</v>
      </c>
      <c r="O94" s="134" t="s">
        <v>2456</v>
      </c>
      <c r="P94" s="134"/>
      <c r="Q94" s="202" t="s">
        <v>2585</v>
      </c>
    </row>
    <row r="95" spans="1:17" ht="18" x14ac:dyDescent="0.25">
      <c r="A95" s="134" t="str">
        <f>VLOOKUP(E95,'LISTADO ATM'!$A$2:$C$898,3,0)</f>
        <v>ESTE</v>
      </c>
      <c r="B95" s="129">
        <v>3335897609</v>
      </c>
      <c r="C95" s="136">
        <v>44341.323587962965</v>
      </c>
      <c r="D95" s="136" t="s">
        <v>2180</v>
      </c>
      <c r="E95" s="124">
        <v>121</v>
      </c>
      <c r="F95" s="150" t="str">
        <f>VLOOKUP(E95,VIP!$A$2:$O13319,2,0)</f>
        <v>DRBR121</v>
      </c>
      <c r="G95" s="134" t="str">
        <f>VLOOKUP(E95,'LISTADO ATM'!$A$2:$B$897,2,0)</f>
        <v xml:space="preserve">ATM Oficina Bayaguana </v>
      </c>
      <c r="H95" s="134" t="str">
        <f>VLOOKUP(E95,VIP!$A$2:$O18182,7,FALSE)</f>
        <v>Si</v>
      </c>
      <c r="I95" s="134" t="str">
        <f>VLOOKUP(E95,VIP!$A$2:$O10147,8,FALSE)</f>
        <v>Si</v>
      </c>
      <c r="J95" s="134" t="str">
        <f>VLOOKUP(E95,VIP!$A$2:$O10097,8,FALSE)</f>
        <v>Si</v>
      </c>
      <c r="K95" s="134" t="str">
        <f>VLOOKUP(E95,VIP!$A$2:$O13671,6,0)</f>
        <v>SI</v>
      </c>
      <c r="L95" s="125" t="s">
        <v>2469</v>
      </c>
      <c r="M95" s="135" t="s">
        <v>2447</v>
      </c>
      <c r="N95" s="135" t="s">
        <v>2572</v>
      </c>
      <c r="O95" s="134" t="s">
        <v>2456</v>
      </c>
      <c r="P95" s="134"/>
      <c r="Q95" s="135" t="s">
        <v>2469</v>
      </c>
    </row>
    <row r="96" spans="1:17" ht="18" hidden="1" x14ac:dyDescent="0.25">
      <c r="A96" s="134" t="str">
        <f>VLOOKUP(E96,'LISTADO ATM'!$A$2:$C$898,3,0)</f>
        <v>NORTE</v>
      </c>
      <c r="B96" s="129">
        <v>3335897610</v>
      </c>
      <c r="C96" s="136">
        <v>44341.325428240743</v>
      </c>
      <c r="D96" s="136" t="s">
        <v>2473</v>
      </c>
      <c r="E96" s="124">
        <v>746</v>
      </c>
      <c r="F96" s="150" t="str">
        <f>VLOOKUP(E96,VIP!$A$2:$O13318,2,0)</f>
        <v>DRBR156</v>
      </c>
      <c r="G96" s="134" t="str">
        <f>VLOOKUP(E96,'LISTADO ATM'!$A$2:$B$897,2,0)</f>
        <v xml:space="preserve">ATM Oficina Las Terrenas </v>
      </c>
      <c r="H96" s="134" t="str">
        <f>VLOOKUP(E96,VIP!$A$2:$O18181,7,FALSE)</f>
        <v>Si</v>
      </c>
      <c r="I96" s="134" t="str">
        <f>VLOOKUP(E96,VIP!$A$2:$O10146,8,FALSE)</f>
        <v>Si</v>
      </c>
      <c r="J96" s="134" t="str">
        <f>VLOOKUP(E96,VIP!$A$2:$O10096,8,FALSE)</f>
        <v>Si</v>
      </c>
      <c r="K96" s="134" t="str">
        <f>VLOOKUP(E96,VIP!$A$2:$O13670,6,0)</f>
        <v>SI</v>
      </c>
      <c r="L96" s="125" t="s">
        <v>2418</v>
      </c>
      <c r="M96" s="202" t="s">
        <v>2579</v>
      </c>
      <c r="N96" s="135" t="s">
        <v>2454</v>
      </c>
      <c r="O96" s="134" t="s">
        <v>2573</v>
      </c>
      <c r="P96" s="134"/>
      <c r="Q96" s="155">
        <v>44341.457638888889</v>
      </c>
    </row>
    <row r="97" spans="1:17" ht="18" hidden="1" x14ac:dyDescent="0.25">
      <c r="A97" s="134" t="str">
        <f>VLOOKUP(E97,'LISTADO ATM'!$A$2:$C$898,3,0)</f>
        <v>DISTRITO NACIONAL</v>
      </c>
      <c r="B97" s="129">
        <v>3335897753</v>
      </c>
      <c r="C97" s="136">
        <v>44341.360173611109</v>
      </c>
      <c r="D97" s="136" t="s">
        <v>2473</v>
      </c>
      <c r="E97" s="124">
        <v>26</v>
      </c>
      <c r="F97" s="150" t="str">
        <f>VLOOKUP(E97,VIP!$A$2:$O13326,2,0)</f>
        <v>DRBR221</v>
      </c>
      <c r="G97" s="134" t="str">
        <f>VLOOKUP(E97,'LISTADO ATM'!$A$2:$B$897,2,0)</f>
        <v>ATM S/M Jumbo San Isidro</v>
      </c>
      <c r="H97" s="134" t="str">
        <f>VLOOKUP(E97,VIP!$A$2:$O18189,7,FALSE)</f>
        <v>Si</v>
      </c>
      <c r="I97" s="134" t="str">
        <f>VLOOKUP(E97,VIP!$A$2:$O10154,8,FALSE)</f>
        <v>Si</v>
      </c>
      <c r="J97" s="134" t="str">
        <f>VLOOKUP(E97,VIP!$A$2:$O10104,8,FALSE)</f>
        <v>Si</v>
      </c>
      <c r="K97" s="134" t="str">
        <f>VLOOKUP(E97,VIP!$A$2:$O13678,6,0)</f>
        <v>NO</v>
      </c>
      <c r="L97" s="125" t="s">
        <v>2425</v>
      </c>
      <c r="M97" s="202" t="s">
        <v>2579</v>
      </c>
      <c r="N97" s="154" t="s">
        <v>2572</v>
      </c>
      <c r="O97" s="134" t="s">
        <v>2580</v>
      </c>
      <c r="P97" s="154" t="s">
        <v>2581</v>
      </c>
      <c r="Q97" s="202" t="s">
        <v>2585</v>
      </c>
    </row>
    <row r="98" spans="1:17" ht="18" hidden="1" x14ac:dyDescent="0.25">
      <c r="A98" s="134" t="str">
        <f>VLOOKUP(E98,'LISTADO ATM'!$A$2:$C$898,3,0)</f>
        <v>ESTE</v>
      </c>
      <c r="B98" s="129">
        <v>3335897790</v>
      </c>
      <c r="C98" s="136">
        <v>44341.368020833332</v>
      </c>
      <c r="D98" s="136" t="s">
        <v>2180</v>
      </c>
      <c r="E98" s="124">
        <v>345</v>
      </c>
      <c r="F98" s="150" t="str">
        <f>VLOOKUP(E98,VIP!$A$2:$O13322,2,0)</f>
        <v>DRBR345</v>
      </c>
      <c r="G98" s="134" t="str">
        <f>VLOOKUP(E98,'LISTADO ATM'!$A$2:$B$897,2,0)</f>
        <v>ATM Oficina Yamasá  II</v>
      </c>
      <c r="H98" s="134" t="str">
        <f>VLOOKUP(E98,VIP!$A$2:$O18185,7,FALSE)</f>
        <v>N/A</v>
      </c>
      <c r="I98" s="134" t="str">
        <f>VLOOKUP(E98,VIP!$A$2:$O10150,8,FALSE)</f>
        <v>N/A</v>
      </c>
      <c r="J98" s="134" t="str">
        <f>VLOOKUP(E98,VIP!$A$2:$O10100,8,FALSE)</f>
        <v>N/A</v>
      </c>
      <c r="K98" s="134" t="str">
        <f>VLOOKUP(E98,VIP!$A$2:$O13674,6,0)</f>
        <v>N/A</v>
      </c>
      <c r="L98" s="125" t="s">
        <v>2219</v>
      </c>
      <c r="M98" s="202" t="s">
        <v>2579</v>
      </c>
      <c r="N98" s="135" t="s">
        <v>2572</v>
      </c>
      <c r="O98" s="134" t="s">
        <v>2456</v>
      </c>
      <c r="P98" s="134"/>
      <c r="Q98" s="155">
        <v>44341.404166666667</v>
      </c>
    </row>
    <row r="99" spans="1:17" ht="18" hidden="1" x14ac:dyDescent="0.25">
      <c r="A99" s="134" t="str">
        <f>VLOOKUP(E99,'LISTADO ATM'!$A$2:$C$898,3,0)</f>
        <v>SUR</v>
      </c>
      <c r="B99" s="129">
        <v>3335897792</v>
      </c>
      <c r="C99" s="136">
        <v>44341.369027777779</v>
      </c>
      <c r="D99" s="136" t="s">
        <v>2180</v>
      </c>
      <c r="E99" s="124">
        <v>50</v>
      </c>
      <c r="F99" s="150" t="str">
        <f>VLOOKUP(E99,VIP!$A$2:$O13321,2,0)</f>
        <v>DRBR050</v>
      </c>
      <c r="G99" s="134" t="str">
        <f>VLOOKUP(E99,'LISTADO ATM'!$A$2:$B$897,2,0)</f>
        <v xml:space="preserve">ATM Oficina Padre Las Casas (Azua) </v>
      </c>
      <c r="H99" s="134" t="str">
        <f>VLOOKUP(E99,VIP!$A$2:$O18184,7,FALSE)</f>
        <v>Si</v>
      </c>
      <c r="I99" s="134" t="str">
        <f>VLOOKUP(E99,VIP!$A$2:$O10149,8,FALSE)</f>
        <v>Si</v>
      </c>
      <c r="J99" s="134" t="str">
        <f>VLOOKUP(E99,VIP!$A$2:$O10099,8,FALSE)</f>
        <v>Si</v>
      </c>
      <c r="K99" s="134" t="str">
        <f>VLOOKUP(E99,VIP!$A$2:$O13673,6,0)</f>
        <v>NO</v>
      </c>
      <c r="L99" s="125" t="s">
        <v>2219</v>
      </c>
      <c r="M99" s="202" t="s">
        <v>2579</v>
      </c>
      <c r="N99" s="135" t="s">
        <v>2572</v>
      </c>
      <c r="O99" s="134" t="s">
        <v>2456</v>
      </c>
      <c r="P99" s="134"/>
      <c r="Q99" s="155">
        <v>44341.408333333333</v>
      </c>
    </row>
    <row r="100" spans="1:17" ht="18" hidden="1" x14ac:dyDescent="0.25">
      <c r="A100" s="134" t="str">
        <f>VLOOKUP(E100,'LISTADO ATM'!$A$2:$C$898,3,0)</f>
        <v>NORTE</v>
      </c>
      <c r="B100" s="129">
        <v>3335897834</v>
      </c>
      <c r="C100" s="136">
        <v>44341.383657407408</v>
      </c>
      <c r="D100" s="136" t="s">
        <v>2181</v>
      </c>
      <c r="E100" s="124">
        <v>518</v>
      </c>
      <c r="F100" s="150" t="str">
        <f>VLOOKUP(E100,VIP!$A$2:$O13320,2,0)</f>
        <v>DRBR518</v>
      </c>
      <c r="G100" s="134" t="str">
        <f>VLOOKUP(E100,'LISTADO ATM'!$A$2:$B$897,2,0)</f>
        <v xml:space="preserve">ATM Autobanco Los Alamos </v>
      </c>
      <c r="H100" s="134" t="str">
        <f>VLOOKUP(E100,VIP!$A$2:$O18183,7,FALSE)</f>
        <v>Si</v>
      </c>
      <c r="I100" s="134" t="str">
        <f>VLOOKUP(E100,VIP!$A$2:$O10148,8,FALSE)</f>
        <v>Si</v>
      </c>
      <c r="J100" s="134" t="str">
        <f>VLOOKUP(E100,VIP!$A$2:$O10098,8,FALSE)</f>
        <v>Si</v>
      </c>
      <c r="K100" s="134" t="str">
        <f>VLOOKUP(E100,VIP!$A$2:$O13672,6,0)</f>
        <v>NO</v>
      </c>
      <c r="L100" s="125" t="s">
        <v>2219</v>
      </c>
      <c r="M100" s="202" t="s">
        <v>2579</v>
      </c>
      <c r="N100" s="135" t="s">
        <v>2454</v>
      </c>
      <c r="O100" s="134" t="s">
        <v>2569</v>
      </c>
      <c r="P100" s="134"/>
      <c r="Q100" s="202" t="s">
        <v>2585</v>
      </c>
    </row>
    <row r="101" spans="1:17" ht="18" x14ac:dyDescent="0.25">
      <c r="A101" s="134" t="str">
        <f>VLOOKUP(E101,'LISTADO ATM'!$A$2:$C$898,3,0)</f>
        <v>DISTRITO NACIONAL</v>
      </c>
      <c r="B101" s="129">
        <v>3335897853</v>
      </c>
      <c r="C101" s="136">
        <v>44341.39</v>
      </c>
      <c r="D101" s="136" t="s">
        <v>2180</v>
      </c>
      <c r="E101" s="124">
        <v>685</v>
      </c>
      <c r="F101" s="150" t="str">
        <f>VLOOKUP(E101,VIP!$A$2:$O13319,2,0)</f>
        <v>DRBR685</v>
      </c>
      <c r="G101" s="134" t="str">
        <f>VLOOKUP(E101,'LISTADO ATM'!$A$2:$B$897,2,0)</f>
        <v>ATM Autoservicio UASD</v>
      </c>
      <c r="H101" s="134" t="str">
        <f>VLOOKUP(E101,VIP!$A$2:$O18182,7,FALSE)</f>
        <v>NO</v>
      </c>
      <c r="I101" s="134" t="str">
        <f>VLOOKUP(E101,VIP!$A$2:$O10147,8,FALSE)</f>
        <v>SI</v>
      </c>
      <c r="J101" s="134" t="str">
        <f>VLOOKUP(E101,VIP!$A$2:$O10097,8,FALSE)</f>
        <v>SI</v>
      </c>
      <c r="K101" s="134" t="str">
        <f>VLOOKUP(E101,VIP!$A$2:$O13671,6,0)</f>
        <v>NO</v>
      </c>
      <c r="L101" s="125" t="s">
        <v>2219</v>
      </c>
      <c r="M101" s="135" t="s">
        <v>2447</v>
      </c>
      <c r="N101" s="135" t="s">
        <v>2572</v>
      </c>
      <c r="O101" s="134" t="s">
        <v>2456</v>
      </c>
      <c r="P101" s="134"/>
      <c r="Q101" s="135" t="s">
        <v>2219</v>
      </c>
    </row>
    <row r="102" spans="1:17" ht="18" hidden="1" x14ac:dyDescent="0.25">
      <c r="A102" s="134" t="str">
        <f>VLOOKUP(E102,'LISTADO ATM'!$A$2:$C$898,3,0)</f>
        <v>DISTRITO NACIONAL</v>
      </c>
      <c r="B102" s="129">
        <v>3335897868</v>
      </c>
      <c r="C102" s="136">
        <v>44341.394548611112</v>
      </c>
      <c r="D102" s="136" t="s">
        <v>2473</v>
      </c>
      <c r="E102" s="124">
        <v>43</v>
      </c>
      <c r="F102" s="150" t="str">
        <f>VLOOKUP(E102,VIP!$A$2:$O13325,2,0)</f>
        <v>DRBR043</v>
      </c>
      <c r="G102" s="134" t="str">
        <f>VLOOKUP(E102,'LISTADO ATM'!$A$2:$B$897,2,0)</f>
        <v xml:space="preserve">ATM Zona Franca San Isidro </v>
      </c>
      <c r="H102" s="134" t="str">
        <f>VLOOKUP(E102,VIP!$A$2:$O18188,7,FALSE)</f>
        <v>Si</v>
      </c>
      <c r="I102" s="134" t="str">
        <f>VLOOKUP(E102,VIP!$A$2:$O10153,8,FALSE)</f>
        <v>No</v>
      </c>
      <c r="J102" s="134" t="str">
        <f>VLOOKUP(E102,VIP!$A$2:$O10103,8,FALSE)</f>
        <v>No</v>
      </c>
      <c r="K102" s="134" t="str">
        <f>VLOOKUP(E102,VIP!$A$2:$O13677,6,0)</f>
        <v>NO</v>
      </c>
      <c r="L102" s="125" t="s">
        <v>2459</v>
      </c>
      <c r="M102" s="202" t="s">
        <v>2579</v>
      </c>
      <c r="N102" s="154" t="s">
        <v>2572</v>
      </c>
      <c r="O102" s="134" t="s">
        <v>2580</v>
      </c>
      <c r="P102" s="154" t="s">
        <v>2582</v>
      </c>
      <c r="Q102" s="202" t="s">
        <v>2459</v>
      </c>
    </row>
    <row r="103" spans="1:17" ht="18" hidden="1" x14ac:dyDescent="0.25">
      <c r="A103" s="134" t="str">
        <f>VLOOKUP(E103,'LISTADO ATM'!$A$2:$C$898,3,0)</f>
        <v>NORTE</v>
      </c>
      <c r="B103" s="129">
        <v>3335897874</v>
      </c>
      <c r="C103" s="136">
        <v>44341.395590277774</v>
      </c>
      <c r="D103" s="136" t="s">
        <v>2473</v>
      </c>
      <c r="E103" s="124">
        <v>944</v>
      </c>
      <c r="F103" s="150" t="str">
        <f>VLOOKUP(E103,VIP!$A$2:$O13324,2,0)</f>
        <v>DRBR944</v>
      </c>
      <c r="G103" s="134" t="str">
        <f>VLOOKUP(E103,'LISTADO ATM'!$A$2:$B$897,2,0)</f>
        <v xml:space="preserve">ATM UNP Mao </v>
      </c>
      <c r="H103" s="134" t="str">
        <f>VLOOKUP(E103,VIP!$A$2:$O18187,7,FALSE)</f>
        <v>Si</v>
      </c>
      <c r="I103" s="134" t="str">
        <f>VLOOKUP(E103,VIP!$A$2:$O10152,8,FALSE)</f>
        <v>Si</v>
      </c>
      <c r="J103" s="134" t="str">
        <f>VLOOKUP(E103,VIP!$A$2:$O10102,8,FALSE)</f>
        <v>Si</v>
      </c>
      <c r="K103" s="134" t="str">
        <f>VLOOKUP(E103,VIP!$A$2:$O13676,6,0)</f>
        <v>NO</v>
      </c>
      <c r="L103" s="125" t="s">
        <v>2459</v>
      </c>
      <c r="M103" s="202" t="s">
        <v>2579</v>
      </c>
      <c r="N103" s="154" t="s">
        <v>2572</v>
      </c>
      <c r="O103" s="134" t="s">
        <v>2580</v>
      </c>
      <c r="P103" s="154" t="s">
        <v>2582</v>
      </c>
      <c r="Q103" s="202" t="s">
        <v>2459</v>
      </c>
    </row>
    <row r="104" spans="1:17" ht="18" hidden="1" x14ac:dyDescent="0.25">
      <c r="A104" s="134" t="str">
        <f>VLOOKUP(E104,'LISTADO ATM'!$A$2:$C$898,3,0)</f>
        <v>NORTE</v>
      </c>
      <c r="B104" s="129">
        <v>3335897878</v>
      </c>
      <c r="C104" s="136">
        <v>44341.396550925929</v>
      </c>
      <c r="D104" s="136" t="s">
        <v>2473</v>
      </c>
      <c r="E104" s="124">
        <v>633</v>
      </c>
      <c r="F104" s="150" t="str">
        <f>VLOOKUP(E104,VIP!$A$2:$O13323,2,0)</f>
        <v>DRBR260</v>
      </c>
      <c r="G104" s="134" t="str">
        <f>VLOOKUP(E104,'LISTADO ATM'!$A$2:$B$897,2,0)</f>
        <v xml:space="preserve">ATM Autobanco Las Colinas </v>
      </c>
      <c r="H104" s="134" t="str">
        <f>VLOOKUP(E104,VIP!$A$2:$O18186,7,FALSE)</f>
        <v>Si</v>
      </c>
      <c r="I104" s="134" t="str">
        <f>VLOOKUP(E104,VIP!$A$2:$O10151,8,FALSE)</f>
        <v>Si</v>
      </c>
      <c r="J104" s="134" t="str">
        <f>VLOOKUP(E104,VIP!$A$2:$O10101,8,FALSE)</f>
        <v>Si</v>
      </c>
      <c r="K104" s="134" t="str">
        <f>VLOOKUP(E104,VIP!$A$2:$O13675,6,0)</f>
        <v>SI</v>
      </c>
      <c r="L104" s="125" t="s">
        <v>2459</v>
      </c>
      <c r="M104" s="202" t="s">
        <v>2579</v>
      </c>
      <c r="N104" s="154" t="s">
        <v>2572</v>
      </c>
      <c r="O104" s="134" t="s">
        <v>2580</v>
      </c>
      <c r="P104" s="154" t="s">
        <v>2582</v>
      </c>
      <c r="Q104" s="202" t="s">
        <v>2459</v>
      </c>
    </row>
    <row r="105" spans="1:17" ht="18" hidden="1" x14ac:dyDescent="0.25">
      <c r="A105" s="134" t="str">
        <f>VLOOKUP(E105,'LISTADO ATM'!$A$2:$C$898,3,0)</f>
        <v>DISTRITO NACIONAL</v>
      </c>
      <c r="B105" s="129">
        <v>3335897883</v>
      </c>
      <c r="C105" s="136">
        <v>44341.398287037038</v>
      </c>
      <c r="D105" s="136" t="s">
        <v>2473</v>
      </c>
      <c r="E105" s="124">
        <v>514</v>
      </c>
      <c r="F105" s="150" t="str">
        <f>VLOOKUP(E105,VIP!$A$2:$O13331,2,0)</f>
        <v>DRBR514</v>
      </c>
      <c r="G105" s="134" t="str">
        <f>VLOOKUP(E105,'LISTADO ATM'!$A$2:$B$897,2,0)</f>
        <v>ATM Autoservicio Charles de Gaulle</v>
      </c>
      <c r="H105" s="134" t="str">
        <f>VLOOKUP(E105,VIP!$A$2:$O18194,7,FALSE)</f>
        <v>Si</v>
      </c>
      <c r="I105" s="134" t="str">
        <f>VLOOKUP(E105,VIP!$A$2:$O10159,8,FALSE)</f>
        <v>No</v>
      </c>
      <c r="J105" s="134" t="str">
        <f>VLOOKUP(E105,VIP!$A$2:$O10109,8,FALSE)</f>
        <v>No</v>
      </c>
      <c r="K105" s="134" t="str">
        <f>VLOOKUP(E105,VIP!$A$2:$O13683,6,0)</f>
        <v>NO</v>
      </c>
      <c r="L105" s="125" t="s">
        <v>2418</v>
      </c>
      <c r="M105" s="202" t="s">
        <v>2579</v>
      </c>
      <c r="N105" s="135" t="s">
        <v>2572</v>
      </c>
      <c r="O105" s="134" t="s">
        <v>2573</v>
      </c>
      <c r="P105" s="134"/>
      <c r="Q105" s="203">
        <v>44341.591666666667</v>
      </c>
    </row>
    <row r="106" spans="1:17" ht="18" hidden="1" x14ac:dyDescent="0.25">
      <c r="A106" s="134" t="str">
        <f>VLOOKUP(E106,'LISTADO ATM'!$A$2:$C$898,3,0)</f>
        <v>ESTE</v>
      </c>
      <c r="B106" s="129">
        <v>3335897901</v>
      </c>
      <c r="C106" s="136">
        <v>44341.405393518522</v>
      </c>
      <c r="D106" s="136" t="s">
        <v>2450</v>
      </c>
      <c r="E106" s="124">
        <v>742</v>
      </c>
      <c r="F106" s="150" t="str">
        <f>VLOOKUP(E106,VIP!$A$2:$O13330,2,0)</f>
        <v>DRBR990</v>
      </c>
      <c r="G106" s="134" t="str">
        <f>VLOOKUP(E106,'LISTADO ATM'!$A$2:$B$897,2,0)</f>
        <v xml:space="preserve">ATM Oficina Plaza del Rey (La Romana) </v>
      </c>
      <c r="H106" s="134" t="str">
        <f>VLOOKUP(E106,VIP!$A$2:$O18193,7,FALSE)</f>
        <v>Si</v>
      </c>
      <c r="I106" s="134" t="str">
        <f>VLOOKUP(E106,VIP!$A$2:$O10158,8,FALSE)</f>
        <v>Si</v>
      </c>
      <c r="J106" s="134" t="str">
        <f>VLOOKUP(E106,VIP!$A$2:$O10108,8,FALSE)</f>
        <v>Si</v>
      </c>
      <c r="K106" s="134" t="str">
        <f>VLOOKUP(E106,VIP!$A$2:$O13682,6,0)</f>
        <v>NO</v>
      </c>
      <c r="L106" s="125" t="s">
        <v>2418</v>
      </c>
      <c r="M106" s="202" t="s">
        <v>2579</v>
      </c>
      <c r="N106" s="135" t="s">
        <v>2454</v>
      </c>
      <c r="O106" s="134" t="s">
        <v>2455</v>
      </c>
      <c r="P106" s="134"/>
      <c r="Q106" s="202" t="s">
        <v>2585</v>
      </c>
    </row>
    <row r="107" spans="1:17" ht="18" hidden="1" x14ac:dyDescent="0.25">
      <c r="A107" s="134" t="str">
        <f>VLOOKUP(E107,'LISTADO ATM'!$A$2:$C$898,3,0)</f>
        <v>DISTRITO NACIONAL</v>
      </c>
      <c r="B107" s="129">
        <v>3335897906</v>
      </c>
      <c r="C107" s="136">
        <v>44341.406423611108</v>
      </c>
      <c r="D107" s="136" t="s">
        <v>2450</v>
      </c>
      <c r="E107" s="124">
        <v>896</v>
      </c>
      <c r="F107" s="150" t="str">
        <f>VLOOKUP(E107,VIP!$A$2:$O13329,2,0)</f>
        <v>DRBR896</v>
      </c>
      <c r="G107" s="134" t="str">
        <f>VLOOKUP(E107,'LISTADO ATM'!$A$2:$B$897,2,0)</f>
        <v xml:space="preserve">ATM Campamento Militar 16 de Agosto I </v>
      </c>
      <c r="H107" s="134" t="str">
        <f>VLOOKUP(E107,VIP!$A$2:$O18192,7,FALSE)</f>
        <v>Si</v>
      </c>
      <c r="I107" s="134" t="str">
        <f>VLOOKUP(E107,VIP!$A$2:$O10157,8,FALSE)</f>
        <v>Si</v>
      </c>
      <c r="J107" s="134" t="str">
        <f>VLOOKUP(E107,VIP!$A$2:$O10107,8,FALSE)</f>
        <v>Si</v>
      </c>
      <c r="K107" s="134" t="str">
        <f>VLOOKUP(E107,VIP!$A$2:$O13681,6,0)</f>
        <v>NO</v>
      </c>
      <c r="L107" s="125" t="s">
        <v>2418</v>
      </c>
      <c r="M107" s="154" t="s">
        <v>2579</v>
      </c>
      <c r="N107" s="135" t="s">
        <v>2454</v>
      </c>
      <c r="O107" s="134" t="s">
        <v>2455</v>
      </c>
      <c r="P107" s="134"/>
      <c r="Q107" s="155">
        <v>44341.592361111114</v>
      </c>
    </row>
    <row r="108" spans="1:17" ht="18" hidden="1" x14ac:dyDescent="0.25">
      <c r="A108" s="134" t="str">
        <f>VLOOKUP(E108,'LISTADO ATM'!$A$2:$C$898,3,0)</f>
        <v>DISTRITO NACIONAL</v>
      </c>
      <c r="B108" s="129">
        <v>3335897914</v>
      </c>
      <c r="C108" s="136">
        <v>44341.407511574071</v>
      </c>
      <c r="D108" s="136" t="s">
        <v>2450</v>
      </c>
      <c r="E108" s="124">
        <v>791</v>
      </c>
      <c r="F108" s="150" t="str">
        <f>VLOOKUP(E108,VIP!$A$2:$O13328,2,0)</f>
        <v>DRBR791</v>
      </c>
      <c r="G108" s="134" t="str">
        <f>VLOOKUP(E108,'LISTADO ATM'!$A$2:$B$897,2,0)</f>
        <v xml:space="preserve">ATM Oficina Sans Soucí </v>
      </c>
      <c r="H108" s="134" t="str">
        <f>VLOOKUP(E108,VIP!$A$2:$O18191,7,FALSE)</f>
        <v>Si</v>
      </c>
      <c r="I108" s="134" t="str">
        <f>VLOOKUP(E108,VIP!$A$2:$O10156,8,FALSE)</f>
        <v>No</v>
      </c>
      <c r="J108" s="134" t="str">
        <f>VLOOKUP(E108,VIP!$A$2:$O10106,8,FALSE)</f>
        <v>No</v>
      </c>
      <c r="K108" s="134" t="str">
        <f>VLOOKUP(E108,VIP!$A$2:$O13680,6,0)</f>
        <v>NO</v>
      </c>
      <c r="L108" s="125" t="s">
        <v>2418</v>
      </c>
      <c r="M108" s="154" t="s">
        <v>2579</v>
      </c>
      <c r="N108" s="135" t="s">
        <v>2454</v>
      </c>
      <c r="O108" s="134" t="s">
        <v>2455</v>
      </c>
      <c r="P108" s="134"/>
      <c r="Q108" s="155">
        <v>44341.459027777775</v>
      </c>
    </row>
    <row r="109" spans="1:17" ht="18" hidden="1" x14ac:dyDescent="0.25">
      <c r="A109" s="134" t="str">
        <f>VLOOKUP(E109,'LISTADO ATM'!$A$2:$C$898,3,0)</f>
        <v>SUR</v>
      </c>
      <c r="B109" s="129">
        <v>3335897917</v>
      </c>
      <c r="C109" s="136">
        <v>44341.408437500002</v>
      </c>
      <c r="D109" s="136" t="s">
        <v>2450</v>
      </c>
      <c r="E109" s="124">
        <v>301</v>
      </c>
      <c r="F109" s="150" t="str">
        <f>VLOOKUP(E109,VIP!$A$2:$O13327,2,0)</f>
        <v>DRBR301</v>
      </c>
      <c r="G109" s="134" t="str">
        <f>VLOOKUP(E109,'LISTADO ATM'!$A$2:$B$897,2,0)</f>
        <v xml:space="preserve">ATM UNP Alfa y Omega (Barahona) </v>
      </c>
      <c r="H109" s="134" t="str">
        <f>VLOOKUP(E109,VIP!$A$2:$O18190,7,FALSE)</f>
        <v>Si</v>
      </c>
      <c r="I109" s="134" t="str">
        <f>VLOOKUP(E109,VIP!$A$2:$O10155,8,FALSE)</f>
        <v>Si</v>
      </c>
      <c r="J109" s="134" t="str">
        <f>VLOOKUP(E109,VIP!$A$2:$O10105,8,FALSE)</f>
        <v>Si</v>
      </c>
      <c r="K109" s="134" t="str">
        <f>VLOOKUP(E109,VIP!$A$2:$O13679,6,0)</f>
        <v>NO</v>
      </c>
      <c r="L109" s="125" t="s">
        <v>2418</v>
      </c>
      <c r="M109" s="154" t="s">
        <v>2579</v>
      </c>
      <c r="N109" s="135" t="s">
        <v>2454</v>
      </c>
      <c r="O109" s="134" t="s">
        <v>2455</v>
      </c>
      <c r="P109" s="134"/>
      <c r="Q109" s="155">
        <v>44341.456250000003</v>
      </c>
    </row>
    <row r="110" spans="1:17" ht="18" hidden="1" x14ac:dyDescent="0.25">
      <c r="A110" s="134" t="str">
        <f>VLOOKUP(E110,'LISTADO ATM'!$A$2:$C$898,3,0)</f>
        <v>SUR</v>
      </c>
      <c r="B110" s="129">
        <v>3335897924</v>
      </c>
      <c r="C110" s="136">
        <v>44341.409571759257</v>
      </c>
      <c r="D110" s="136" t="s">
        <v>2450</v>
      </c>
      <c r="E110" s="124">
        <v>44</v>
      </c>
      <c r="F110" s="150" t="str">
        <f>VLOOKUP(E110,VIP!$A$2:$O13326,2,0)</f>
        <v>DRBR044</v>
      </c>
      <c r="G110" s="134" t="str">
        <f>VLOOKUP(E110,'LISTADO ATM'!$A$2:$B$897,2,0)</f>
        <v xml:space="preserve">ATM Oficina Pedernales </v>
      </c>
      <c r="H110" s="134" t="str">
        <f>VLOOKUP(E110,VIP!$A$2:$O18189,7,FALSE)</f>
        <v>Si</v>
      </c>
      <c r="I110" s="134" t="str">
        <f>VLOOKUP(E110,VIP!$A$2:$O10154,8,FALSE)</f>
        <v>Si</v>
      </c>
      <c r="J110" s="134" t="str">
        <f>VLOOKUP(E110,VIP!$A$2:$O10104,8,FALSE)</f>
        <v>Si</v>
      </c>
      <c r="K110" s="134" t="str">
        <f>VLOOKUP(E110,VIP!$A$2:$O13678,6,0)</f>
        <v>SI</v>
      </c>
      <c r="L110" s="125" t="s">
        <v>2418</v>
      </c>
      <c r="M110" s="154" t="s">
        <v>2579</v>
      </c>
      <c r="N110" s="135" t="s">
        <v>2454</v>
      </c>
      <c r="O110" s="134" t="s">
        <v>2455</v>
      </c>
      <c r="P110" s="134"/>
      <c r="Q110" s="155">
        <v>44341.460416666669</v>
      </c>
    </row>
    <row r="111" spans="1:17" ht="18" hidden="1" x14ac:dyDescent="0.25">
      <c r="A111" s="134" t="str">
        <f>VLOOKUP(E111,'LISTADO ATM'!$A$2:$C$898,3,0)</f>
        <v>NORTE</v>
      </c>
      <c r="B111" s="129">
        <v>3335897928</v>
      </c>
      <c r="C111" s="136">
        <v>44341.411736111113</v>
      </c>
      <c r="D111" s="136" t="s">
        <v>2473</v>
      </c>
      <c r="E111" s="124">
        <v>138</v>
      </c>
      <c r="F111" s="150" t="str">
        <f>VLOOKUP(E111,VIP!$A$2:$O13325,2,0)</f>
        <v>DRBR138</v>
      </c>
      <c r="G111" s="134" t="str">
        <f>VLOOKUP(E111,'LISTADO ATM'!$A$2:$B$897,2,0)</f>
        <v xml:space="preserve">ATM UNP Fantino </v>
      </c>
      <c r="H111" s="134" t="str">
        <f>VLOOKUP(E111,VIP!$A$2:$O18188,7,FALSE)</f>
        <v>Si</v>
      </c>
      <c r="I111" s="134" t="str">
        <f>VLOOKUP(E111,VIP!$A$2:$O10153,8,FALSE)</f>
        <v>Si</v>
      </c>
      <c r="J111" s="134" t="str">
        <f>VLOOKUP(E111,VIP!$A$2:$O10103,8,FALSE)</f>
        <v>Si</v>
      </c>
      <c r="K111" s="134" t="str">
        <f>VLOOKUP(E111,VIP!$A$2:$O13677,6,0)</f>
        <v>NO</v>
      </c>
      <c r="L111" s="125" t="s">
        <v>2418</v>
      </c>
      <c r="M111" s="154" t="s">
        <v>2579</v>
      </c>
      <c r="N111" s="154" t="s">
        <v>2572</v>
      </c>
      <c r="O111" s="134" t="s">
        <v>2573</v>
      </c>
      <c r="P111" s="134"/>
      <c r="Q111" s="155">
        <v>44341.592361111114</v>
      </c>
    </row>
    <row r="112" spans="1:17" ht="18" hidden="1" x14ac:dyDescent="0.25">
      <c r="A112" s="134" t="str">
        <f>VLOOKUP(E112,'LISTADO ATM'!$A$2:$C$898,3,0)</f>
        <v>DISTRITO NACIONAL</v>
      </c>
      <c r="B112" s="129">
        <v>3335897935</v>
      </c>
      <c r="C112" s="136">
        <v>44341.413194444445</v>
      </c>
      <c r="D112" s="136" t="s">
        <v>2450</v>
      </c>
      <c r="E112" s="124">
        <v>914</v>
      </c>
      <c r="F112" s="150" t="str">
        <f>VLOOKUP(E112,VIP!$A$2:$O13324,2,0)</f>
        <v>DRBR914</v>
      </c>
      <c r="G112" s="134" t="str">
        <f>VLOOKUP(E112,'LISTADO ATM'!$A$2:$B$897,2,0)</f>
        <v xml:space="preserve">ATM Clínica Abreu </v>
      </c>
      <c r="H112" s="134" t="str">
        <f>VLOOKUP(E112,VIP!$A$2:$O18187,7,FALSE)</f>
        <v>Si</v>
      </c>
      <c r="I112" s="134" t="str">
        <f>VLOOKUP(E112,VIP!$A$2:$O10152,8,FALSE)</f>
        <v>No</v>
      </c>
      <c r="J112" s="134" t="str">
        <f>VLOOKUP(E112,VIP!$A$2:$O10102,8,FALSE)</f>
        <v>No</v>
      </c>
      <c r="K112" s="134" t="str">
        <f>VLOOKUP(E112,VIP!$A$2:$O13676,6,0)</f>
        <v>NO</v>
      </c>
      <c r="L112" s="125" t="s">
        <v>2418</v>
      </c>
      <c r="M112" s="154" t="s">
        <v>2579</v>
      </c>
      <c r="N112" s="135" t="s">
        <v>2454</v>
      </c>
      <c r="O112" s="134" t="s">
        <v>2455</v>
      </c>
      <c r="P112" s="134"/>
      <c r="Q112" s="155">
        <v>44341.455555555556</v>
      </c>
    </row>
    <row r="113" spans="1:17" ht="18" hidden="1" x14ac:dyDescent="0.25">
      <c r="A113" s="134" t="str">
        <f>VLOOKUP(E113,'LISTADO ATM'!$A$2:$C$898,3,0)</f>
        <v>SUR</v>
      </c>
      <c r="B113" s="129">
        <v>3335897950</v>
      </c>
      <c r="C113" s="136">
        <v>44341.415254629632</v>
      </c>
      <c r="D113" s="136" t="s">
        <v>2473</v>
      </c>
      <c r="E113" s="124">
        <v>50</v>
      </c>
      <c r="F113" s="150" t="str">
        <f>VLOOKUP(E113,VIP!$A$2:$O13322,2,0)</f>
        <v>DRBR050</v>
      </c>
      <c r="G113" s="134" t="str">
        <f>VLOOKUP(E113,'LISTADO ATM'!$A$2:$B$897,2,0)</f>
        <v xml:space="preserve">ATM Oficina Padre Las Casas (Azua) </v>
      </c>
      <c r="H113" s="134" t="str">
        <f>VLOOKUP(E113,VIP!$A$2:$O18185,7,FALSE)</f>
        <v>Si</v>
      </c>
      <c r="I113" s="134" t="str">
        <f>VLOOKUP(E113,VIP!$A$2:$O10150,8,FALSE)</f>
        <v>Si</v>
      </c>
      <c r="J113" s="134" t="str">
        <f>VLOOKUP(E113,VIP!$A$2:$O10100,8,FALSE)</f>
        <v>Si</v>
      </c>
      <c r="K113" s="134" t="str">
        <f>VLOOKUP(E113,VIP!$A$2:$O13674,6,0)</f>
        <v>NO</v>
      </c>
      <c r="L113" s="125" t="s">
        <v>2459</v>
      </c>
      <c r="M113" s="154" t="s">
        <v>2579</v>
      </c>
      <c r="N113" s="154" t="s">
        <v>2572</v>
      </c>
      <c r="O113" s="134" t="s">
        <v>2580</v>
      </c>
      <c r="P113" s="154" t="s">
        <v>2582</v>
      </c>
      <c r="Q113" s="202" t="s">
        <v>2585</v>
      </c>
    </row>
    <row r="114" spans="1:17" ht="18" hidden="1" x14ac:dyDescent="0.25">
      <c r="A114" s="134" t="str">
        <f>VLOOKUP(E114,'LISTADO ATM'!$A$2:$C$898,3,0)</f>
        <v>DISTRITO NACIONAL</v>
      </c>
      <c r="B114" s="129">
        <v>3335898007</v>
      </c>
      <c r="C114" s="136">
        <v>44341.426400462966</v>
      </c>
      <c r="D114" s="136" t="s">
        <v>2450</v>
      </c>
      <c r="E114" s="124">
        <v>441</v>
      </c>
      <c r="F114" s="150" t="str">
        <f>VLOOKUP(E114,VIP!$A$2:$O13323,2,0)</f>
        <v>DRBR441</v>
      </c>
      <c r="G114" s="134" t="str">
        <f>VLOOKUP(E114,'LISTADO ATM'!$A$2:$B$897,2,0)</f>
        <v>ATM Estacion de Servicio Romulo Betancour</v>
      </c>
      <c r="H114" s="134" t="str">
        <f>VLOOKUP(E114,VIP!$A$2:$O18186,7,FALSE)</f>
        <v>NO</v>
      </c>
      <c r="I114" s="134" t="str">
        <f>VLOOKUP(E114,VIP!$A$2:$O10151,8,FALSE)</f>
        <v>NO</v>
      </c>
      <c r="J114" s="134" t="str">
        <f>VLOOKUP(E114,VIP!$A$2:$O10101,8,FALSE)</f>
        <v>NO</v>
      </c>
      <c r="K114" s="134" t="str">
        <f>VLOOKUP(E114,VIP!$A$2:$O13675,6,0)</f>
        <v>NO</v>
      </c>
      <c r="L114" s="125" t="s">
        <v>2418</v>
      </c>
      <c r="M114" s="154" t="s">
        <v>2579</v>
      </c>
      <c r="N114" s="135" t="s">
        <v>2454</v>
      </c>
      <c r="O114" s="134" t="s">
        <v>2455</v>
      </c>
      <c r="P114" s="134"/>
      <c r="Q114" s="155">
        <v>44341.591666666667</v>
      </c>
    </row>
    <row r="115" spans="1:17" ht="18" hidden="1" x14ac:dyDescent="0.25">
      <c r="A115" s="134" t="str">
        <f>VLOOKUP(E115,'LISTADO ATM'!$A$2:$C$898,3,0)</f>
        <v>ESTE</v>
      </c>
      <c r="B115" s="129">
        <v>3335898012</v>
      </c>
      <c r="C115" s="136">
        <v>44341.428194444445</v>
      </c>
      <c r="D115" s="136" t="s">
        <v>2450</v>
      </c>
      <c r="E115" s="124">
        <v>634</v>
      </c>
      <c r="F115" s="150" t="str">
        <f>VLOOKUP(E115,VIP!$A$2:$O13322,2,0)</f>
        <v>DRBR273</v>
      </c>
      <c r="G115" s="134" t="str">
        <f>VLOOKUP(E115,'LISTADO ATM'!$A$2:$B$897,2,0)</f>
        <v xml:space="preserve">ATM Ayuntamiento Los Llanos (SPM) </v>
      </c>
      <c r="H115" s="134" t="str">
        <f>VLOOKUP(E115,VIP!$A$2:$O18185,7,FALSE)</f>
        <v>Si</v>
      </c>
      <c r="I115" s="134" t="str">
        <f>VLOOKUP(E115,VIP!$A$2:$O10150,8,FALSE)</f>
        <v>Si</v>
      </c>
      <c r="J115" s="134" t="str">
        <f>VLOOKUP(E115,VIP!$A$2:$O10100,8,FALSE)</f>
        <v>Si</v>
      </c>
      <c r="K115" s="134" t="str">
        <f>VLOOKUP(E115,VIP!$A$2:$O13674,6,0)</f>
        <v>NO</v>
      </c>
      <c r="L115" s="125" t="s">
        <v>2418</v>
      </c>
      <c r="M115" s="154" t="s">
        <v>2579</v>
      </c>
      <c r="N115" s="135" t="s">
        <v>2454</v>
      </c>
      <c r="O115" s="134" t="s">
        <v>2455</v>
      </c>
      <c r="P115" s="134"/>
      <c r="Q115" s="155">
        <v>44341.581250000003</v>
      </c>
    </row>
    <row r="116" spans="1:17" ht="18" hidden="1" x14ac:dyDescent="0.25">
      <c r="A116" s="134" t="str">
        <f>VLOOKUP(E116,'LISTADO ATM'!$A$2:$C$898,3,0)</f>
        <v>SUR</v>
      </c>
      <c r="B116" s="129">
        <v>3335898024</v>
      </c>
      <c r="C116" s="136">
        <v>44341.432835648149</v>
      </c>
      <c r="D116" s="136" t="s">
        <v>2450</v>
      </c>
      <c r="E116" s="124">
        <v>891</v>
      </c>
      <c r="F116" s="150" t="str">
        <f>VLOOKUP(E116,VIP!$A$2:$O13321,2,0)</f>
        <v>DRBR891</v>
      </c>
      <c r="G116" s="134" t="str">
        <f>VLOOKUP(E116,'LISTADO ATM'!$A$2:$B$897,2,0)</f>
        <v xml:space="preserve">ATM Estación Texaco (Barahona) </v>
      </c>
      <c r="H116" s="134" t="str">
        <f>VLOOKUP(E116,VIP!$A$2:$O18184,7,FALSE)</f>
        <v>Si</v>
      </c>
      <c r="I116" s="134" t="str">
        <f>VLOOKUP(E116,VIP!$A$2:$O10149,8,FALSE)</f>
        <v>Si</v>
      </c>
      <c r="J116" s="134" t="str">
        <f>VLOOKUP(E116,VIP!$A$2:$O10099,8,FALSE)</f>
        <v>Si</v>
      </c>
      <c r="K116" s="134" t="str">
        <f>VLOOKUP(E116,VIP!$A$2:$O13673,6,0)</f>
        <v>NO</v>
      </c>
      <c r="L116" s="125" t="s">
        <v>2418</v>
      </c>
      <c r="M116" s="154" t="s">
        <v>2579</v>
      </c>
      <c r="N116" s="135" t="s">
        <v>2454</v>
      </c>
      <c r="O116" s="134" t="s">
        <v>2455</v>
      </c>
      <c r="P116" s="134"/>
      <c r="Q116" s="155">
        <v>44341.461111111108</v>
      </c>
    </row>
    <row r="117" spans="1:17" ht="18" hidden="1" x14ac:dyDescent="0.25">
      <c r="A117" s="134" t="str">
        <f>VLOOKUP(E117,'LISTADO ATM'!$A$2:$C$898,3,0)</f>
        <v>ESTE</v>
      </c>
      <c r="B117" s="129">
        <v>3335898031</v>
      </c>
      <c r="C117" s="136">
        <v>44341.434814814813</v>
      </c>
      <c r="D117" s="136" t="s">
        <v>2450</v>
      </c>
      <c r="E117" s="124">
        <v>899</v>
      </c>
      <c r="F117" s="150" t="str">
        <f>VLOOKUP(E117,VIP!$A$2:$O13320,2,0)</f>
        <v>DRBR899</v>
      </c>
      <c r="G117" s="134" t="str">
        <f>VLOOKUP(E117,'LISTADO ATM'!$A$2:$B$897,2,0)</f>
        <v xml:space="preserve">ATM Oficina Punta Cana </v>
      </c>
      <c r="H117" s="134" t="str">
        <f>VLOOKUP(E117,VIP!$A$2:$O18183,7,FALSE)</f>
        <v>Si</v>
      </c>
      <c r="I117" s="134" t="str">
        <f>VLOOKUP(E117,VIP!$A$2:$O10148,8,FALSE)</f>
        <v>Si</v>
      </c>
      <c r="J117" s="134" t="str">
        <f>VLOOKUP(E117,VIP!$A$2:$O10098,8,FALSE)</f>
        <v>Si</v>
      </c>
      <c r="K117" s="134" t="str">
        <f>VLOOKUP(E117,VIP!$A$2:$O13672,6,0)</f>
        <v>NO</v>
      </c>
      <c r="L117" s="125" t="s">
        <v>2418</v>
      </c>
      <c r="M117" s="154" t="s">
        <v>2579</v>
      </c>
      <c r="N117" s="135" t="s">
        <v>2454</v>
      </c>
      <c r="O117" s="134" t="s">
        <v>2455</v>
      </c>
      <c r="P117" s="134"/>
      <c r="Q117" s="155">
        <v>44341.585416666669</v>
      </c>
    </row>
    <row r="118" spans="1:17" ht="18" hidden="1" x14ac:dyDescent="0.25">
      <c r="A118" s="134" t="str">
        <f>VLOOKUP(E118,'LISTADO ATM'!$A$2:$C$898,3,0)</f>
        <v>DISTRITO NACIONAL</v>
      </c>
      <c r="B118" s="129">
        <v>3335898038</v>
      </c>
      <c r="C118" s="136">
        <v>44341.436249999999</v>
      </c>
      <c r="D118" s="136" t="s">
        <v>2450</v>
      </c>
      <c r="E118" s="124">
        <v>549</v>
      </c>
      <c r="F118" s="150" t="str">
        <f>VLOOKUP(E118,VIP!$A$2:$O13322,2,0)</f>
        <v>DRBR026</v>
      </c>
      <c r="G118" s="134" t="str">
        <f>VLOOKUP(E118,'LISTADO ATM'!$A$2:$B$897,2,0)</f>
        <v xml:space="preserve">ATM Ministerio de Turismo (Oficinas Gubernamentales) </v>
      </c>
      <c r="H118" s="134" t="str">
        <f>VLOOKUP(E118,VIP!$A$2:$O18185,7,FALSE)</f>
        <v>Si</v>
      </c>
      <c r="I118" s="134" t="str">
        <f>VLOOKUP(E118,VIP!$A$2:$O10150,8,FALSE)</f>
        <v>Si</v>
      </c>
      <c r="J118" s="134" t="str">
        <f>VLOOKUP(E118,VIP!$A$2:$O10100,8,FALSE)</f>
        <v>Si</v>
      </c>
      <c r="K118" s="134" t="str">
        <f>VLOOKUP(E118,VIP!$A$2:$O13674,6,0)</f>
        <v>NO</v>
      </c>
      <c r="L118" s="125" t="s">
        <v>2418</v>
      </c>
      <c r="M118" s="154" t="s">
        <v>2579</v>
      </c>
      <c r="N118" s="135" t="s">
        <v>2454</v>
      </c>
      <c r="O118" s="134" t="s">
        <v>2455</v>
      </c>
      <c r="P118" s="134"/>
      <c r="Q118" s="155">
        <v>44341.481944444444</v>
      </c>
    </row>
    <row r="119" spans="1:17" ht="18" hidden="1" x14ac:dyDescent="0.25">
      <c r="A119" s="134" t="str">
        <f>VLOOKUP(E119,'LISTADO ATM'!$A$2:$C$898,3,0)</f>
        <v>DISTRITO NACIONAL</v>
      </c>
      <c r="B119" s="129">
        <v>3335898051</v>
      </c>
      <c r="C119" s="136">
        <v>44341.441122685188</v>
      </c>
      <c r="D119" s="136" t="s">
        <v>2473</v>
      </c>
      <c r="E119" s="124">
        <v>355</v>
      </c>
      <c r="F119" s="152" t="str">
        <f>VLOOKUP(E119,VIP!$A$2:$O13321,2,0)</f>
        <v>DRBR355</v>
      </c>
      <c r="G119" s="134" t="str">
        <f>VLOOKUP(E119,'LISTADO ATM'!$A$2:$B$897,2,0)</f>
        <v xml:space="preserve">ATM UNP Metro II </v>
      </c>
      <c r="H119" s="134" t="str">
        <f>VLOOKUP(E119,VIP!$A$2:$O18184,7,FALSE)</f>
        <v>Si</v>
      </c>
      <c r="I119" s="134" t="str">
        <f>VLOOKUP(E119,VIP!$A$2:$O10149,8,FALSE)</f>
        <v>Si</v>
      </c>
      <c r="J119" s="134" t="str">
        <f>VLOOKUP(E119,VIP!$A$2:$O10099,8,FALSE)</f>
        <v>Si</v>
      </c>
      <c r="K119" s="134" t="str">
        <f>VLOOKUP(E119,VIP!$A$2:$O13673,6,0)</f>
        <v>SI</v>
      </c>
      <c r="L119" s="125" t="s">
        <v>2425</v>
      </c>
      <c r="M119" s="154" t="s">
        <v>2579</v>
      </c>
      <c r="N119" s="154" t="s">
        <v>2572</v>
      </c>
      <c r="O119" s="134" t="s">
        <v>2580</v>
      </c>
      <c r="P119" s="154" t="s">
        <v>2581</v>
      </c>
      <c r="Q119" s="202" t="s">
        <v>2585</v>
      </c>
    </row>
    <row r="120" spans="1:17" ht="18" x14ac:dyDescent="0.25">
      <c r="A120" s="134" t="str">
        <f>VLOOKUP(E120,'LISTADO ATM'!$A$2:$C$898,3,0)</f>
        <v>DISTRITO NACIONAL</v>
      </c>
      <c r="B120" s="129">
        <v>3335898146</v>
      </c>
      <c r="C120" s="136">
        <v>44341.468043981484</v>
      </c>
      <c r="D120" s="136" t="s">
        <v>2180</v>
      </c>
      <c r="E120" s="124">
        <v>698</v>
      </c>
      <c r="F120" s="152" t="str">
        <f>VLOOKUP(E120,VIP!$A$2:$O13328,2,0)</f>
        <v>DRBR698</v>
      </c>
      <c r="G120" s="134" t="str">
        <f>VLOOKUP(E120,'LISTADO ATM'!$A$2:$B$897,2,0)</f>
        <v>ATM Parador Bellamar</v>
      </c>
      <c r="H120" s="134" t="str">
        <f>VLOOKUP(E120,VIP!$A$2:$O18191,7,FALSE)</f>
        <v>Si</v>
      </c>
      <c r="I120" s="134" t="str">
        <f>VLOOKUP(E120,VIP!$A$2:$O10156,8,FALSE)</f>
        <v>Si</v>
      </c>
      <c r="J120" s="134" t="str">
        <f>VLOOKUP(E120,VIP!$A$2:$O10106,8,FALSE)</f>
        <v>Si</v>
      </c>
      <c r="K120" s="134" t="str">
        <f>VLOOKUP(E120,VIP!$A$2:$O13680,6,0)</f>
        <v>NO</v>
      </c>
      <c r="L120" s="125" t="s">
        <v>2219</v>
      </c>
      <c r="M120" s="135" t="s">
        <v>2447</v>
      </c>
      <c r="N120" s="135" t="s">
        <v>2454</v>
      </c>
      <c r="O120" s="134" t="s">
        <v>2456</v>
      </c>
      <c r="P120" s="134"/>
      <c r="Q120" s="135" t="s">
        <v>2219</v>
      </c>
    </row>
    <row r="121" spans="1:17" ht="18" hidden="1" x14ac:dyDescent="0.25">
      <c r="A121" s="134" t="str">
        <f>VLOOKUP(E121,'LISTADO ATM'!$A$2:$C$898,3,0)</f>
        <v>DISTRITO NACIONAL</v>
      </c>
      <c r="B121" s="129">
        <v>3335898148</v>
      </c>
      <c r="C121" s="136">
        <v>44341.46912037037</v>
      </c>
      <c r="D121" s="136" t="s">
        <v>2180</v>
      </c>
      <c r="E121" s="124">
        <v>225</v>
      </c>
      <c r="F121" s="152" t="str">
        <f>VLOOKUP(E121,VIP!$A$2:$O13327,2,0)</f>
        <v>DRBR225</v>
      </c>
      <c r="G121" s="134" t="str">
        <f>VLOOKUP(E121,'LISTADO ATM'!$A$2:$B$897,2,0)</f>
        <v xml:space="preserve">ATM S/M Nacional Arroyo Hondo </v>
      </c>
      <c r="H121" s="134" t="str">
        <f>VLOOKUP(E121,VIP!$A$2:$O18190,7,FALSE)</f>
        <v>Si</v>
      </c>
      <c r="I121" s="134" t="str">
        <f>VLOOKUP(E121,VIP!$A$2:$O10155,8,FALSE)</f>
        <v>Si</v>
      </c>
      <c r="J121" s="134" t="str">
        <f>VLOOKUP(E121,VIP!$A$2:$O10105,8,FALSE)</f>
        <v>Si</v>
      </c>
      <c r="K121" s="134" t="str">
        <f>VLOOKUP(E121,VIP!$A$2:$O13679,6,0)</f>
        <v>NO</v>
      </c>
      <c r="L121" s="125" t="s">
        <v>2219</v>
      </c>
      <c r="M121" s="154" t="s">
        <v>2579</v>
      </c>
      <c r="N121" s="135" t="s">
        <v>2454</v>
      </c>
      <c r="O121" s="134" t="s">
        <v>2456</v>
      </c>
      <c r="P121" s="134"/>
      <c r="Q121" s="155">
        <v>44341.585416666669</v>
      </c>
    </row>
    <row r="122" spans="1:17" ht="18" hidden="1" x14ac:dyDescent="0.25">
      <c r="A122" s="134" t="str">
        <f>VLOOKUP(E122,'LISTADO ATM'!$A$2:$C$898,3,0)</f>
        <v>DISTRITO NACIONAL</v>
      </c>
      <c r="B122" s="129">
        <v>3335898156</v>
      </c>
      <c r="C122" s="136">
        <v>44341.471747685187</v>
      </c>
      <c r="D122" s="136" t="s">
        <v>2180</v>
      </c>
      <c r="E122" s="124">
        <v>160</v>
      </c>
      <c r="F122" s="152" t="str">
        <f>VLOOKUP(E122,VIP!$A$2:$O13326,2,0)</f>
        <v>DRBR160</v>
      </c>
      <c r="G122" s="134" t="str">
        <f>VLOOKUP(E122,'LISTADO ATM'!$A$2:$B$897,2,0)</f>
        <v xml:space="preserve">ATM Oficina Herrera </v>
      </c>
      <c r="H122" s="134" t="str">
        <f>VLOOKUP(E122,VIP!$A$2:$O18189,7,FALSE)</f>
        <v>Si</v>
      </c>
      <c r="I122" s="134" t="str">
        <f>VLOOKUP(E122,VIP!$A$2:$O10154,8,FALSE)</f>
        <v>Si</v>
      </c>
      <c r="J122" s="134" t="str">
        <f>VLOOKUP(E122,VIP!$A$2:$O10104,8,FALSE)</f>
        <v>Si</v>
      </c>
      <c r="K122" s="134" t="str">
        <f>VLOOKUP(E122,VIP!$A$2:$O13678,6,0)</f>
        <v>NO</v>
      </c>
      <c r="L122" s="125" t="s">
        <v>2219</v>
      </c>
      <c r="M122" s="154" t="s">
        <v>2579</v>
      </c>
      <c r="N122" s="135" t="s">
        <v>2454</v>
      </c>
      <c r="O122" s="134" t="s">
        <v>2456</v>
      </c>
      <c r="P122" s="134"/>
      <c r="Q122" s="155">
        <v>44341.57708333333</v>
      </c>
    </row>
    <row r="123" spans="1:17" ht="18" x14ac:dyDescent="0.25">
      <c r="A123" s="134" t="str">
        <f>VLOOKUP(E123,'LISTADO ATM'!$A$2:$C$898,3,0)</f>
        <v>DISTRITO NACIONAL</v>
      </c>
      <c r="B123" s="129">
        <v>3335898186</v>
      </c>
      <c r="C123" s="136">
        <v>44341.478229166663</v>
      </c>
      <c r="D123" s="136" t="s">
        <v>2180</v>
      </c>
      <c r="E123" s="124">
        <v>224</v>
      </c>
      <c r="F123" s="152" t="str">
        <f>VLOOKUP(E123,VIP!$A$2:$O13325,2,0)</f>
        <v>DRBR224</v>
      </c>
      <c r="G123" s="134" t="str">
        <f>VLOOKUP(E123,'LISTADO ATM'!$A$2:$B$897,2,0)</f>
        <v xml:space="preserve">ATM S/M Nacional El Millón (Núñez de Cáceres) </v>
      </c>
      <c r="H123" s="134" t="str">
        <f>VLOOKUP(E123,VIP!$A$2:$O18188,7,FALSE)</f>
        <v>Si</v>
      </c>
      <c r="I123" s="134" t="str">
        <f>VLOOKUP(E123,VIP!$A$2:$O10153,8,FALSE)</f>
        <v>Si</v>
      </c>
      <c r="J123" s="134" t="str">
        <f>VLOOKUP(E123,VIP!$A$2:$O10103,8,FALSE)</f>
        <v>Si</v>
      </c>
      <c r="K123" s="134" t="str">
        <f>VLOOKUP(E123,VIP!$A$2:$O13677,6,0)</f>
        <v>SI</v>
      </c>
      <c r="L123" s="125" t="s">
        <v>2219</v>
      </c>
      <c r="M123" s="135" t="s">
        <v>2447</v>
      </c>
      <c r="N123" s="135" t="s">
        <v>2454</v>
      </c>
      <c r="O123" s="134" t="s">
        <v>2456</v>
      </c>
      <c r="P123" s="134"/>
      <c r="Q123" s="135" t="s">
        <v>2219</v>
      </c>
    </row>
    <row r="124" spans="1:17" ht="18" x14ac:dyDescent="0.25">
      <c r="A124" s="134" t="str">
        <f>VLOOKUP(E124,'LISTADO ATM'!$A$2:$C$898,3,0)</f>
        <v>NORTE</v>
      </c>
      <c r="B124" s="129">
        <v>3335898218</v>
      </c>
      <c r="C124" s="136">
        <v>44341.48609953704</v>
      </c>
      <c r="D124" s="136" t="s">
        <v>2473</v>
      </c>
      <c r="E124" s="124">
        <v>431</v>
      </c>
      <c r="F124" s="152" t="str">
        <f>VLOOKUP(E124,VIP!$A$2:$O13324,2,0)</f>
        <v>DRBR583</v>
      </c>
      <c r="G124" s="134" t="str">
        <f>VLOOKUP(E124,'LISTADO ATM'!$A$2:$B$897,2,0)</f>
        <v xml:space="preserve">ATM Autoservicio Sol (Santiago) </v>
      </c>
      <c r="H124" s="134" t="str">
        <f>VLOOKUP(E124,VIP!$A$2:$O18187,7,FALSE)</f>
        <v>Si</v>
      </c>
      <c r="I124" s="134" t="str">
        <f>VLOOKUP(E124,VIP!$A$2:$O10152,8,FALSE)</f>
        <v>Si</v>
      </c>
      <c r="J124" s="134" t="str">
        <f>VLOOKUP(E124,VIP!$A$2:$O10102,8,FALSE)</f>
        <v>Si</v>
      </c>
      <c r="K124" s="134" t="str">
        <f>VLOOKUP(E124,VIP!$A$2:$O13676,6,0)</f>
        <v>SI</v>
      </c>
      <c r="L124" s="125" t="s">
        <v>2566</v>
      </c>
      <c r="M124" s="135" t="s">
        <v>2447</v>
      </c>
      <c r="N124" s="135" t="s">
        <v>2454</v>
      </c>
      <c r="O124" s="134" t="s">
        <v>2474</v>
      </c>
      <c r="P124" s="134"/>
      <c r="Q124" s="135" t="s">
        <v>2566</v>
      </c>
    </row>
    <row r="125" spans="1:17" ht="18" hidden="1" x14ac:dyDescent="0.25">
      <c r="A125" s="134" t="str">
        <f>VLOOKUP(E125,'LISTADO ATM'!$A$2:$C$898,3,0)</f>
        <v>DISTRITO NACIONAL</v>
      </c>
      <c r="B125" s="129">
        <v>3335898229</v>
      </c>
      <c r="C125" s="136">
        <v>44341.490914351853</v>
      </c>
      <c r="D125" s="136" t="s">
        <v>2473</v>
      </c>
      <c r="E125" s="124">
        <v>883</v>
      </c>
      <c r="F125" s="152" t="str">
        <f>VLOOKUP(E125,VIP!$A$2:$O13323,2,0)</f>
        <v>DRBR883</v>
      </c>
      <c r="G125" s="134" t="str">
        <f>VLOOKUP(E125,'LISTADO ATM'!$A$2:$B$897,2,0)</f>
        <v xml:space="preserve">ATM Oficina Filadelfia Plaza </v>
      </c>
      <c r="H125" s="134" t="str">
        <f>VLOOKUP(E125,VIP!$A$2:$O18186,7,FALSE)</f>
        <v>Si</v>
      </c>
      <c r="I125" s="134" t="str">
        <f>VLOOKUP(E125,VIP!$A$2:$O10151,8,FALSE)</f>
        <v>Si</v>
      </c>
      <c r="J125" s="134" t="str">
        <f>VLOOKUP(E125,VIP!$A$2:$O10101,8,FALSE)</f>
        <v>Si</v>
      </c>
      <c r="K125" s="134" t="str">
        <f>VLOOKUP(E125,VIP!$A$2:$O13675,6,0)</f>
        <v>NO</v>
      </c>
      <c r="L125" s="125" t="s">
        <v>2443</v>
      </c>
      <c r="M125" s="154" t="s">
        <v>2579</v>
      </c>
      <c r="N125" s="135" t="s">
        <v>2454</v>
      </c>
      <c r="O125" s="134" t="s">
        <v>2474</v>
      </c>
      <c r="P125" s="134"/>
      <c r="Q125" s="155">
        <v>44341.632638888892</v>
      </c>
    </row>
    <row r="126" spans="1:17" ht="18" x14ac:dyDescent="0.25">
      <c r="A126" s="134" t="str">
        <f>VLOOKUP(E126,'LISTADO ATM'!$A$2:$C$898,3,0)</f>
        <v>DISTRITO NACIONAL</v>
      </c>
      <c r="B126" s="129">
        <v>3335898231</v>
      </c>
      <c r="C126" s="136">
        <v>44341.491006944445</v>
      </c>
      <c r="D126" s="136" t="s">
        <v>2180</v>
      </c>
      <c r="E126" s="124">
        <v>232</v>
      </c>
      <c r="F126" s="152" t="str">
        <f>VLOOKUP(E126,VIP!$A$2:$O13322,2,0)</f>
        <v>DRBR232</v>
      </c>
      <c r="G126" s="134" t="str">
        <f>VLOOKUP(E126,'LISTADO ATM'!$A$2:$B$897,2,0)</f>
        <v xml:space="preserve">ATM S/M Nacional Charles de Gaulle </v>
      </c>
      <c r="H126" s="134" t="str">
        <f>VLOOKUP(E126,VIP!$A$2:$O18185,7,FALSE)</f>
        <v>Si</v>
      </c>
      <c r="I126" s="134" t="str">
        <f>VLOOKUP(E126,VIP!$A$2:$O10150,8,FALSE)</f>
        <v>Si</v>
      </c>
      <c r="J126" s="134" t="str">
        <f>VLOOKUP(E126,VIP!$A$2:$O10100,8,FALSE)</f>
        <v>Si</v>
      </c>
      <c r="K126" s="134" t="str">
        <f>VLOOKUP(E126,VIP!$A$2:$O13674,6,0)</f>
        <v>SI</v>
      </c>
      <c r="L126" s="125" t="s">
        <v>2219</v>
      </c>
      <c r="M126" s="135" t="s">
        <v>2447</v>
      </c>
      <c r="N126" s="135" t="s">
        <v>2454</v>
      </c>
      <c r="O126" s="134" t="s">
        <v>2456</v>
      </c>
      <c r="P126" s="134"/>
      <c r="Q126" s="135" t="s">
        <v>2219</v>
      </c>
    </row>
    <row r="127" spans="1:17" ht="18" hidden="1" x14ac:dyDescent="0.25">
      <c r="A127" s="134" t="str">
        <f>VLOOKUP(E127,'LISTADO ATM'!$A$2:$C$898,3,0)</f>
        <v>DISTRITO NACIONAL</v>
      </c>
      <c r="B127" s="129">
        <v>3335898252</v>
      </c>
      <c r="C127" s="136">
        <v>44341.496481481481</v>
      </c>
      <c r="D127" s="136" t="s">
        <v>2473</v>
      </c>
      <c r="E127" s="124">
        <v>670</v>
      </c>
      <c r="F127" s="152" t="str">
        <f>VLOOKUP(E127,VIP!$A$2:$O13337,2,0)</f>
        <v>DRBR670</v>
      </c>
      <c r="G127" s="134" t="str">
        <f>VLOOKUP(E127,'LISTADO ATM'!$A$2:$B$897,2,0)</f>
        <v>ATM Estación Texaco Algodón</v>
      </c>
      <c r="H127" s="134" t="str">
        <f>VLOOKUP(E127,VIP!$A$2:$O18200,7,FALSE)</f>
        <v>Si</v>
      </c>
      <c r="I127" s="134" t="str">
        <f>VLOOKUP(E127,VIP!$A$2:$O10165,8,FALSE)</f>
        <v>Si</v>
      </c>
      <c r="J127" s="134" t="str">
        <f>VLOOKUP(E127,VIP!$A$2:$O10115,8,FALSE)</f>
        <v>Si</v>
      </c>
      <c r="K127" s="134" t="str">
        <f>VLOOKUP(E127,VIP!$A$2:$O13689,6,0)</f>
        <v>NO</v>
      </c>
      <c r="L127" s="125" t="s">
        <v>2459</v>
      </c>
      <c r="M127" s="154" t="s">
        <v>2579</v>
      </c>
      <c r="N127" s="154" t="s">
        <v>2572</v>
      </c>
      <c r="O127" s="134" t="s">
        <v>2580</v>
      </c>
      <c r="P127" s="154" t="s">
        <v>2582</v>
      </c>
      <c r="Q127" s="155" t="s">
        <v>2459</v>
      </c>
    </row>
    <row r="128" spans="1:17" ht="18" hidden="1" x14ac:dyDescent="0.25">
      <c r="A128" s="134" t="str">
        <f>VLOOKUP(E128,'LISTADO ATM'!$A$2:$C$898,3,0)</f>
        <v>SUR</v>
      </c>
      <c r="B128" s="129">
        <v>3335898253</v>
      </c>
      <c r="C128" s="136">
        <v>44341.497048611112</v>
      </c>
      <c r="D128" s="136" t="s">
        <v>2473</v>
      </c>
      <c r="E128" s="124">
        <v>582</v>
      </c>
      <c r="F128" s="152" t="str">
        <f>VLOOKUP(E128,VIP!$A$2:$O13336,2,0)</f>
        <v xml:space="preserve">DRBR582 </v>
      </c>
      <c r="G128" s="134" t="str">
        <f>VLOOKUP(E128,'LISTADO ATM'!$A$2:$B$897,2,0)</f>
        <v>ATM Estación Sabana Yegua</v>
      </c>
      <c r="H128" s="134" t="str">
        <f>VLOOKUP(E128,VIP!$A$2:$O18199,7,FALSE)</f>
        <v>N/A</v>
      </c>
      <c r="I128" s="134" t="str">
        <f>VLOOKUP(E128,VIP!$A$2:$O10164,8,FALSE)</f>
        <v>N/A</v>
      </c>
      <c r="J128" s="134" t="str">
        <f>VLOOKUP(E128,VIP!$A$2:$O10114,8,FALSE)</f>
        <v>N/A</v>
      </c>
      <c r="K128" s="134" t="str">
        <f>VLOOKUP(E128,VIP!$A$2:$O13688,6,0)</f>
        <v>N/A</v>
      </c>
      <c r="L128" s="125" t="s">
        <v>2459</v>
      </c>
      <c r="M128" s="154" t="s">
        <v>2579</v>
      </c>
      <c r="N128" s="154" t="s">
        <v>2572</v>
      </c>
      <c r="O128" s="134" t="s">
        <v>2580</v>
      </c>
      <c r="P128" s="154" t="s">
        <v>2582</v>
      </c>
      <c r="Q128" s="155" t="s">
        <v>2459</v>
      </c>
    </row>
    <row r="129" spans="1:17" ht="18" hidden="1" x14ac:dyDescent="0.25">
      <c r="A129" s="134" t="str">
        <f>VLOOKUP(E129,'LISTADO ATM'!$A$2:$C$898,3,0)</f>
        <v>NORTE</v>
      </c>
      <c r="B129" s="129">
        <v>3335898255</v>
      </c>
      <c r="C129" s="136">
        <v>44341.497511574074</v>
      </c>
      <c r="D129" s="136" t="s">
        <v>2473</v>
      </c>
      <c r="E129" s="124">
        <v>405</v>
      </c>
      <c r="F129" s="152" t="str">
        <f>VLOOKUP(E129,VIP!$A$2:$O13335,2,0)</f>
        <v>DRBR405</v>
      </c>
      <c r="G129" s="134" t="str">
        <f>VLOOKUP(E129,'LISTADO ATM'!$A$2:$B$897,2,0)</f>
        <v xml:space="preserve">ATM UNP Loma de Cabrera </v>
      </c>
      <c r="H129" s="134" t="str">
        <f>VLOOKUP(E129,VIP!$A$2:$O18198,7,FALSE)</f>
        <v>Si</v>
      </c>
      <c r="I129" s="134" t="str">
        <f>VLOOKUP(E129,VIP!$A$2:$O10163,8,FALSE)</f>
        <v>Si</v>
      </c>
      <c r="J129" s="134" t="str">
        <f>VLOOKUP(E129,VIP!$A$2:$O10113,8,FALSE)</f>
        <v>Si</v>
      </c>
      <c r="K129" s="134" t="str">
        <f>VLOOKUP(E129,VIP!$A$2:$O13687,6,0)</f>
        <v>NO</v>
      </c>
      <c r="L129" s="125" t="s">
        <v>2459</v>
      </c>
      <c r="M129" s="154" t="s">
        <v>2579</v>
      </c>
      <c r="N129" s="154" t="s">
        <v>2572</v>
      </c>
      <c r="O129" s="134" t="s">
        <v>2580</v>
      </c>
      <c r="P129" s="154" t="s">
        <v>2582</v>
      </c>
      <c r="Q129" s="155" t="s">
        <v>2459</v>
      </c>
    </row>
    <row r="130" spans="1:17" ht="18" hidden="1" x14ac:dyDescent="0.25">
      <c r="A130" s="134" t="str">
        <f>VLOOKUP(E130,'LISTADO ATM'!$A$2:$C$898,3,0)</f>
        <v>DISTRITO NACIONAL</v>
      </c>
      <c r="B130" s="129">
        <v>3335898256</v>
      </c>
      <c r="C130" s="136">
        <v>44341.497916666667</v>
      </c>
      <c r="D130" s="136" t="s">
        <v>2473</v>
      </c>
      <c r="E130" s="124">
        <v>234</v>
      </c>
      <c r="F130" s="152" t="str">
        <f>VLOOKUP(E130,VIP!$A$2:$O13334,2,0)</f>
        <v>DRBR234</v>
      </c>
      <c r="G130" s="134" t="str">
        <f>VLOOKUP(E130,'LISTADO ATM'!$A$2:$B$897,2,0)</f>
        <v xml:space="preserve">ATM Oficina Boca Chica I </v>
      </c>
      <c r="H130" s="134" t="str">
        <f>VLOOKUP(E130,VIP!$A$2:$O18197,7,FALSE)</f>
        <v>Si</v>
      </c>
      <c r="I130" s="134" t="str">
        <f>VLOOKUP(E130,VIP!$A$2:$O10162,8,FALSE)</f>
        <v>Si</v>
      </c>
      <c r="J130" s="134" t="str">
        <f>VLOOKUP(E130,VIP!$A$2:$O10112,8,FALSE)</f>
        <v>Si</v>
      </c>
      <c r="K130" s="134" t="str">
        <f>VLOOKUP(E130,VIP!$A$2:$O13686,6,0)</f>
        <v>NO</v>
      </c>
      <c r="L130" s="125" t="s">
        <v>2459</v>
      </c>
      <c r="M130" s="154" t="s">
        <v>2579</v>
      </c>
      <c r="N130" s="154" t="s">
        <v>2572</v>
      </c>
      <c r="O130" s="134" t="s">
        <v>2580</v>
      </c>
      <c r="P130" s="154" t="s">
        <v>2582</v>
      </c>
      <c r="Q130" s="155" t="s">
        <v>2459</v>
      </c>
    </row>
    <row r="131" spans="1:17" ht="18" hidden="1" x14ac:dyDescent="0.25">
      <c r="A131" s="134" t="str">
        <f>VLOOKUP(E131,'LISTADO ATM'!$A$2:$C$898,3,0)</f>
        <v>DISTRITO NACIONAL</v>
      </c>
      <c r="B131" s="129">
        <v>3335898260</v>
      </c>
      <c r="C131" s="136">
        <v>44341.498449074075</v>
      </c>
      <c r="D131" s="136" t="s">
        <v>2473</v>
      </c>
      <c r="E131" s="124">
        <v>499</v>
      </c>
      <c r="F131" s="152" t="str">
        <f>VLOOKUP(E131,VIP!$A$2:$O13333,2,0)</f>
        <v>DRBR499</v>
      </c>
      <c r="G131" s="134" t="str">
        <f>VLOOKUP(E131,'LISTADO ATM'!$A$2:$B$897,2,0)</f>
        <v xml:space="preserve">ATM Estación Sunix Tiradentes </v>
      </c>
      <c r="H131" s="134" t="str">
        <f>VLOOKUP(E131,VIP!$A$2:$O18196,7,FALSE)</f>
        <v>Si</v>
      </c>
      <c r="I131" s="134" t="str">
        <f>VLOOKUP(E131,VIP!$A$2:$O10161,8,FALSE)</f>
        <v>Si</v>
      </c>
      <c r="J131" s="134" t="str">
        <f>VLOOKUP(E131,VIP!$A$2:$O10111,8,FALSE)</f>
        <v>Si</v>
      </c>
      <c r="K131" s="134" t="str">
        <f>VLOOKUP(E131,VIP!$A$2:$O13685,6,0)</f>
        <v>NO</v>
      </c>
      <c r="L131" s="125" t="s">
        <v>2459</v>
      </c>
      <c r="M131" s="154" t="s">
        <v>2579</v>
      </c>
      <c r="N131" s="154" t="s">
        <v>2572</v>
      </c>
      <c r="O131" s="134" t="s">
        <v>2580</v>
      </c>
      <c r="P131" s="154" t="s">
        <v>2582</v>
      </c>
      <c r="Q131" s="155" t="s">
        <v>2459</v>
      </c>
    </row>
    <row r="132" spans="1:17" ht="18" hidden="1" x14ac:dyDescent="0.25">
      <c r="A132" s="134" t="str">
        <f>VLOOKUP(E132,'LISTADO ATM'!$A$2:$C$898,3,0)</f>
        <v>DISTRITO NACIONAL</v>
      </c>
      <c r="B132" s="129">
        <v>3335898291</v>
      </c>
      <c r="C132" s="136">
        <v>44341.504421296297</v>
      </c>
      <c r="D132" s="136" t="s">
        <v>2473</v>
      </c>
      <c r="E132" s="124">
        <v>239</v>
      </c>
      <c r="F132" s="152" t="str">
        <f>VLOOKUP(E132,VIP!$A$2:$O13333,2,0)</f>
        <v>DRBR239</v>
      </c>
      <c r="G132" s="134" t="str">
        <f>VLOOKUP(E132,'LISTADO ATM'!$A$2:$B$897,2,0)</f>
        <v xml:space="preserve">ATM Autobanco Charles de Gaulle </v>
      </c>
      <c r="H132" s="134" t="str">
        <f>VLOOKUP(E132,VIP!$A$2:$O18196,7,FALSE)</f>
        <v>Si</v>
      </c>
      <c r="I132" s="134" t="str">
        <f>VLOOKUP(E132,VIP!$A$2:$O10161,8,FALSE)</f>
        <v>Si</v>
      </c>
      <c r="J132" s="134" t="str">
        <f>VLOOKUP(E132,VIP!$A$2:$O10111,8,FALSE)</f>
        <v>Si</v>
      </c>
      <c r="K132" s="134" t="str">
        <f>VLOOKUP(E132,VIP!$A$2:$O13685,6,0)</f>
        <v>SI</v>
      </c>
      <c r="L132" s="125" t="s">
        <v>2443</v>
      </c>
      <c r="M132" s="154" t="s">
        <v>2579</v>
      </c>
      <c r="N132" s="135" t="s">
        <v>2572</v>
      </c>
      <c r="O132" s="134" t="s">
        <v>2474</v>
      </c>
      <c r="P132" s="134"/>
      <c r="Q132" s="155">
        <v>44341.592361111114</v>
      </c>
    </row>
    <row r="133" spans="1:17" ht="18" hidden="1" x14ac:dyDescent="0.25">
      <c r="A133" s="134" t="str">
        <f>VLOOKUP(E133,'LISTADO ATM'!$A$2:$C$898,3,0)</f>
        <v>ESTE</v>
      </c>
      <c r="B133" s="129">
        <v>3335898296</v>
      </c>
      <c r="C133" s="136">
        <v>44341.507395833331</v>
      </c>
      <c r="D133" s="136" t="s">
        <v>2450</v>
      </c>
      <c r="E133" s="124">
        <v>795</v>
      </c>
      <c r="F133" s="152" t="str">
        <f>VLOOKUP(E133,VIP!$A$2:$O13332,2,0)</f>
        <v>DRBR795</v>
      </c>
      <c r="G133" s="134" t="str">
        <f>VLOOKUP(E133,'LISTADO ATM'!$A$2:$B$897,2,0)</f>
        <v xml:space="preserve">ATM UNP Guaymate (La Romana) </v>
      </c>
      <c r="H133" s="134" t="str">
        <f>VLOOKUP(E133,VIP!$A$2:$O18195,7,FALSE)</f>
        <v>Si</v>
      </c>
      <c r="I133" s="134" t="str">
        <f>VLOOKUP(E133,VIP!$A$2:$O10160,8,FALSE)</f>
        <v>Si</v>
      </c>
      <c r="J133" s="134" t="str">
        <f>VLOOKUP(E133,VIP!$A$2:$O10110,8,FALSE)</f>
        <v>Si</v>
      </c>
      <c r="K133" s="134" t="str">
        <f>VLOOKUP(E133,VIP!$A$2:$O13684,6,0)</f>
        <v>NO</v>
      </c>
      <c r="L133" s="125" t="s">
        <v>2443</v>
      </c>
      <c r="M133" s="202" t="s">
        <v>2579</v>
      </c>
      <c r="N133" s="135" t="s">
        <v>2454</v>
      </c>
      <c r="O133" s="134" t="s">
        <v>2455</v>
      </c>
      <c r="P133" s="134"/>
      <c r="Q133" s="202" t="s">
        <v>2585</v>
      </c>
    </row>
    <row r="134" spans="1:17" ht="18" hidden="1" x14ac:dyDescent="0.25">
      <c r="A134" s="134" t="str">
        <f>VLOOKUP(E134,'LISTADO ATM'!$A$2:$C$898,3,0)</f>
        <v>NORTE</v>
      </c>
      <c r="B134" s="129">
        <v>3335898302</v>
      </c>
      <c r="C134" s="136">
        <v>44341.50990740741</v>
      </c>
      <c r="D134" s="136" t="s">
        <v>2473</v>
      </c>
      <c r="E134" s="124">
        <v>950</v>
      </c>
      <c r="F134" s="152" t="str">
        <f>VLOOKUP(E134,VIP!$A$2:$O13331,2,0)</f>
        <v>DRBR12G</v>
      </c>
      <c r="G134" s="134" t="str">
        <f>VLOOKUP(E134,'LISTADO ATM'!$A$2:$B$897,2,0)</f>
        <v xml:space="preserve">ATM Oficina Monterrico </v>
      </c>
      <c r="H134" s="134" t="str">
        <f>VLOOKUP(E134,VIP!$A$2:$O18194,7,FALSE)</f>
        <v>Si</v>
      </c>
      <c r="I134" s="134" t="str">
        <f>VLOOKUP(E134,VIP!$A$2:$O10159,8,FALSE)</f>
        <v>Si</v>
      </c>
      <c r="J134" s="134" t="str">
        <f>VLOOKUP(E134,VIP!$A$2:$O10109,8,FALSE)</f>
        <v>Si</v>
      </c>
      <c r="K134" s="134" t="str">
        <f>VLOOKUP(E134,VIP!$A$2:$O13683,6,0)</f>
        <v>SI</v>
      </c>
      <c r="L134" s="125" t="s">
        <v>2418</v>
      </c>
      <c r="M134" s="154" t="s">
        <v>2579</v>
      </c>
      <c r="N134" s="154" t="s">
        <v>2572</v>
      </c>
      <c r="O134" s="134" t="s">
        <v>2573</v>
      </c>
      <c r="P134" s="134"/>
      <c r="Q134" s="155">
        <v>44341.590277777781</v>
      </c>
    </row>
    <row r="135" spans="1:17" ht="18" x14ac:dyDescent="0.25">
      <c r="A135" s="134" t="str">
        <f>VLOOKUP(E135,'LISTADO ATM'!$A$2:$C$898,3,0)</f>
        <v>DISTRITO NACIONAL</v>
      </c>
      <c r="B135" s="129">
        <v>3335898316</v>
      </c>
      <c r="C135" s="136">
        <v>44341.513657407406</v>
      </c>
      <c r="D135" s="136" t="s">
        <v>2450</v>
      </c>
      <c r="E135" s="124">
        <v>839</v>
      </c>
      <c r="F135" s="152" t="str">
        <f>VLOOKUP(E135,VIP!$A$2:$O13330,2,0)</f>
        <v>DRBR839</v>
      </c>
      <c r="G135" s="134" t="str">
        <f>VLOOKUP(E135,'LISTADO ATM'!$A$2:$B$897,2,0)</f>
        <v xml:space="preserve">ATM INAPA </v>
      </c>
      <c r="H135" s="134" t="str">
        <f>VLOOKUP(E135,VIP!$A$2:$O18193,7,FALSE)</f>
        <v>Si</v>
      </c>
      <c r="I135" s="134" t="str">
        <f>VLOOKUP(E135,VIP!$A$2:$O10158,8,FALSE)</f>
        <v>Si</v>
      </c>
      <c r="J135" s="134" t="str">
        <f>VLOOKUP(E135,VIP!$A$2:$O10108,8,FALSE)</f>
        <v>Si</v>
      </c>
      <c r="K135" s="134" t="str">
        <f>VLOOKUP(E135,VIP!$A$2:$O13682,6,0)</f>
        <v>NO</v>
      </c>
      <c r="L135" s="125" t="s">
        <v>2418</v>
      </c>
      <c r="M135" s="135" t="s">
        <v>2447</v>
      </c>
      <c r="N135" s="135" t="s">
        <v>2454</v>
      </c>
      <c r="O135" s="134" t="s">
        <v>2455</v>
      </c>
      <c r="P135" s="134"/>
      <c r="Q135" s="135" t="s">
        <v>2418</v>
      </c>
    </row>
    <row r="136" spans="1:17" ht="18" hidden="1" x14ac:dyDescent="0.25">
      <c r="A136" s="134" t="str">
        <f>VLOOKUP(E136,'LISTADO ATM'!$A$2:$C$898,3,0)</f>
        <v>ESTE</v>
      </c>
      <c r="B136" s="129">
        <v>3335898397</v>
      </c>
      <c r="C136" s="136">
        <v>44341.540150462963</v>
      </c>
      <c r="D136" s="136" t="s">
        <v>2473</v>
      </c>
      <c r="E136" s="124">
        <v>320</v>
      </c>
      <c r="F136" s="152" t="str">
        <f>VLOOKUP(E136,VIP!$A$2:$O13332,2,0)</f>
        <v>DRBR320</v>
      </c>
      <c r="G136" s="134" t="str">
        <f>VLOOKUP(E136,'LISTADO ATM'!$A$2:$B$897,2,0)</f>
        <v>ATM Hotel Dreams Ubero Alto</v>
      </c>
      <c r="H136" s="134" t="str">
        <f>VLOOKUP(E136,VIP!$A$2:$O18195,7,FALSE)</f>
        <v>Si</v>
      </c>
      <c r="I136" s="134" t="str">
        <f>VLOOKUP(E136,VIP!$A$2:$O10160,8,FALSE)</f>
        <v>Si</v>
      </c>
      <c r="J136" s="134" t="str">
        <f>VLOOKUP(E136,VIP!$A$2:$O10110,8,FALSE)</f>
        <v>Si</v>
      </c>
      <c r="K136" s="134" t="str">
        <f>VLOOKUP(E136,VIP!$A$2:$O13684,6,0)</f>
        <v>NO</v>
      </c>
      <c r="L136" s="125" t="s">
        <v>2574</v>
      </c>
      <c r="M136" s="154" t="s">
        <v>2579</v>
      </c>
      <c r="N136" s="154" t="s">
        <v>2572</v>
      </c>
      <c r="O136" s="134" t="s">
        <v>2584</v>
      </c>
      <c r="P136" s="154" t="s">
        <v>2582</v>
      </c>
      <c r="Q136" s="155" t="s">
        <v>2574</v>
      </c>
    </row>
    <row r="137" spans="1:17" ht="18" hidden="1" x14ac:dyDescent="0.25">
      <c r="A137" s="134" t="str">
        <f>VLOOKUP(E137,'LISTADO ATM'!$A$2:$C$898,3,0)</f>
        <v>DISTRITO NACIONAL</v>
      </c>
      <c r="B137" s="129">
        <v>3335898418</v>
      </c>
      <c r="C137" s="136">
        <v>44341.553159722222</v>
      </c>
      <c r="D137" s="136" t="s">
        <v>2450</v>
      </c>
      <c r="E137" s="124">
        <v>162</v>
      </c>
      <c r="F137" s="152" t="str">
        <f>VLOOKUP(E137,VIP!$A$2:$O13329,2,0)</f>
        <v>DRBR162</v>
      </c>
      <c r="G137" s="134" t="str">
        <f>VLOOKUP(E137,'LISTADO ATM'!$A$2:$B$897,2,0)</f>
        <v xml:space="preserve">ATM Oficina Tiradentes I </v>
      </c>
      <c r="H137" s="134" t="str">
        <f>VLOOKUP(E137,VIP!$A$2:$O18192,7,FALSE)</f>
        <v>Si</v>
      </c>
      <c r="I137" s="134" t="str">
        <f>VLOOKUP(E137,VIP!$A$2:$O10157,8,FALSE)</f>
        <v>Si</v>
      </c>
      <c r="J137" s="134" t="str">
        <f>VLOOKUP(E137,VIP!$A$2:$O10107,8,FALSE)</f>
        <v>Si</v>
      </c>
      <c r="K137" s="134" t="str">
        <f>VLOOKUP(E137,VIP!$A$2:$O13681,6,0)</f>
        <v>NO</v>
      </c>
      <c r="L137" s="125" t="s">
        <v>2418</v>
      </c>
      <c r="M137" s="154" t="s">
        <v>2579</v>
      </c>
      <c r="N137" s="135" t="s">
        <v>2454</v>
      </c>
      <c r="O137" s="134" t="s">
        <v>2455</v>
      </c>
      <c r="P137" s="134"/>
      <c r="Q137" s="155">
        <v>44341.593055555553</v>
      </c>
    </row>
    <row r="138" spans="1:17" ht="18" x14ac:dyDescent="0.25">
      <c r="A138" s="134" t="str">
        <f>VLOOKUP(E138,'LISTADO ATM'!$A$2:$C$898,3,0)</f>
        <v>DISTRITO NACIONAL</v>
      </c>
      <c r="B138" s="129">
        <v>3335898483</v>
      </c>
      <c r="C138" s="136">
        <v>44341.580057870371</v>
      </c>
      <c r="D138" s="136" t="s">
        <v>2180</v>
      </c>
      <c r="E138" s="124">
        <v>267</v>
      </c>
      <c r="F138" s="152" t="str">
        <f>VLOOKUP(E138,VIP!$A$2:$O13339,2,0)</f>
        <v>DRBR267</v>
      </c>
      <c r="G138" s="134" t="str">
        <f>VLOOKUP(E138,'LISTADO ATM'!$A$2:$B$897,2,0)</f>
        <v xml:space="preserve">ATM Centro de Caja México </v>
      </c>
      <c r="H138" s="134" t="str">
        <f>VLOOKUP(E138,VIP!$A$2:$O18202,7,FALSE)</f>
        <v>Si</v>
      </c>
      <c r="I138" s="134" t="str">
        <f>VLOOKUP(E138,VIP!$A$2:$O10167,8,FALSE)</f>
        <v>Si</v>
      </c>
      <c r="J138" s="134" t="str">
        <f>VLOOKUP(E138,VIP!$A$2:$O10117,8,FALSE)</f>
        <v>Si</v>
      </c>
      <c r="K138" s="134" t="str">
        <f>VLOOKUP(E138,VIP!$A$2:$O13691,6,0)</f>
        <v>NO</v>
      </c>
      <c r="L138" s="125" t="s">
        <v>2469</v>
      </c>
      <c r="M138" s="135" t="s">
        <v>2447</v>
      </c>
      <c r="N138" s="135" t="s">
        <v>2454</v>
      </c>
      <c r="O138" s="134" t="s">
        <v>2456</v>
      </c>
      <c r="P138" s="134"/>
      <c r="Q138" s="135" t="s">
        <v>2469</v>
      </c>
    </row>
    <row r="139" spans="1:17" ht="18" x14ac:dyDescent="0.25">
      <c r="A139" s="134" t="str">
        <f>VLOOKUP(E139,'LISTADO ATM'!$A$2:$C$898,3,0)</f>
        <v>DISTRITO NACIONAL</v>
      </c>
      <c r="B139" s="129">
        <v>3335898488</v>
      </c>
      <c r="C139" s="136">
        <v>44341.581261574072</v>
      </c>
      <c r="D139" s="136" t="s">
        <v>2180</v>
      </c>
      <c r="E139" s="124">
        <v>542</v>
      </c>
      <c r="F139" s="152" t="str">
        <f>VLOOKUP(E139,VIP!$A$2:$O13338,2,0)</f>
        <v>DRBR542</v>
      </c>
      <c r="G139" s="134" t="str">
        <f>VLOOKUP(E139,'LISTADO ATM'!$A$2:$B$897,2,0)</f>
        <v>ATM S/M la Cadena Carretera Mella</v>
      </c>
      <c r="H139" s="134" t="str">
        <f>VLOOKUP(E139,VIP!$A$2:$O18201,7,FALSE)</f>
        <v>NO</v>
      </c>
      <c r="I139" s="134" t="str">
        <f>VLOOKUP(E139,VIP!$A$2:$O10166,8,FALSE)</f>
        <v>SI</v>
      </c>
      <c r="J139" s="134" t="str">
        <f>VLOOKUP(E139,VIP!$A$2:$O10116,8,FALSE)</f>
        <v>SI</v>
      </c>
      <c r="K139" s="134" t="str">
        <f>VLOOKUP(E139,VIP!$A$2:$O13690,6,0)</f>
        <v>NO</v>
      </c>
      <c r="L139" s="125" t="s">
        <v>2219</v>
      </c>
      <c r="M139" s="135" t="s">
        <v>2447</v>
      </c>
      <c r="N139" s="135" t="s">
        <v>2454</v>
      </c>
      <c r="O139" s="134" t="s">
        <v>2456</v>
      </c>
      <c r="P139" s="134"/>
      <c r="Q139" s="135" t="s">
        <v>2219</v>
      </c>
    </row>
    <row r="140" spans="1:17" ht="18" hidden="1" x14ac:dyDescent="0.25">
      <c r="A140" s="134" t="str">
        <f>VLOOKUP(E140,'LISTADO ATM'!$A$2:$C$898,3,0)</f>
        <v>DISTRITO NACIONAL</v>
      </c>
      <c r="B140" s="129">
        <v>3335898491</v>
      </c>
      <c r="C140" s="136">
        <v>44341.582916666666</v>
      </c>
      <c r="D140" s="136" t="s">
        <v>2450</v>
      </c>
      <c r="E140" s="124">
        <v>708</v>
      </c>
      <c r="F140" s="152" t="str">
        <f>VLOOKUP(E140,VIP!$A$2:$O13336,2,0)</f>
        <v>DRBR505</v>
      </c>
      <c r="G140" s="134" t="str">
        <f>VLOOKUP(E140,'LISTADO ATM'!$A$2:$B$897,2,0)</f>
        <v xml:space="preserve">ATM El Vestir De Hoy </v>
      </c>
      <c r="H140" s="134" t="str">
        <f>VLOOKUP(E140,VIP!$A$2:$O18199,7,FALSE)</f>
        <v>Si</v>
      </c>
      <c r="I140" s="134" t="str">
        <f>VLOOKUP(E140,VIP!$A$2:$O10164,8,FALSE)</f>
        <v>Si</v>
      </c>
      <c r="J140" s="134" t="str">
        <f>VLOOKUP(E140,VIP!$A$2:$O10114,8,FALSE)</f>
        <v>Si</v>
      </c>
      <c r="K140" s="134" t="str">
        <f>VLOOKUP(E140,VIP!$A$2:$O13688,6,0)</f>
        <v>NO</v>
      </c>
      <c r="L140" s="125" t="s">
        <v>2443</v>
      </c>
      <c r="M140" s="154" t="s">
        <v>2579</v>
      </c>
      <c r="N140" s="135" t="s">
        <v>2454</v>
      </c>
      <c r="O140" s="134" t="s">
        <v>2455</v>
      </c>
      <c r="P140" s="134"/>
      <c r="Q140" s="155">
        <v>44341.646527777775</v>
      </c>
    </row>
    <row r="141" spans="1:17" ht="18" x14ac:dyDescent="0.25">
      <c r="A141" s="134" t="str">
        <f>VLOOKUP(E141,'LISTADO ATM'!$A$2:$C$898,3,0)</f>
        <v>DISTRITO NACIONAL</v>
      </c>
      <c r="B141" s="129">
        <v>3335898495</v>
      </c>
      <c r="C141" s="136">
        <v>44341.585625</v>
      </c>
      <c r="D141" s="136" t="s">
        <v>2473</v>
      </c>
      <c r="E141" s="124">
        <v>194</v>
      </c>
      <c r="F141" s="152" t="str">
        <f>VLOOKUP(E141,VIP!$A$2:$O13335,2,0)</f>
        <v>DRBR194</v>
      </c>
      <c r="G141" s="134" t="str">
        <f>VLOOKUP(E141,'LISTADO ATM'!$A$2:$B$897,2,0)</f>
        <v xml:space="preserve">ATM UNP Pantoja </v>
      </c>
      <c r="H141" s="134" t="str">
        <f>VLOOKUP(E141,VIP!$A$2:$O18198,7,FALSE)</f>
        <v>Si</v>
      </c>
      <c r="I141" s="134" t="str">
        <f>VLOOKUP(E141,VIP!$A$2:$O10163,8,FALSE)</f>
        <v>No</v>
      </c>
      <c r="J141" s="134" t="str">
        <f>VLOOKUP(E141,VIP!$A$2:$O10113,8,FALSE)</f>
        <v>No</v>
      </c>
      <c r="K141" s="134" t="str">
        <f>VLOOKUP(E141,VIP!$A$2:$O13687,6,0)</f>
        <v>NO</v>
      </c>
      <c r="L141" s="125" t="s">
        <v>2443</v>
      </c>
      <c r="M141" s="135" t="s">
        <v>2447</v>
      </c>
      <c r="N141" s="135" t="s">
        <v>2454</v>
      </c>
      <c r="O141" s="134" t="s">
        <v>2474</v>
      </c>
      <c r="P141" s="134"/>
      <c r="Q141" s="135" t="s">
        <v>2443</v>
      </c>
    </row>
    <row r="142" spans="1:17" ht="18" x14ac:dyDescent="0.25">
      <c r="A142" s="134" t="str">
        <f>VLOOKUP(E142,'LISTADO ATM'!$A$2:$C$898,3,0)</f>
        <v>DISTRITO NACIONAL</v>
      </c>
      <c r="B142" s="129">
        <v>3335898499</v>
      </c>
      <c r="C142" s="136">
        <v>44341.586412037039</v>
      </c>
      <c r="D142" s="136" t="s">
        <v>2180</v>
      </c>
      <c r="E142" s="124">
        <v>688</v>
      </c>
      <c r="F142" s="152" t="str">
        <f>VLOOKUP(E142,VIP!$A$2:$O13334,2,0)</f>
        <v>DRBR688</v>
      </c>
      <c r="G142" s="134" t="str">
        <f>VLOOKUP(E142,'LISTADO ATM'!$A$2:$B$897,2,0)</f>
        <v>ATM Innova Centro Ave. Kennedy</v>
      </c>
      <c r="H142" s="134" t="str">
        <f>VLOOKUP(E142,VIP!$A$2:$O18197,7,FALSE)</f>
        <v>Si</v>
      </c>
      <c r="I142" s="134" t="str">
        <f>VLOOKUP(E142,VIP!$A$2:$O10162,8,FALSE)</f>
        <v>Si</v>
      </c>
      <c r="J142" s="134" t="str">
        <f>VLOOKUP(E142,VIP!$A$2:$O10112,8,FALSE)</f>
        <v>Si</v>
      </c>
      <c r="K142" s="134" t="str">
        <f>VLOOKUP(E142,VIP!$A$2:$O13686,6,0)</f>
        <v>NO</v>
      </c>
      <c r="L142" s="125" t="s">
        <v>2425</v>
      </c>
      <c r="M142" s="135" t="s">
        <v>2447</v>
      </c>
      <c r="N142" s="135" t="s">
        <v>2454</v>
      </c>
      <c r="O142" s="134" t="s">
        <v>2456</v>
      </c>
      <c r="P142" s="134"/>
      <c r="Q142" s="135" t="s">
        <v>2425</v>
      </c>
    </row>
    <row r="143" spans="1:17" ht="18" hidden="1" x14ac:dyDescent="0.25">
      <c r="A143" s="134" t="str">
        <f>VLOOKUP(E143,'LISTADO ATM'!$A$2:$C$898,3,0)</f>
        <v>DISTRITO NACIONAL</v>
      </c>
      <c r="B143" s="129">
        <v>3335898502</v>
      </c>
      <c r="C143" s="136">
        <v>44341.586527777778</v>
      </c>
      <c r="D143" s="136" t="s">
        <v>2473</v>
      </c>
      <c r="E143" s="124">
        <v>735</v>
      </c>
      <c r="F143" s="152" t="str">
        <f>VLOOKUP(E143,VIP!$A$2:$O13333,2,0)</f>
        <v>DRBR179</v>
      </c>
      <c r="G143" s="134" t="str">
        <f>VLOOKUP(E143,'LISTADO ATM'!$A$2:$B$897,2,0)</f>
        <v xml:space="preserve">ATM Oficina Independencia II  </v>
      </c>
      <c r="H143" s="134" t="str">
        <f>VLOOKUP(E143,VIP!$A$2:$O18196,7,FALSE)</f>
        <v>Si</v>
      </c>
      <c r="I143" s="134" t="str">
        <f>VLOOKUP(E143,VIP!$A$2:$O10161,8,FALSE)</f>
        <v>Si</v>
      </c>
      <c r="J143" s="134" t="str">
        <f>VLOOKUP(E143,VIP!$A$2:$O10111,8,FALSE)</f>
        <v>Si</v>
      </c>
      <c r="K143" s="134" t="str">
        <f>VLOOKUP(E143,VIP!$A$2:$O13685,6,0)</f>
        <v>NO</v>
      </c>
      <c r="L143" s="125" t="s">
        <v>2443</v>
      </c>
      <c r="M143" s="154" t="s">
        <v>2579</v>
      </c>
      <c r="N143" s="135" t="s">
        <v>2454</v>
      </c>
      <c r="O143" s="134" t="s">
        <v>2474</v>
      </c>
      <c r="P143" s="134"/>
      <c r="Q143" s="155">
        <v>44341.642361111109</v>
      </c>
    </row>
    <row r="144" spans="1:17" ht="18" hidden="1" x14ac:dyDescent="0.25">
      <c r="A144" s="134" t="str">
        <f>VLOOKUP(E144,'LISTADO ATM'!$A$2:$C$898,3,0)</f>
        <v>SUR</v>
      </c>
      <c r="B144" s="129">
        <v>3335898506</v>
      </c>
      <c r="C144" s="136">
        <v>44341.587581018517</v>
      </c>
      <c r="D144" s="136" t="s">
        <v>2180</v>
      </c>
      <c r="E144" s="124">
        <v>134</v>
      </c>
      <c r="F144" s="152" t="str">
        <f>VLOOKUP(E144,VIP!$A$2:$O13332,2,0)</f>
        <v>DRBR134</v>
      </c>
      <c r="G144" s="134" t="str">
        <f>VLOOKUP(E144,'LISTADO ATM'!$A$2:$B$897,2,0)</f>
        <v xml:space="preserve">ATM Oficina San José de Ocoa </v>
      </c>
      <c r="H144" s="134" t="str">
        <f>VLOOKUP(E144,VIP!$A$2:$O18195,7,FALSE)</f>
        <v>Si</v>
      </c>
      <c r="I144" s="134" t="str">
        <f>VLOOKUP(E144,VIP!$A$2:$O10160,8,FALSE)</f>
        <v>Si</v>
      </c>
      <c r="J144" s="134" t="str">
        <f>VLOOKUP(E144,VIP!$A$2:$O10110,8,FALSE)</f>
        <v>Si</v>
      </c>
      <c r="K144" s="134" t="str">
        <f>VLOOKUP(E144,VIP!$A$2:$O13684,6,0)</f>
        <v>SI</v>
      </c>
      <c r="L144" s="125" t="s">
        <v>2469</v>
      </c>
      <c r="M144" s="202" t="s">
        <v>2579</v>
      </c>
      <c r="N144" s="135" t="s">
        <v>2454</v>
      </c>
      <c r="O144" s="134" t="s">
        <v>2456</v>
      </c>
      <c r="P144" s="134"/>
      <c r="Q144" s="155" t="s">
        <v>2585</v>
      </c>
    </row>
    <row r="145" spans="1:17" ht="18" x14ac:dyDescent="0.25">
      <c r="A145" s="134" t="str">
        <f>VLOOKUP(E145,'LISTADO ATM'!$A$2:$C$898,3,0)</f>
        <v>NORTE</v>
      </c>
      <c r="B145" s="129">
        <v>3335898511</v>
      </c>
      <c r="C145" s="136">
        <v>44341.588217592594</v>
      </c>
      <c r="D145" s="136" t="s">
        <v>2181</v>
      </c>
      <c r="E145" s="124">
        <v>805</v>
      </c>
      <c r="F145" s="152" t="str">
        <f>VLOOKUP(E145,VIP!$A$2:$O13331,2,0)</f>
        <v>DRBR805</v>
      </c>
      <c r="G145" s="134" t="str">
        <f>VLOOKUP(E145,'LISTADO ATM'!$A$2:$B$897,2,0)</f>
        <v xml:space="preserve">ATM Be Live Grand Marién (Puerto Plata) </v>
      </c>
      <c r="H145" s="134" t="str">
        <f>VLOOKUP(E145,VIP!$A$2:$O18194,7,FALSE)</f>
        <v>Si</v>
      </c>
      <c r="I145" s="134" t="str">
        <f>VLOOKUP(E145,VIP!$A$2:$O10159,8,FALSE)</f>
        <v>Si</v>
      </c>
      <c r="J145" s="134" t="str">
        <f>VLOOKUP(E145,VIP!$A$2:$O10109,8,FALSE)</f>
        <v>Si</v>
      </c>
      <c r="K145" s="134" t="str">
        <f>VLOOKUP(E145,VIP!$A$2:$O13683,6,0)</f>
        <v>NO</v>
      </c>
      <c r="L145" s="125" t="s">
        <v>2245</v>
      </c>
      <c r="M145" s="135" t="s">
        <v>2447</v>
      </c>
      <c r="N145" s="135" t="s">
        <v>2454</v>
      </c>
      <c r="O145" s="134" t="s">
        <v>2583</v>
      </c>
      <c r="P145" s="134"/>
      <c r="Q145" s="135" t="s">
        <v>2245</v>
      </c>
    </row>
    <row r="146" spans="1:17" ht="18" hidden="1" x14ac:dyDescent="0.25">
      <c r="A146" s="134" t="str">
        <f>VLOOKUP(E146,'LISTADO ATM'!$A$2:$C$898,3,0)</f>
        <v>DISTRITO NACIONAL</v>
      </c>
      <c r="B146" s="129">
        <v>3335898517</v>
      </c>
      <c r="C146" s="136">
        <v>44341.589560185188</v>
      </c>
      <c r="D146" s="136" t="s">
        <v>2473</v>
      </c>
      <c r="E146" s="124">
        <v>410</v>
      </c>
      <c r="F146" s="152" t="str">
        <f>VLOOKUP(E146,VIP!$A$2:$O13330,2,0)</f>
        <v>DRBR410</v>
      </c>
      <c r="G146" s="134" t="str">
        <f>VLOOKUP(E146,'LISTADO ATM'!$A$2:$B$897,2,0)</f>
        <v xml:space="preserve">ATM Oficina Las Palmas de Herrera II </v>
      </c>
      <c r="H146" s="134" t="str">
        <f>VLOOKUP(E146,VIP!$A$2:$O18193,7,FALSE)</f>
        <v>Si</v>
      </c>
      <c r="I146" s="134" t="str">
        <f>VLOOKUP(E146,VIP!$A$2:$O10158,8,FALSE)</f>
        <v>Si</v>
      </c>
      <c r="J146" s="134" t="str">
        <f>VLOOKUP(E146,VIP!$A$2:$O10108,8,FALSE)</f>
        <v>Si</v>
      </c>
      <c r="K146" s="134" t="str">
        <f>VLOOKUP(E146,VIP!$A$2:$O13682,6,0)</f>
        <v>NO</v>
      </c>
      <c r="L146" s="125" t="s">
        <v>2418</v>
      </c>
      <c r="M146" s="202" t="s">
        <v>2579</v>
      </c>
      <c r="N146" s="135" t="s">
        <v>2454</v>
      </c>
      <c r="O146" s="134" t="s">
        <v>2573</v>
      </c>
      <c r="P146" s="134"/>
      <c r="Q146" s="202" t="s">
        <v>2585</v>
      </c>
    </row>
    <row r="147" spans="1:17" ht="18" x14ac:dyDescent="0.25">
      <c r="A147" s="134" t="str">
        <f>VLOOKUP(E147,'LISTADO ATM'!$A$2:$C$898,3,0)</f>
        <v>ESTE</v>
      </c>
      <c r="B147" s="129">
        <v>3335898592</v>
      </c>
      <c r="C147" s="136">
        <v>44341.612453703703</v>
      </c>
      <c r="D147" s="136" t="s">
        <v>2180</v>
      </c>
      <c r="E147" s="124">
        <v>959</v>
      </c>
      <c r="F147" s="152" t="str">
        <f>VLOOKUP(E147,VIP!$A$2:$O13337,2,0)</f>
        <v>DRBR959</v>
      </c>
      <c r="G147" s="134" t="str">
        <f>VLOOKUP(E147,'LISTADO ATM'!$A$2:$B$897,2,0)</f>
        <v>ATM Estación Next Bavaro</v>
      </c>
      <c r="H147" s="134" t="str">
        <f>VLOOKUP(E147,VIP!$A$2:$O18200,7,FALSE)</f>
        <v>Si</v>
      </c>
      <c r="I147" s="134" t="str">
        <f>VLOOKUP(E147,VIP!$A$2:$O10165,8,FALSE)</f>
        <v>Si</v>
      </c>
      <c r="J147" s="134" t="str">
        <f>VLOOKUP(E147,VIP!$A$2:$O10115,8,FALSE)</f>
        <v>Si</v>
      </c>
      <c r="K147" s="134" t="str">
        <f>VLOOKUP(E147,VIP!$A$2:$O13689,6,0)</f>
        <v>NO</v>
      </c>
      <c r="L147" s="125" t="s">
        <v>2219</v>
      </c>
      <c r="M147" s="135" t="s">
        <v>2447</v>
      </c>
      <c r="N147" s="135" t="s">
        <v>2454</v>
      </c>
      <c r="O147" s="134" t="s">
        <v>2456</v>
      </c>
      <c r="P147" s="134"/>
      <c r="Q147" s="135" t="s">
        <v>2219</v>
      </c>
    </row>
    <row r="148" spans="1:17" ht="18" hidden="1" x14ac:dyDescent="0.25">
      <c r="A148" s="134" t="str">
        <f>VLOOKUP(E148,'LISTADO ATM'!$A$2:$C$898,3,0)</f>
        <v>DISTRITO NACIONAL</v>
      </c>
      <c r="B148" s="129">
        <v>3335898597</v>
      </c>
      <c r="C148" s="136">
        <v>44341.613993055558</v>
      </c>
      <c r="D148" s="136" t="s">
        <v>2450</v>
      </c>
      <c r="E148" s="124">
        <v>957</v>
      </c>
      <c r="F148" s="152" t="str">
        <f>VLOOKUP(E148,VIP!$A$2:$O13336,2,0)</f>
        <v>DRBR23F</v>
      </c>
      <c r="G148" s="134" t="str">
        <f>VLOOKUP(E148,'LISTADO ATM'!$A$2:$B$897,2,0)</f>
        <v xml:space="preserve">ATM Oficina Venezuela </v>
      </c>
      <c r="H148" s="134" t="str">
        <f>VLOOKUP(E148,VIP!$A$2:$O18199,7,FALSE)</f>
        <v>Si</v>
      </c>
      <c r="I148" s="134" t="str">
        <f>VLOOKUP(E148,VIP!$A$2:$O10164,8,FALSE)</f>
        <v>Si</v>
      </c>
      <c r="J148" s="134" t="str">
        <f>VLOOKUP(E148,VIP!$A$2:$O10114,8,FALSE)</f>
        <v>Si</v>
      </c>
      <c r="K148" s="134" t="str">
        <f>VLOOKUP(E148,VIP!$A$2:$O13688,6,0)</f>
        <v>SI</v>
      </c>
      <c r="L148" s="125" t="s">
        <v>2566</v>
      </c>
      <c r="M148" s="202" t="s">
        <v>2579</v>
      </c>
      <c r="N148" s="135" t="s">
        <v>2454</v>
      </c>
      <c r="O148" s="134" t="s">
        <v>2455</v>
      </c>
      <c r="P148" s="134"/>
      <c r="Q148" s="155" t="s">
        <v>2585</v>
      </c>
    </row>
    <row r="149" spans="1:17" ht="18" hidden="1" x14ac:dyDescent="0.25">
      <c r="A149" s="134" t="str">
        <f>VLOOKUP(E149,'LISTADO ATM'!$A$2:$C$898,3,0)</f>
        <v>DISTRITO NACIONAL</v>
      </c>
      <c r="B149" s="129">
        <v>3335898599</v>
      </c>
      <c r="C149" s="136">
        <v>44341.614814814813</v>
      </c>
      <c r="D149" s="136" t="s">
        <v>2180</v>
      </c>
      <c r="E149" s="124">
        <v>648</v>
      </c>
      <c r="F149" s="152" t="str">
        <f>VLOOKUP(E149,VIP!$A$2:$O13335,2,0)</f>
        <v>DRBR190</v>
      </c>
      <c r="G149" s="134" t="str">
        <f>VLOOKUP(E149,'LISTADO ATM'!$A$2:$B$897,2,0)</f>
        <v xml:space="preserve">ATM Hermandad de Pensionados </v>
      </c>
      <c r="H149" s="134" t="str">
        <f>VLOOKUP(E149,VIP!$A$2:$O18198,7,FALSE)</f>
        <v>Si</v>
      </c>
      <c r="I149" s="134" t="str">
        <f>VLOOKUP(E149,VIP!$A$2:$O10163,8,FALSE)</f>
        <v>No</v>
      </c>
      <c r="J149" s="134" t="str">
        <f>VLOOKUP(E149,VIP!$A$2:$O10113,8,FALSE)</f>
        <v>No</v>
      </c>
      <c r="K149" s="134" t="str">
        <f>VLOOKUP(E149,VIP!$A$2:$O13687,6,0)</f>
        <v>NO</v>
      </c>
      <c r="L149" s="125" t="s">
        <v>2219</v>
      </c>
      <c r="M149" s="202" t="s">
        <v>2579</v>
      </c>
      <c r="N149" s="135" t="s">
        <v>2454</v>
      </c>
      <c r="O149" s="134" t="s">
        <v>2456</v>
      </c>
      <c r="P149" s="134"/>
      <c r="Q149" s="155" t="s">
        <v>2585</v>
      </c>
    </row>
    <row r="150" spans="1:17" ht="18" hidden="1" x14ac:dyDescent="0.25">
      <c r="A150" s="134" t="str">
        <f>VLOOKUP(E150,'LISTADO ATM'!$A$2:$C$898,3,0)</f>
        <v>NORTE</v>
      </c>
      <c r="B150" s="129">
        <v>3335898649</v>
      </c>
      <c r="C150" s="136">
        <v>44341.625879629632</v>
      </c>
      <c r="D150" s="136" t="s">
        <v>2181</v>
      </c>
      <c r="E150" s="124">
        <v>532</v>
      </c>
      <c r="F150" s="152" t="str">
        <f>VLOOKUP(E150,VIP!$A$2:$O13334,2,0)</f>
        <v>DRBR532</v>
      </c>
      <c r="G150" s="134" t="str">
        <f>VLOOKUP(E150,'LISTADO ATM'!$A$2:$B$897,2,0)</f>
        <v xml:space="preserve">ATM UNP Guanábano (Moca) </v>
      </c>
      <c r="H150" s="134" t="str">
        <f>VLOOKUP(E150,VIP!$A$2:$O18197,7,FALSE)</f>
        <v>Si</v>
      </c>
      <c r="I150" s="134" t="str">
        <f>VLOOKUP(E150,VIP!$A$2:$O10162,8,FALSE)</f>
        <v>Si</v>
      </c>
      <c r="J150" s="134" t="str">
        <f>VLOOKUP(E150,VIP!$A$2:$O10112,8,FALSE)</f>
        <v>Si</v>
      </c>
      <c r="K150" s="134" t="str">
        <f>VLOOKUP(E150,VIP!$A$2:$O13686,6,0)</f>
        <v>NO</v>
      </c>
      <c r="L150" s="125" t="s">
        <v>2425</v>
      </c>
      <c r="M150" s="202" t="s">
        <v>2579</v>
      </c>
      <c r="N150" s="135" t="s">
        <v>2454</v>
      </c>
      <c r="O150" s="134" t="s">
        <v>2569</v>
      </c>
      <c r="P150" s="134"/>
      <c r="Q150" s="155" t="s">
        <v>2585</v>
      </c>
    </row>
    <row r="151" spans="1:17" ht="18" x14ac:dyDescent="0.25">
      <c r="A151" s="134" t="str">
        <f>VLOOKUP(E151,'LISTADO ATM'!$A$2:$C$898,3,0)</f>
        <v>DISTRITO NACIONAL</v>
      </c>
      <c r="B151" s="129">
        <v>3335898652</v>
      </c>
      <c r="C151" s="136">
        <v>44341.627245370371</v>
      </c>
      <c r="D151" s="136" t="s">
        <v>2450</v>
      </c>
      <c r="E151" s="124">
        <v>235</v>
      </c>
      <c r="F151" s="152" t="str">
        <f>VLOOKUP(E151,VIP!$A$2:$O13333,2,0)</f>
        <v>DRBR235</v>
      </c>
      <c r="G151" s="134" t="str">
        <f>VLOOKUP(E151,'LISTADO ATM'!$A$2:$B$897,2,0)</f>
        <v xml:space="preserve">ATM Oficina Multicentro La Sirena San Isidro </v>
      </c>
      <c r="H151" s="134" t="str">
        <f>VLOOKUP(E151,VIP!$A$2:$O18196,7,FALSE)</f>
        <v>Si</v>
      </c>
      <c r="I151" s="134" t="str">
        <f>VLOOKUP(E151,VIP!$A$2:$O10161,8,FALSE)</f>
        <v>Si</v>
      </c>
      <c r="J151" s="134" t="str">
        <f>VLOOKUP(E151,VIP!$A$2:$O10111,8,FALSE)</f>
        <v>Si</v>
      </c>
      <c r="K151" s="134" t="str">
        <f>VLOOKUP(E151,VIP!$A$2:$O13685,6,0)</f>
        <v>SI</v>
      </c>
      <c r="L151" s="125" t="s">
        <v>2418</v>
      </c>
      <c r="M151" s="135" t="s">
        <v>2447</v>
      </c>
      <c r="N151" s="135" t="s">
        <v>2454</v>
      </c>
      <c r="O151" s="134" t="s">
        <v>2455</v>
      </c>
      <c r="P151" s="134"/>
      <c r="Q151" s="135" t="s">
        <v>2418</v>
      </c>
    </row>
    <row r="152" spans="1:17" ht="18" x14ac:dyDescent="0.25">
      <c r="A152" s="134" t="str">
        <f>VLOOKUP(E152,'LISTADO ATM'!$A$2:$C$898,3,0)</f>
        <v>DISTRITO NACIONAL</v>
      </c>
      <c r="B152" s="129">
        <v>3335898655</v>
      </c>
      <c r="C152" s="136">
        <v>44341.627523148149</v>
      </c>
      <c r="D152" s="136" t="s">
        <v>2180</v>
      </c>
      <c r="E152" s="124">
        <v>585</v>
      </c>
      <c r="F152" s="152" t="str">
        <f>VLOOKUP(E152,VIP!$A$2:$O13332,2,0)</f>
        <v>DRBR083</v>
      </c>
      <c r="G152" s="134" t="str">
        <f>VLOOKUP(E152,'LISTADO ATM'!$A$2:$B$897,2,0)</f>
        <v xml:space="preserve">ATM Oficina Haina Oriental </v>
      </c>
      <c r="H152" s="134" t="str">
        <f>VLOOKUP(E152,VIP!$A$2:$O18195,7,FALSE)</f>
        <v>Si</v>
      </c>
      <c r="I152" s="134" t="str">
        <f>VLOOKUP(E152,VIP!$A$2:$O10160,8,FALSE)</f>
        <v>Si</v>
      </c>
      <c r="J152" s="134" t="str">
        <f>VLOOKUP(E152,VIP!$A$2:$O10110,8,FALSE)</f>
        <v>Si</v>
      </c>
      <c r="K152" s="134" t="str">
        <f>VLOOKUP(E152,VIP!$A$2:$O13684,6,0)</f>
        <v>NO</v>
      </c>
      <c r="L152" s="125" t="s">
        <v>2425</v>
      </c>
      <c r="M152" s="135" t="s">
        <v>2447</v>
      </c>
      <c r="N152" s="135" t="s">
        <v>2454</v>
      </c>
      <c r="O152" s="134" t="s">
        <v>2456</v>
      </c>
      <c r="P152" s="134"/>
      <c r="Q152" s="135" t="s">
        <v>2425</v>
      </c>
    </row>
    <row r="153" spans="1:17" ht="18" hidden="1" x14ac:dyDescent="0.25">
      <c r="A153" s="134" t="str">
        <f>VLOOKUP(E153,'LISTADO ATM'!$A$2:$C$898,3,0)</f>
        <v>DISTRITO NACIONAL</v>
      </c>
      <c r="B153" s="129">
        <v>3335898676</v>
      </c>
      <c r="C153" s="136">
        <v>44341.634814814817</v>
      </c>
      <c r="D153" s="136" t="s">
        <v>2473</v>
      </c>
      <c r="E153" s="124">
        <v>414</v>
      </c>
      <c r="F153" s="152" t="str">
        <f>VLOOKUP(E153,VIP!$A$2:$O13331,2,0)</f>
        <v>DRBR414</v>
      </c>
      <c r="G153" s="134" t="str">
        <f>VLOOKUP(E153,'LISTADO ATM'!$A$2:$B$897,2,0)</f>
        <v>ATM Villa Francisca II</v>
      </c>
      <c r="H153" s="134" t="str">
        <f>VLOOKUP(E153,VIP!$A$2:$O18194,7,FALSE)</f>
        <v>Si</v>
      </c>
      <c r="I153" s="134" t="str">
        <f>VLOOKUP(E153,VIP!$A$2:$O10159,8,FALSE)</f>
        <v>Si</v>
      </c>
      <c r="J153" s="134" t="str">
        <f>VLOOKUP(E153,VIP!$A$2:$O10109,8,FALSE)</f>
        <v>Si</v>
      </c>
      <c r="K153" s="134" t="str">
        <f>VLOOKUP(E153,VIP!$A$2:$O13683,6,0)</f>
        <v>SI</v>
      </c>
      <c r="L153" s="125" t="s">
        <v>2418</v>
      </c>
      <c r="M153" s="154" t="s">
        <v>2579</v>
      </c>
      <c r="N153" s="135" t="s">
        <v>2454</v>
      </c>
      <c r="O153" s="134" t="s">
        <v>2573</v>
      </c>
      <c r="P153" s="134"/>
      <c r="Q153" s="155">
        <v>44341.644444444442</v>
      </c>
    </row>
    <row r="154" spans="1:17" ht="18" x14ac:dyDescent="0.25">
      <c r="A154" s="134" t="str">
        <f>VLOOKUP(E154,'LISTADO ATM'!$A$2:$C$898,3,0)</f>
        <v>DISTRITO NACIONAL</v>
      </c>
      <c r="B154" s="129" t="s">
        <v>2586</v>
      </c>
      <c r="C154" s="136">
        <v>44341.641400462962</v>
      </c>
      <c r="D154" s="136" t="s">
        <v>2180</v>
      </c>
      <c r="E154" s="124">
        <v>378</v>
      </c>
      <c r="F154" s="156" t="str">
        <f>VLOOKUP(E154,VIP!$A$2:$O13332,2,0)</f>
        <v>DRBR378</v>
      </c>
      <c r="G154" s="134" t="str">
        <f>VLOOKUP(E154,'LISTADO ATM'!$A$2:$B$897,2,0)</f>
        <v>ATM UNP Villa Flores</v>
      </c>
      <c r="H154" s="134" t="str">
        <f>VLOOKUP(E154,VIP!$A$2:$O18195,7,FALSE)</f>
        <v>N/A</v>
      </c>
      <c r="I154" s="134" t="str">
        <f>VLOOKUP(E154,VIP!$A$2:$O10160,8,FALSE)</f>
        <v>N/A</v>
      </c>
      <c r="J154" s="134" t="str">
        <f>VLOOKUP(E154,VIP!$A$2:$O10110,8,FALSE)</f>
        <v>N/A</v>
      </c>
      <c r="K154" s="134" t="str">
        <f>VLOOKUP(E154,VIP!$A$2:$O13684,6,0)</f>
        <v>N/A</v>
      </c>
      <c r="L154" s="125" t="s">
        <v>2245</v>
      </c>
      <c r="M154" s="135" t="s">
        <v>2447</v>
      </c>
      <c r="N154" s="135" t="s">
        <v>2454</v>
      </c>
      <c r="O154" s="134" t="s">
        <v>2456</v>
      </c>
      <c r="P154" s="134"/>
      <c r="Q154" s="135" t="s">
        <v>2245</v>
      </c>
    </row>
    <row r="155" spans="1:17" ht="18" x14ac:dyDescent="0.25">
      <c r="A155" s="134" t="str">
        <f>VLOOKUP(E155,'LISTADO ATM'!$A$2:$C$898,3,0)</f>
        <v>DISTRITO NACIONAL</v>
      </c>
      <c r="B155" s="129" t="s">
        <v>2587</v>
      </c>
      <c r="C155" s="136">
        <v>44341.643611111111</v>
      </c>
      <c r="D155" s="136" t="s">
        <v>2180</v>
      </c>
      <c r="E155" s="124">
        <v>672</v>
      </c>
      <c r="F155" s="156" t="str">
        <f>VLOOKUP(E155,VIP!$A$2:$O13333,2,0)</f>
        <v>DRBR672</v>
      </c>
      <c r="G155" s="134" t="str">
        <f>VLOOKUP(E155,'LISTADO ATM'!$A$2:$B$897,2,0)</f>
        <v>ATM Destacamento Policía Nacional La Victoria</v>
      </c>
      <c r="H155" s="134" t="str">
        <f>VLOOKUP(E155,VIP!$A$2:$O18196,7,FALSE)</f>
        <v>Si</v>
      </c>
      <c r="I155" s="134" t="str">
        <f>VLOOKUP(E155,VIP!$A$2:$O10161,8,FALSE)</f>
        <v>Si</v>
      </c>
      <c r="J155" s="134" t="str">
        <f>VLOOKUP(E155,VIP!$A$2:$O10111,8,FALSE)</f>
        <v>Si</v>
      </c>
      <c r="K155" s="134" t="str">
        <f>VLOOKUP(E155,VIP!$A$2:$O13685,6,0)</f>
        <v>SI</v>
      </c>
      <c r="L155" s="125" t="s">
        <v>2245</v>
      </c>
      <c r="M155" s="135" t="s">
        <v>2447</v>
      </c>
      <c r="N155" s="135" t="s">
        <v>2454</v>
      </c>
      <c r="O155" s="134" t="s">
        <v>2456</v>
      </c>
      <c r="P155" s="134"/>
      <c r="Q155" s="135" t="s">
        <v>2245</v>
      </c>
    </row>
    <row r="156" spans="1:17" ht="18" x14ac:dyDescent="0.25">
      <c r="A156" s="134" t="str">
        <f>VLOOKUP(E156,'LISTADO ATM'!$A$2:$C$898,3,0)</f>
        <v>DISTRITO NACIONAL</v>
      </c>
      <c r="B156" s="129" t="s">
        <v>2588</v>
      </c>
      <c r="C156" s="136">
        <v>44341.649340277778</v>
      </c>
      <c r="D156" s="136" t="s">
        <v>2180</v>
      </c>
      <c r="E156" s="124">
        <v>487</v>
      </c>
      <c r="F156" s="156" t="str">
        <f>VLOOKUP(E156,VIP!$A$2:$O13334,2,0)</f>
        <v>DRBR487</v>
      </c>
      <c r="G156" s="134" t="str">
        <f>VLOOKUP(E156,'LISTADO ATM'!$A$2:$B$897,2,0)</f>
        <v xml:space="preserve">ATM Olé Hainamosa </v>
      </c>
      <c r="H156" s="134" t="str">
        <f>VLOOKUP(E156,VIP!$A$2:$O18197,7,FALSE)</f>
        <v>Si</v>
      </c>
      <c r="I156" s="134" t="str">
        <f>VLOOKUP(E156,VIP!$A$2:$O10162,8,FALSE)</f>
        <v>Si</v>
      </c>
      <c r="J156" s="134" t="str">
        <f>VLOOKUP(E156,VIP!$A$2:$O10112,8,FALSE)</f>
        <v>Si</v>
      </c>
      <c r="K156" s="134" t="str">
        <f>VLOOKUP(E156,VIP!$A$2:$O13686,6,0)</f>
        <v>SI</v>
      </c>
      <c r="L156" s="125" t="s">
        <v>2219</v>
      </c>
      <c r="M156" s="135" t="s">
        <v>2447</v>
      </c>
      <c r="N156" s="135" t="s">
        <v>2454</v>
      </c>
      <c r="O156" s="134" t="s">
        <v>2456</v>
      </c>
      <c r="P156" s="134"/>
      <c r="Q156" s="135" t="s">
        <v>2219</v>
      </c>
    </row>
    <row r="157" spans="1:17" ht="18" x14ac:dyDescent="0.25">
      <c r="A157" s="134" t="str">
        <f>VLOOKUP(E157,'LISTADO ATM'!$A$2:$C$898,3,0)</f>
        <v>DISTRITO NACIONAL</v>
      </c>
      <c r="B157" s="129" t="s">
        <v>2589</v>
      </c>
      <c r="C157" s="136">
        <v>44341.670729166668</v>
      </c>
      <c r="D157" s="136" t="s">
        <v>2450</v>
      </c>
      <c r="E157" s="124">
        <v>744</v>
      </c>
      <c r="F157" s="156" t="str">
        <f>VLOOKUP(E157,VIP!$A$2:$O13335,2,0)</f>
        <v>DRBR289</v>
      </c>
      <c r="G157" s="134" t="str">
        <f>VLOOKUP(E157,'LISTADO ATM'!$A$2:$B$897,2,0)</f>
        <v xml:space="preserve">ATM Multicentro La Sirena Venezuela </v>
      </c>
      <c r="H157" s="134" t="str">
        <f>VLOOKUP(E157,VIP!$A$2:$O18198,7,FALSE)</f>
        <v>Si</v>
      </c>
      <c r="I157" s="134" t="str">
        <f>VLOOKUP(E157,VIP!$A$2:$O10163,8,FALSE)</f>
        <v>Si</v>
      </c>
      <c r="J157" s="134" t="str">
        <f>VLOOKUP(E157,VIP!$A$2:$O10113,8,FALSE)</f>
        <v>Si</v>
      </c>
      <c r="K157" s="134" t="str">
        <f>VLOOKUP(E157,VIP!$A$2:$O13687,6,0)</f>
        <v>SI</v>
      </c>
      <c r="L157" s="125" t="s">
        <v>2418</v>
      </c>
      <c r="M157" s="135" t="s">
        <v>2447</v>
      </c>
      <c r="N157" s="135" t="s">
        <v>2454</v>
      </c>
      <c r="O157" s="134" t="s">
        <v>2455</v>
      </c>
      <c r="P157" s="134"/>
      <c r="Q157" s="135" t="s">
        <v>2418</v>
      </c>
    </row>
    <row r="158" spans="1:17" ht="18" x14ac:dyDescent="0.25">
      <c r="A158" s="134" t="str">
        <f>VLOOKUP(E158,'LISTADO ATM'!$A$2:$C$898,3,0)</f>
        <v>DISTRITO NACIONAL</v>
      </c>
      <c r="B158" s="129" t="s">
        <v>2590</v>
      </c>
      <c r="C158" s="136">
        <v>44341.696608796294</v>
      </c>
      <c r="D158" s="136" t="s">
        <v>2450</v>
      </c>
      <c r="E158" s="124">
        <v>578</v>
      </c>
      <c r="F158" s="156" t="str">
        <f>VLOOKUP(E158,VIP!$A$2:$O13336,2,0)</f>
        <v>DRBR324</v>
      </c>
      <c r="G158" s="134" t="str">
        <f>VLOOKUP(E158,'LISTADO ATM'!$A$2:$B$897,2,0)</f>
        <v xml:space="preserve">ATM Procuraduría General de la República </v>
      </c>
      <c r="H158" s="134" t="str">
        <f>VLOOKUP(E158,VIP!$A$2:$O18199,7,FALSE)</f>
        <v>Si</v>
      </c>
      <c r="I158" s="134" t="str">
        <f>VLOOKUP(E158,VIP!$A$2:$O10164,8,FALSE)</f>
        <v>No</v>
      </c>
      <c r="J158" s="134" t="str">
        <f>VLOOKUP(E158,VIP!$A$2:$O10114,8,FALSE)</f>
        <v>No</v>
      </c>
      <c r="K158" s="134" t="str">
        <f>VLOOKUP(E158,VIP!$A$2:$O13688,6,0)</f>
        <v>NO</v>
      </c>
      <c r="L158" s="125" t="s">
        <v>2443</v>
      </c>
      <c r="M158" s="135" t="s">
        <v>2447</v>
      </c>
      <c r="N158" s="135" t="s">
        <v>2454</v>
      </c>
      <c r="O158" s="134" t="s">
        <v>2455</v>
      </c>
      <c r="P158" s="134"/>
      <c r="Q158" s="135" t="s">
        <v>2443</v>
      </c>
    </row>
    <row r="159" spans="1:17" ht="18" x14ac:dyDescent="0.25">
      <c r="A159" s="134" t="str">
        <f>VLOOKUP(E159,'LISTADO ATM'!$A$2:$C$898,3,0)</f>
        <v>DISTRITO NACIONAL</v>
      </c>
      <c r="B159" s="129" t="s">
        <v>2591</v>
      </c>
      <c r="C159" s="136">
        <v>44341.711898148147</v>
      </c>
      <c r="D159" s="136" t="s">
        <v>2473</v>
      </c>
      <c r="E159" s="124">
        <v>911</v>
      </c>
      <c r="F159" s="156" t="str">
        <f>VLOOKUP(E159,VIP!$A$2:$O13337,2,0)</f>
        <v>DRBR911</v>
      </c>
      <c r="G159" s="134" t="str">
        <f>VLOOKUP(E159,'LISTADO ATM'!$A$2:$B$897,2,0)</f>
        <v xml:space="preserve">ATM Oficina Venezuela II </v>
      </c>
      <c r="H159" s="134" t="str">
        <f>VLOOKUP(E159,VIP!$A$2:$O18200,7,FALSE)</f>
        <v>Si</v>
      </c>
      <c r="I159" s="134" t="str">
        <f>VLOOKUP(E159,VIP!$A$2:$O10165,8,FALSE)</f>
        <v>Si</v>
      </c>
      <c r="J159" s="134" t="str">
        <f>VLOOKUP(E159,VIP!$A$2:$O10115,8,FALSE)</f>
        <v>Si</v>
      </c>
      <c r="K159" s="134" t="str">
        <f>VLOOKUP(E159,VIP!$A$2:$O13689,6,0)</f>
        <v>SI</v>
      </c>
      <c r="L159" s="125" t="s">
        <v>2443</v>
      </c>
      <c r="M159" s="135" t="s">
        <v>2447</v>
      </c>
      <c r="N159" s="135" t="s">
        <v>2454</v>
      </c>
      <c r="O159" s="134" t="s">
        <v>2602</v>
      </c>
      <c r="P159" s="134"/>
      <c r="Q159" s="135" t="s">
        <v>2443</v>
      </c>
    </row>
    <row r="160" spans="1:17" ht="18" x14ac:dyDescent="0.25">
      <c r="A160" s="134" t="str">
        <f>VLOOKUP(E160,'LISTADO ATM'!$A$2:$C$898,3,0)</f>
        <v>ESTE</v>
      </c>
      <c r="B160" s="129" t="s">
        <v>2592</v>
      </c>
      <c r="C160" s="136">
        <v>44341.73201388889</v>
      </c>
      <c r="D160" s="136" t="s">
        <v>2180</v>
      </c>
      <c r="E160" s="124">
        <v>368</v>
      </c>
      <c r="F160" s="156" t="str">
        <f>VLOOKUP(E160,VIP!$A$2:$O13338,2,0)</f>
        <v xml:space="preserve">DRBR368 </v>
      </c>
      <c r="G160" s="134" t="str">
        <f>VLOOKUP(E160,'LISTADO ATM'!$A$2:$B$897,2,0)</f>
        <v>ATM Ayuntamiento Peralvillo</v>
      </c>
      <c r="H160" s="134" t="str">
        <f>VLOOKUP(E160,VIP!$A$2:$O18201,7,FALSE)</f>
        <v>N/A</v>
      </c>
      <c r="I160" s="134" t="str">
        <f>VLOOKUP(E160,VIP!$A$2:$O10166,8,FALSE)</f>
        <v>N/A</v>
      </c>
      <c r="J160" s="134" t="str">
        <f>VLOOKUP(E160,VIP!$A$2:$O10116,8,FALSE)</f>
        <v>N/A</v>
      </c>
      <c r="K160" s="134" t="str">
        <f>VLOOKUP(E160,VIP!$A$2:$O13690,6,0)</f>
        <v>N/A</v>
      </c>
      <c r="L160" s="125" t="s">
        <v>2245</v>
      </c>
      <c r="M160" s="135" t="s">
        <v>2447</v>
      </c>
      <c r="N160" s="135" t="s">
        <v>2454</v>
      </c>
      <c r="O160" s="134" t="s">
        <v>2456</v>
      </c>
      <c r="P160" s="134"/>
      <c r="Q160" s="135" t="s">
        <v>2245</v>
      </c>
    </row>
    <row r="161" spans="1:17" ht="18" x14ac:dyDescent="0.25">
      <c r="A161" s="134" t="str">
        <f>VLOOKUP(E161,'LISTADO ATM'!$A$2:$C$898,3,0)</f>
        <v>NORTE</v>
      </c>
      <c r="B161" s="129" t="s">
        <v>2593</v>
      </c>
      <c r="C161" s="136">
        <v>44341.73296296296</v>
      </c>
      <c r="D161" s="136" t="s">
        <v>2181</v>
      </c>
      <c r="E161" s="124">
        <v>649</v>
      </c>
      <c r="F161" s="156" t="str">
        <f>VLOOKUP(E161,VIP!$A$2:$O13339,2,0)</f>
        <v>DRBR649</v>
      </c>
      <c r="G161" s="134" t="str">
        <f>VLOOKUP(E161,'LISTADO ATM'!$A$2:$B$897,2,0)</f>
        <v xml:space="preserve">ATM Oficina Galería 56 (San Francisco de Macorís) </v>
      </c>
      <c r="H161" s="134" t="str">
        <f>VLOOKUP(E161,VIP!$A$2:$O18202,7,FALSE)</f>
        <v>Si</v>
      </c>
      <c r="I161" s="134" t="str">
        <f>VLOOKUP(E161,VIP!$A$2:$O10167,8,FALSE)</f>
        <v>Si</v>
      </c>
      <c r="J161" s="134" t="str">
        <f>VLOOKUP(E161,VIP!$A$2:$O10117,8,FALSE)</f>
        <v>Si</v>
      </c>
      <c r="K161" s="134" t="str">
        <f>VLOOKUP(E161,VIP!$A$2:$O13691,6,0)</f>
        <v>SI</v>
      </c>
      <c r="L161" s="125" t="s">
        <v>2219</v>
      </c>
      <c r="M161" s="135" t="s">
        <v>2447</v>
      </c>
      <c r="N161" s="135" t="s">
        <v>2454</v>
      </c>
      <c r="O161" s="134" t="s">
        <v>2569</v>
      </c>
      <c r="P161" s="134"/>
      <c r="Q161" s="135" t="s">
        <v>2219</v>
      </c>
    </row>
    <row r="162" spans="1:17" ht="18" x14ac:dyDescent="0.25">
      <c r="A162" s="134" t="str">
        <f>VLOOKUP(E162,'LISTADO ATM'!$A$2:$C$898,3,0)</f>
        <v>ESTE</v>
      </c>
      <c r="B162" s="129" t="s">
        <v>2594</v>
      </c>
      <c r="C162" s="136">
        <v>44341.733703703707</v>
      </c>
      <c r="D162" s="136" t="s">
        <v>2180</v>
      </c>
      <c r="E162" s="124">
        <v>111</v>
      </c>
      <c r="F162" s="156" t="str">
        <f>VLOOKUP(E162,VIP!$A$2:$O13340,2,0)</f>
        <v>DRBR111</v>
      </c>
      <c r="G162" s="134" t="str">
        <f>VLOOKUP(E162,'LISTADO ATM'!$A$2:$B$897,2,0)</f>
        <v xml:space="preserve">ATM Oficina San Pedro </v>
      </c>
      <c r="H162" s="134" t="str">
        <f>VLOOKUP(E162,VIP!$A$2:$O18203,7,FALSE)</f>
        <v>Si</v>
      </c>
      <c r="I162" s="134" t="str">
        <f>VLOOKUP(E162,VIP!$A$2:$O10168,8,FALSE)</f>
        <v>Si</v>
      </c>
      <c r="J162" s="134" t="str">
        <f>VLOOKUP(E162,VIP!$A$2:$O10118,8,FALSE)</f>
        <v>Si</v>
      </c>
      <c r="K162" s="134" t="str">
        <f>VLOOKUP(E162,VIP!$A$2:$O13692,6,0)</f>
        <v>SI</v>
      </c>
      <c r="L162" s="125" t="s">
        <v>2603</v>
      </c>
      <c r="M162" s="135" t="s">
        <v>2447</v>
      </c>
      <c r="N162" s="135" t="s">
        <v>2454</v>
      </c>
      <c r="O162" s="134" t="s">
        <v>2456</v>
      </c>
      <c r="P162" s="134"/>
      <c r="Q162" s="135" t="s">
        <v>2603</v>
      </c>
    </row>
    <row r="163" spans="1:17" ht="18" x14ac:dyDescent="0.25">
      <c r="A163" s="134" t="str">
        <f>VLOOKUP(E163,'LISTADO ATM'!$A$2:$C$898,3,0)</f>
        <v>NORTE</v>
      </c>
      <c r="B163" s="129" t="s">
        <v>2595</v>
      </c>
      <c r="C163" s="136">
        <v>44341.735335648147</v>
      </c>
      <c r="D163" s="136" t="s">
        <v>2181</v>
      </c>
      <c r="E163" s="124">
        <v>936</v>
      </c>
      <c r="F163" s="156" t="str">
        <f>VLOOKUP(E163,VIP!$A$2:$O13341,2,0)</f>
        <v>DRBR936</v>
      </c>
      <c r="G163" s="134" t="str">
        <f>VLOOKUP(E163,'LISTADO ATM'!$A$2:$B$897,2,0)</f>
        <v xml:space="preserve">ATM Autobanco Oficina La Vega I </v>
      </c>
      <c r="H163" s="134" t="str">
        <f>VLOOKUP(E163,VIP!$A$2:$O18204,7,FALSE)</f>
        <v>Si</v>
      </c>
      <c r="I163" s="134" t="str">
        <f>VLOOKUP(E163,VIP!$A$2:$O10169,8,FALSE)</f>
        <v>Si</v>
      </c>
      <c r="J163" s="134" t="str">
        <f>VLOOKUP(E163,VIP!$A$2:$O10119,8,FALSE)</f>
        <v>Si</v>
      </c>
      <c r="K163" s="134" t="str">
        <f>VLOOKUP(E163,VIP!$A$2:$O13693,6,0)</f>
        <v>NO</v>
      </c>
      <c r="L163" s="125" t="s">
        <v>2574</v>
      </c>
      <c r="M163" s="135" t="s">
        <v>2447</v>
      </c>
      <c r="N163" s="135" t="s">
        <v>2454</v>
      </c>
      <c r="O163" s="134" t="s">
        <v>2569</v>
      </c>
      <c r="P163" s="134"/>
      <c r="Q163" s="135" t="s">
        <v>2574</v>
      </c>
    </row>
    <row r="164" spans="1:17" ht="18" x14ac:dyDescent="0.25">
      <c r="A164" s="134" t="str">
        <f>VLOOKUP(E164,'LISTADO ATM'!$A$2:$C$898,3,0)</f>
        <v>ESTE</v>
      </c>
      <c r="B164" s="129" t="s">
        <v>2596</v>
      </c>
      <c r="C164" s="136">
        <v>44341.738402777781</v>
      </c>
      <c r="D164" s="136" t="s">
        <v>2180</v>
      </c>
      <c r="E164" s="124">
        <v>830</v>
      </c>
      <c r="F164" s="156" t="str">
        <f>VLOOKUP(E164,VIP!$A$2:$O13342,2,0)</f>
        <v>DRBR830</v>
      </c>
      <c r="G164" s="134" t="str">
        <f>VLOOKUP(E164,'LISTADO ATM'!$A$2:$B$897,2,0)</f>
        <v xml:space="preserve">ATM UNP Sabana Grande de Boyá </v>
      </c>
      <c r="H164" s="134" t="str">
        <f>VLOOKUP(E164,VIP!$A$2:$O18205,7,FALSE)</f>
        <v>Si</v>
      </c>
      <c r="I164" s="134" t="str">
        <f>VLOOKUP(E164,VIP!$A$2:$O10170,8,FALSE)</f>
        <v>Si</v>
      </c>
      <c r="J164" s="134" t="str">
        <f>VLOOKUP(E164,VIP!$A$2:$O10120,8,FALSE)</f>
        <v>Si</v>
      </c>
      <c r="K164" s="134" t="str">
        <f>VLOOKUP(E164,VIP!$A$2:$O13694,6,0)</f>
        <v>NO</v>
      </c>
      <c r="L164" s="125" t="s">
        <v>2245</v>
      </c>
      <c r="M164" s="135" t="s">
        <v>2447</v>
      </c>
      <c r="N164" s="135" t="s">
        <v>2454</v>
      </c>
      <c r="O164" s="134" t="s">
        <v>2456</v>
      </c>
      <c r="P164" s="134"/>
      <c r="Q164" s="135" t="s">
        <v>2245</v>
      </c>
    </row>
    <row r="165" spans="1:17" ht="18" x14ac:dyDescent="0.25">
      <c r="A165" s="134" t="str">
        <f>VLOOKUP(E165,'LISTADO ATM'!$A$2:$C$898,3,0)</f>
        <v>SUR</v>
      </c>
      <c r="B165" s="129" t="s">
        <v>2597</v>
      </c>
      <c r="C165" s="136">
        <v>44341.739050925928</v>
      </c>
      <c r="D165" s="136" t="s">
        <v>2180</v>
      </c>
      <c r="E165" s="124">
        <v>135</v>
      </c>
      <c r="F165" s="156" t="str">
        <f>VLOOKUP(E165,VIP!$A$2:$O13343,2,0)</f>
        <v>DRBR135</v>
      </c>
      <c r="G165" s="134" t="str">
        <f>VLOOKUP(E165,'LISTADO ATM'!$A$2:$B$897,2,0)</f>
        <v xml:space="preserve">ATM Oficina Las Dunas Baní </v>
      </c>
      <c r="H165" s="134" t="str">
        <f>VLOOKUP(E165,VIP!$A$2:$O18206,7,FALSE)</f>
        <v>Si</v>
      </c>
      <c r="I165" s="134" t="str">
        <f>VLOOKUP(E165,VIP!$A$2:$O10171,8,FALSE)</f>
        <v>Si</v>
      </c>
      <c r="J165" s="134" t="str">
        <f>VLOOKUP(E165,VIP!$A$2:$O10121,8,FALSE)</f>
        <v>Si</v>
      </c>
      <c r="K165" s="134" t="str">
        <f>VLOOKUP(E165,VIP!$A$2:$O13695,6,0)</f>
        <v>SI</v>
      </c>
      <c r="L165" s="125" t="s">
        <v>2219</v>
      </c>
      <c r="M165" s="135" t="s">
        <v>2447</v>
      </c>
      <c r="N165" s="135" t="s">
        <v>2454</v>
      </c>
      <c r="O165" s="134" t="s">
        <v>2456</v>
      </c>
      <c r="P165" s="134"/>
      <c r="Q165" s="135" t="s">
        <v>2219</v>
      </c>
    </row>
    <row r="166" spans="1:17" ht="18" x14ac:dyDescent="0.25">
      <c r="A166" s="134" t="str">
        <f>VLOOKUP(E166,'LISTADO ATM'!$A$2:$C$898,3,0)</f>
        <v>DISTRITO NACIONAL</v>
      </c>
      <c r="B166" s="129" t="s">
        <v>2598</v>
      </c>
      <c r="C166" s="136">
        <v>44341.739814814813</v>
      </c>
      <c r="D166" s="136" t="s">
        <v>2180</v>
      </c>
      <c r="E166" s="124">
        <v>589</v>
      </c>
      <c r="F166" s="156" t="str">
        <f>VLOOKUP(E166,VIP!$A$2:$O13344,2,0)</f>
        <v>DRBR23E</v>
      </c>
      <c r="G166" s="134" t="str">
        <f>VLOOKUP(E166,'LISTADO ATM'!$A$2:$B$897,2,0)</f>
        <v xml:space="preserve">ATM S/M Bravo San Vicente de Paul </v>
      </c>
      <c r="H166" s="134" t="str">
        <f>VLOOKUP(E166,VIP!$A$2:$O18207,7,FALSE)</f>
        <v>Si</v>
      </c>
      <c r="I166" s="134" t="str">
        <f>VLOOKUP(E166,VIP!$A$2:$O10172,8,FALSE)</f>
        <v>No</v>
      </c>
      <c r="J166" s="134" t="str">
        <f>VLOOKUP(E166,VIP!$A$2:$O10122,8,FALSE)</f>
        <v>No</v>
      </c>
      <c r="K166" s="134" t="str">
        <f>VLOOKUP(E166,VIP!$A$2:$O13696,6,0)</f>
        <v>NO</v>
      </c>
      <c r="L166" s="125" t="s">
        <v>2219</v>
      </c>
      <c r="M166" s="135" t="s">
        <v>2447</v>
      </c>
      <c r="N166" s="135" t="s">
        <v>2454</v>
      </c>
      <c r="O166" s="134" t="s">
        <v>2456</v>
      </c>
      <c r="P166" s="134"/>
      <c r="Q166" s="135" t="s">
        <v>2219</v>
      </c>
    </row>
    <row r="167" spans="1:17" ht="18" x14ac:dyDescent="0.25">
      <c r="A167" s="134" t="str">
        <f>VLOOKUP(E167,'LISTADO ATM'!$A$2:$C$898,3,0)</f>
        <v>DISTRITO NACIONAL</v>
      </c>
      <c r="B167" s="129" t="s">
        <v>2599</v>
      </c>
      <c r="C167" s="136">
        <v>44341.740555555552</v>
      </c>
      <c r="D167" s="136" t="s">
        <v>2180</v>
      </c>
      <c r="E167" s="124">
        <v>281</v>
      </c>
      <c r="F167" s="156" t="str">
        <f>VLOOKUP(E167,VIP!$A$2:$O13345,2,0)</f>
        <v>DRBR737</v>
      </c>
      <c r="G167" s="134" t="str">
        <f>VLOOKUP(E167,'LISTADO ATM'!$A$2:$B$897,2,0)</f>
        <v xml:space="preserve">ATM S/M Pola Independencia </v>
      </c>
      <c r="H167" s="134" t="str">
        <f>VLOOKUP(E167,VIP!$A$2:$O18208,7,FALSE)</f>
        <v>Si</v>
      </c>
      <c r="I167" s="134" t="str">
        <f>VLOOKUP(E167,VIP!$A$2:$O10173,8,FALSE)</f>
        <v>Si</v>
      </c>
      <c r="J167" s="134" t="str">
        <f>VLOOKUP(E167,VIP!$A$2:$O10123,8,FALSE)</f>
        <v>Si</v>
      </c>
      <c r="K167" s="134" t="str">
        <f>VLOOKUP(E167,VIP!$A$2:$O13697,6,0)</f>
        <v>NO</v>
      </c>
      <c r="L167" s="125" t="s">
        <v>2469</v>
      </c>
      <c r="M167" s="135" t="s">
        <v>2447</v>
      </c>
      <c r="N167" s="135" t="s">
        <v>2454</v>
      </c>
      <c r="O167" s="134" t="s">
        <v>2456</v>
      </c>
      <c r="P167" s="134"/>
      <c r="Q167" s="135" t="s">
        <v>2469</v>
      </c>
    </row>
    <row r="168" spans="1:17" ht="18" x14ac:dyDescent="0.25">
      <c r="A168" s="134" t="str">
        <f>VLOOKUP(E168,'LISTADO ATM'!$A$2:$C$898,3,0)</f>
        <v>ESTE</v>
      </c>
      <c r="B168" s="129" t="s">
        <v>2600</v>
      </c>
      <c r="C168" s="136">
        <v>44341.758391203701</v>
      </c>
      <c r="D168" s="136" t="s">
        <v>2180</v>
      </c>
      <c r="E168" s="124">
        <v>121</v>
      </c>
      <c r="F168" s="156" t="str">
        <f>VLOOKUP(E168,VIP!$A$2:$O13346,2,0)</f>
        <v>DRBR121</v>
      </c>
      <c r="G168" s="134" t="str">
        <f>VLOOKUP(E168,'LISTADO ATM'!$A$2:$B$897,2,0)</f>
        <v xml:space="preserve">ATM Oficina Bayaguana </v>
      </c>
      <c r="H168" s="134" t="str">
        <f>VLOOKUP(E168,VIP!$A$2:$O18209,7,FALSE)</f>
        <v>Si</v>
      </c>
      <c r="I168" s="134" t="str">
        <f>VLOOKUP(E168,VIP!$A$2:$O10174,8,FALSE)</f>
        <v>Si</v>
      </c>
      <c r="J168" s="134" t="str">
        <f>VLOOKUP(E168,VIP!$A$2:$O10124,8,FALSE)</f>
        <v>Si</v>
      </c>
      <c r="K168" s="134" t="str">
        <f>VLOOKUP(E168,VIP!$A$2:$O13698,6,0)</f>
        <v>SI</v>
      </c>
      <c r="L168" s="125" t="s">
        <v>2469</v>
      </c>
      <c r="M168" s="135" t="s">
        <v>2447</v>
      </c>
      <c r="N168" s="135" t="s">
        <v>2454</v>
      </c>
      <c r="O168" s="134" t="s">
        <v>2456</v>
      </c>
      <c r="P168" s="134"/>
      <c r="Q168" s="135" t="s">
        <v>2469</v>
      </c>
    </row>
    <row r="169" spans="1:17" ht="18" x14ac:dyDescent="0.25">
      <c r="A169" s="134" t="str">
        <f>VLOOKUP(E169,'LISTADO ATM'!$A$2:$C$898,3,0)</f>
        <v>DISTRITO NACIONAL</v>
      </c>
      <c r="B169" s="129" t="s">
        <v>2601</v>
      </c>
      <c r="C169" s="136">
        <v>44341.759675925925</v>
      </c>
      <c r="D169" s="136" t="s">
        <v>2180</v>
      </c>
      <c r="E169" s="124">
        <v>787</v>
      </c>
      <c r="F169" s="156" t="str">
        <f>VLOOKUP(E169,VIP!$A$2:$O13347,2,0)</f>
        <v>DRBR278</v>
      </c>
      <c r="G169" s="134" t="str">
        <f>VLOOKUP(E169,'LISTADO ATM'!$A$2:$B$897,2,0)</f>
        <v xml:space="preserve">ATM Cafetería CTB II </v>
      </c>
      <c r="H169" s="134" t="str">
        <f>VLOOKUP(E169,VIP!$A$2:$O18210,7,FALSE)</f>
        <v>Si</v>
      </c>
      <c r="I169" s="134" t="str">
        <f>VLOOKUP(E169,VIP!$A$2:$O10175,8,FALSE)</f>
        <v>Si</v>
      </c>
      <c r="J169" s="134" t="str">
        <f>VLOOKUP(E169,VIP!$A$2:$O10125,8,FALSE)</f>
        <v>Si</v>
      </c>
      <c r="K169" s="134" t="str">
        <f>VLOOKUP(E169,VIP!$A$2:$O13699,6,0)</f>
        <v>NO</v>
      </c>
      <c r="L169" s="125" t="s">
        <v>2219</v>
      </c>
      <c r="M169" s="135" t="s">
        <v>2447</v>
      </c>
      <c r="N169" s="135" t="s">
        <v>2454</v>
      </c>
      <c r="O169" s="134" t="s">
        <v>2456</v>
      </c>
      <c r="P169" s="134"/>
      <c r="Q169" s="135" t="s">
        <v>2219</v>
      </c>
    </row>
    <row r="170" spans="1:17" ht="18" x14ac:dyDescent="0.25">
      <c r="A170" s="134" t="str">
        <f>VLOOKUP(E170,'LISTADO ATM'!$A$2:$C$898,3,0)</f>
        <v>DISTRITO NACIONAL</v>
      </c>
      <c r="B170" s="129" t="s">
        <v>2604</v>
      </c>
      <c r="C170" s="136">
        <v>44341.796377314815</v>
      </c>
      <c r="D170" s="136" t="s">
        <v>2450</v>
      </c>
      <c r="E170" s="124">
        <v>461</v>
      </c>
      <c r="F170" s="156" t="str">
        <f>VLOOKUP(E170,VIP!$A$2:$O13348,2,0)</f>
        <v>DRBR461</v>
      </c>
      <c r="G170" s="134" t="str">
        <f>VLOOKUP(E170,'LISTADO ATM'!$A$2:$B$897,2,0)</f>
        <v xml:space="preserve">ATM Autobanco Sarasota I </v>
      </c>
      <c r="H170" s="134" t="str">
        <f>VLOOKUP(E170,VIP!$A$2:$O18211,7,FALSE)</f>
        <v>Si</v>
      </c>
      <c r="I170" s="134" t="str">
        <f>VLOOKUP(E170,VIP!$A$2:$O10176,8,FALSE)</f>
        <v>Si</v>
      </c>
      <c r="J170" s="134" t="str">
        <f>VLOOKUP(E170,VIP!$A$2:$O10126,8,FALSE)</f>
        <v>Si</v>
      </c>
      <c r="K170" s="134" t="str">
        <f>VLOOKUP(E170,VIP!$A$2:$O13700,6,0)</f>
        <v>SI</v>
      </c>
      <c r="L170" s="125" t="s">
        <v>2418</v>
      </c>
      <c r="M170" s="135" t="s">
        <v>2447</v>
      </c>
      <c r="N170" s="135" t="s">
        <v>2454</v>
      </c>
      <c r="O170" s="134" t="s">
        <v>2455</v>
      </c>
      <c r="P170" s="134"/>
      <c r="Q170" s="135" t="s">
        <v>2418</v>
      </c>
    </row>
    <row r="171" spans="1:17" ht="18" x14ac:dyDescent="0.25">
      <c r="A171" s="134" t="str">
        <f>VLOOKUP(E171,'LISTADO ATM'!$A$2:$C$898,3,0)</f>
        <v>ESTE</v>
      </c>
      <c r="B171" s="129" t="s">
        <v>2605</v>
      </c>
      <c r="C171" s="136">
        <v>44341.798726851855</v>
      </c>
      <c r="D171" s="136" t="s">
        <v>2450</v>
      </c>
      <c r="E171" s="124">
        <v>114</v>
      </c>
      <c r="F171" s="156" t="str">
        <f>VLOOKUP(E171,VIP!$A$2:$O13349,2,0)</f>
        <v>DRBR114</v>
      </c>
      <c r="G171" s="134" t="str">
        <f>VLOOKUP(E171,'LISTADO ATM'!$A$2:$B$897,2,0)</f>
        <v xml:space="preserve">ATM Oficina Hato Mayor </v>
      </c>
      <c r="H171" s="134" t="str">
        <f>VLOOKUP(E171,VIP!$A$2:$O18212,7,FALSE)</f>
        <v>Si</v>
      </c>
      <c r="I171" s="134" t="str">
        <f>VLOOKUP(E171,VIP!$A$2:$O10177,8,FALSE)</f>
        <v>Si</v>
      </c>
      <c r="J171" s="134" t="str">
        <f>VLOOKUP(E171,VIP!$A$2:$O10127,8,FALSE)</f>
        <v>Si</v>
      </c>
      <c r="K171" s="134" t="str">
        <f>VLOOKUP(E171,VIP!$A$2:$O13701,6,0)</f>
        <v>NO</v>
      </c>
      <c r="L171" s="125" t="s">
        <v>2418</v>
      </c>
      <c r="M171" s="135" t="s">
        <v>2447</v>
      </c>
      <c r="N171" s="135" t="s">
        <v>2454</v>
      </c>
      <c r="O171" s="134" t="s">
        <v>2455</v>
      </c>
      <c r="P171" s="134"/>
      <c r="Q171" s="135" t="s">
        <v>2418</v>
      </c>
    </row>
    <row r="172" spans="1:17" ht="18" x14ac:dyDescent="0.25">
      <c r="A172" s="134" t="str">
        <f>VLOOKUP(E172,'LISTADO ATM'!$A$2:$C$898,3,0)</f>
        <v>NORTE</v>
      </c>
      <c r="B172" s="129" t="s">
        <v>2606</v>
      </c>
      <c r="C172" s="136">
        <v>44341.845011574071</v>
      </c>
      <c r="D172" s="136" t="s">
        <v>2630</v>
      </c>
      <c r="E172" s="124">
        <v>307</v>
      </c>
      <c r="F172" s="156" t="str">
        <f>VLOOKUP(E172,VIP!$A$2:$O13350,2,0)</f>
        <v>DRBR307</v>
      </c>
      <c r="G172" s="134" t="str">
        <f>VLOOKUP(E172,'LISTADO ATM'!$A$2:$B$897,2,0)</f>
        <v>ATM Oficina Nagua II</v>
      </c>
      <c r="H172" s="134" t="str">
        <f>VLOOKUP(E172,VIP!$A$2:$O18213,7,FALSE)</f>
        <v>Si</v>
      </c>
      <c r="I172" s="134" t="str">
        <f>VLOOKUP(E172,VIP!$A$2:$O10178,8,FALSE)</f>
        <v>Si</v>
      </c>
      <c r="J172" s="134" t="str">
        <f>VLOOKUP(E172,VIP!$A$2:$O10128,8,FALSE)</f>
        <v>Si</v>
      </c>
      <c r="K172" s="134" t="str">
        <f>VLOOKUP(E172,VIP!$A$2:$O13702,6,0)</f>
        <v>SI</v>
      </c>
      <c r="L172" s="125" t="s">
        <v>2418</v>
      </c>
      <c r="M172" s="135" t="s">
        <v>2447</v>
      </c>
      <c r="N172" s="135" t="s">
        <v>2454</v>
      </c>
      <c r="O172" s="134" t="s">
        <v>2631</v>
      </c>
      <c r="P172" s="134"/>
      <c r="Q172" s="135" t="s">
        <v>2418</v>
      </c>
    </row>
    <row r="173" spans="1:17" ht="18" x14ac:dyDescent="0.25">
      <c r="A173" s="134" t="str">
        <f>VLOOKUP(E173,'LISTADO ATM'!$A$2:$C$898,3,0)</f>
        <v>DISTRITO NACIONAL</v>
      </c>
      <c r="B173" s="129" t="s">
        <v>2607</v>
      </c>
      <c r="C173" s="136">
        <v>44341.84883101852</v>
      </c>
      <c r="D173" s="136" t="s">
        <v>2450</v>
      </c>
      <c r="E173" s="124">
        <v>706</v>
      </c>
      <c r="F173" s="156" t="str">
        <f>VLOOKUP(E173,VIP!$A$2:$O13351,2,0)</f>
        <v>DRBR706</v>
      </c>
      <c r="G173" s="134" t="str">
        <f>VLOOKUP(E173,'LISTADO ATM'!$A$2:$B$897,2,0)</f>
        <v xml:space="preserve">ATM S/M Pristine </v>
      </c>
      <c r="H173" s="134" t="str">
        <f>VLOOKUP(E173,VIP!$A$2:$O18214,7,FALSE)</f>
        <v>Si</v>
      </c>
      <c r="I173" s="134" t="str">
        <f>VLOOKUP(E173,VIP!$A$2:$O10179,8,FALSE)</f>
        <v>Si</v>
      </c>
      <c r="J173" s="134" t="str">
        <f>VLOOKUP(E173,VIP!$A$2:$O10129,8,FALSE)</f>
        <v>Si</v>
      </c>
      <c r="K173" s="134" t="str">
        <f>VLOOKUP(E173,VIP!$A$2:$O13703,6,0)</f>
        <v>NO</v>
      </c>
      <c r="L173" s="125" t="s">
        <v>2418</v>
      </c>
      <c r="M173" s="135" t="s">
        <v>2447</v>
      </c>
      <c r="N173" s="135" t="s">
        <v>2454</v>
      </c>
      <c r="O173" s="134" t="s">
        <v>2455</v>
      </c>
      <c r="P173" s="134"/>
      <c r="Q173" s="135" t="s">
        <v>2418</v>
      </c>
    </row>
    <row r="174" spans="1:17" ht="18" x14ac:dyDescent="0.25">
      <c r="A174" s="134" t="str">
        <f>VLOOKUP(E174,'LISTADO ATM'!$A$2:$C$898,3,0)</f>
        <v>SUR</v>
      </c>
      <c r="B174" s="129" t="s">
        <v>2608</v>
      </c>
      <c r="C174" s="136">
        <v>44341.854895833334</v>
      </c>
      <c r="D174" s="136" t="s">
        <v>2473</v>
      </c>
      <c r="E174" s="124">
        <v>766</v>
      </c>
      <c r="F174" s="156" t="str">
        <f>VLOOKUP(E174,VIP!$A$2:$O13352,2,0)</f>
        <v>DRBR440</v>
      </c>
      <c r="G174" s="134" t="str">
        <f>VLOOKUP(E174,'LISTADO ATM'!$A$2:$B$897,2,0)</f>
        <v xml:space="preserve">ATM Oficina Azua II </v>
      </c>
      <c r="H174" s="134" t="str">
        <f>VLOOKUP(E174,VIP!$A$2:$O18215,7,FALSE)</f>
        <v>Si</v>
      </c>
      <c r="I174" s="134" t="str">
        <f>VLOOKUP(E174,VIP!$A$2:$O10180,8,FALSE)</f>
        <v>Si</v>
      </c>
      <c r="J174" s="134" t="str">
        <f>VLOOKUP(E174,VIP!$A$2:$O10130,8,FALSE)</f>
        <v>Si</v>
      </c>
      <c r="K174" s="134" t="str">
        <f>VLOOKUP(E174,VIP!$A$2:$O13704,6,0)</f>
        <v>SI</v>
      </c>
      <c r="L174" s="125" t="s">
        <v>2418</v>
      </c>
      <c r="M174" s="135" t="s">
        <v>2447</v>
      </c>
      <c r="N174" s="135" t="s">
        <v>2454</v>
      </c>
      <c r="O174" s="134" t="s">
        <v>2602</v>
      </c>
      <c r="P174" s="134"/>
      <c r="Q174" s="135" t="s">
        <v>2418</v>
      </c>
    </row>
    <row r="175" spans="1:17" ht="18" x14ac:dyDescent="0.25">
      <c r="A175" s="134" t="str">
        <f>VLOOKUP(E175,'LISTADO ATM'!$A$2:$C$898,3,0)</f>
        <v>DISTRITO NACIONAL</v>
      </c>
      <c r="B175" s="129" t="s">
        <v>2609</v>
      </c>
      <c r="C175" s="136">
        <v>44341.896412037036</v>
      </c>
      <c r="D175" s="136" t="s">
        <v>2450</v>
      </c>
      <c r="E175" s="124">
        <v>717</v>
      </c>
      <c r="F175" s="156" t="str">
        <f>VLOOKUP(E175,VIP!$A$2:$O13353,2,0)</f>
        <v>DRBR24K</v>
      </c>
      <c r="G175" s="134" t="str">
        <f>VLOOKUP(E175,'LISTADO ATM'!$A$2:$B$897,2,0)</f>
        <v xml:space="preserve">ATM Oficina Los Alcarrizos </v>
      </c>
      <c r="H175" s="134" t="str">
        <f>VLOOKUP(E175,VIP!$A$2:$O18216,7,FALSE)</f>
        <v>Si</v>
      </c>
      <c r="I175" s="134" t="str">
        <f>VLOOKUP(E175,VIP!$A$2:$O10181,8,FALSE)</f>
        <v>Si</v>
      </c>
      <c r="J175" s="134" t="str">
        <f>VLOOKUP(E175,VIP!$A$2:$O10131,8,FALSE)</f>
        <v>Si</v>
      </c>
      <c r="K175" s="134" t="str">
        <f>VLOOKUP(E175,VIP!$A$2:$O13705,6,0)</f>
        <v>SI</v>
      </c>
      <c r="L175" s="125" t="s">
        <v>2418</v>
      </c>
      <c r="M175" s="135" t="s">
        <v>2447</v>
      </c>
      <c r="N175" s="135" t="s">
        <v>2454</v>
      </c>
      <c r="O175" s="134" t="s">
        <v>2455</v>
      </c>
      <c r="P175" s="134"/>
      <c r="Q175" s="135" t="s">
        <v>2418</v>
      </c>
    </row>
    <row r="176" spans="1:17" ht="18" x14ac:dyDescent="0.25">
      <c r="A176" s="134" t="str">
        <f>VLOOKUP(E176,'LISTADO ATM'!$A$2:$C$898,3,0)</f>
        <v>NORTE</v>
      </c>
      <c r="B176" s="129" t="s">
        <v>2610</v>
      </c>
      <c r="C176" s="136">
        <v>44341.897812499999</v>
      </c>
      <c r="D176" s="136" t="s">
        <v>2630</v>
      </c>
      <c r="E176" s="124">
        <v>728</v>
      </c>
      <c r="F176" s="156" t="str">
        <f>VLOOKUP(E176,VIP!$A$2:$O13354,2,0)</f>
        <v>DRBR051</v>
      </c>
      <c r="G176" s="134" t="str">
        <f>VLOOKUP(E176,'LISTADO ATM'!$A$2:$B$897,2,0)</f>
        <v xml:space="preserve">ATM UNP La Vega Oficina Regional Norcentral </v>
      </c>
      <c r="H176" s="134" t="str">
        <f>VLOOKUP(E176,VIP!$A$2:$O18217,7,FALSE)</f>
        <v>Si</v>
      </c>
      <c r="I176" s="134" t="str">
        <f>VLOOKUP(E176,VIP!$A$2:$O10182,8,FALSE)</f>
        <v>Si</v>
      </c>
      <c r="J176" s="134" t="str">
        <f>VLOOKUP(E176,VIP!$A$2:$O10132,8,FALSE)</f>
        <v>Si</v>
      </c>
      <c r="K176" s="134" t="str">
        <f>VLOOKUP(E176,VIP!$A$2:$O13706,6,0)</f>
        <v>SI</v>
      </c>
      <c r="L176" s="125" t="s">
        <v>2418</v>
      </c>
      <c r="M176" s="135" t="s">
        <v>2447</v>
      </c>
      <c r="N176" s="135" t="s">
        <v>2454</v>
      </c>
      <c r="O176" s="134" t="s">
        <v>2631</v>
      </c>
      <c r="P176" s="134"/>
      <c r="Q176" s="135" t="s">
        <v>2418</v>
      </c>
    </row>
    <row r="177" spans="1:17" ht="18" x14ac:dyDescent="0.25">
      <c r="A177" s="134" t="str">
        <f>VLOOKUP(E177,'LISTADO ATM'!$A$2:$C$898,3,0)</f>
        <v>DISTRITO NACIONAL</v>
      </c>
      <c r="B177" s="129" t="s">
        <v>2611</v>
      </c>
      <c r="C177" s="136">
        <v>44341.900543981479</v>
      </c>
      <c r="D177" s="136" t="s">
        <v>2180</v>
      </c>
      <c r="E177" s="124">
        <v>816</v>
      </c>
      <c r="F177" s="156" t="str">
        <f>VLOOKUP(E177,VIP!$A$2:$O13355,2,0)</f>
        <v>DRBR816</v>
      </c>
      <c r="G177" s="134" t="str">
        <f>VLOOKUP(E177,'LISTADO ATM'!$A$2:$B$897,2,0)</f>
        <v xml:space="preserve">ATM Oficina Pedro Brand </v>
      </c>
      <c r="H177" s="134" t="str">
        <f>VLOOKUP(E177,VIP!$A$2:$O18218,7,FALSE)</f>
        <v>Si</v>
      </c>
      <c r="I177" s="134" t="str">
        <f>VLOOKUP(E177,VIP!$A$2:$O10183,8,FALSE)</f>
        <v>Si</v>
      </c>
      <c r="J177" s="134" t="str">
        <f>VLOOKUP(E177,VIP!$A$2:$O10133,8,FALSE)</f>
        <v>Si</v>
      </c>
      <c r="K177" s="134" t="str">
        <f>VLOOKUP(E177,VIP!$A$2:$O13707,6,0)</f>
        <v>NO</v>
      </c>
      <c r="L177" s="125" t="s">
        <v>2219</v>
      </c>
      <c r="M177" s="135" t="s">
        <v>2447</v>
      </c>
      <c r="N177" s="135" t="s">
        <v>2454</v>
      </c>
      <c r="O177" s="134" t="s">
        <v>2456</v>
      </c>
      <c r="P177" s="134"/>
      <c r="Q177" s="135" t="s">
        <v>2219</v>
      </c>
    </row>
    <row r="178" spans="1:17" ht="18" x14ac:dyDescent="0.25">
      <c r="A178" s="134" t="str">
        <f>VLOOKUP(E178,'LISTADO ATM'!$A$2:$C$898,3,0)</f>
        <v>DISTRITO NACIONAL</v>
      </c>
      <c r="B178" s="129" t="s">
        <v>2612</v>
      </c>
      <c r="C178" s="136">
        <v>44341.901250000003</v>
      </c>
      <c r="D178" s="136" t="s">
        <v>2180</v>
      </c>
      <c r="E178" s="124">
        <v>629</v>
      </c>
      <c r="F178" s="156" t="str">
        <f>VLOOKUP(E178,VIP!$A$2:$O13356,2,0)</f>
        <v>DRBR24M</v>
      </c>
      <c r="G178" s="134" t="str">
        <f>VLOOKUP(E178,'LISTADO ATM'!$A$2:$B$897,2,0)</f>
        <v xml:space="preserve">ATM Oficina Americana Independencia I </v>
      </c>
      <c r="H178" s="134" t="str">
        <f>VLOOKUP(E178,VIP!$A$2:$O18219,7,FALSE)</f>
        <v>Si</v>
      </c>
      <c r="I178" s="134" t="str">
        <f>VLOOKUP(E178,VIP!$A$2:$O10184,8,FALSE)</f>
        <v>Si</v>
      </c>
      <c r="J178" s="134" t="str">
        <f>VLOOKUP(E178,VIP!$A$2:$O10134,8,FALSE)</f>
        <v>Si</v>
      </c>
      <c r="K178" s="134" t="str">
        <f>VLOOKUP(E178,VIP!$A$2:$O13708,6,0)</f>
        <v>SI</v>
      </c>
      <c r="L178" s="125" t="s">
        <v>2574</v>
      </c>
      <c r="M178" s="135" t="s">
        <v>2447</v>
      </c>
      <c r="N178" s="135" t="s">
        <v>2454</v>
      </c>
      <c r="O178" s="134" t="s">
        <v>2456</v>
      </c>
      <c r="P178" s="134"/>
      <c r="Q178" s="135" t="s">
        <v>2574</v>
      </c>
    </row>
    <row r="179" spans="1:17" ht="18" x14ac:dyDescent="0.25">
      <c r="A179" s="134" t="str">
        <f>VLOOKUP(E179,'LISTADO ATM'!$A$2:$C$898,3,0)</f>
        <v>SUR</v>
      </c>
      <c r="B179" s="129" t="s">
        <v>2613</v>
      </c>
      <c r="C179" s="136">
        <v>44341.901770833334</v>
      </c>
      <c r="D179" s="136" t="s">
        <v>2180</v>
      </c>
      <c r="E179" s="124">
        <v>885</v>
      </c>
      <c r="F179" s="156" t="str">
        <f>VLOOKUP(E179,VIP!$A$2:$O13357,2,0)</f>
        <v>DRBR885</v>
      </c>
      <c r="G179" s="134" t="str">
        <f>VLOOKUP(E179,'LISTADO ATM'!$A$2:$B$897,2,0)</f>
        <v xml:space="preserve">ATM UNP Rancho Arriba </v>
      </c>
      <c r="H179" s="134" t="str">
        <f>VLOOKUP(E179,VIP!$A$2:$O18220,7,FALSE)</f>
        <v>Si</v>
      </c>
      <c r="I179" s="134" t="str">
        <f>VLOOKUP(E179,VIP!$A$2:$O10185,8,FALSE)</f>
        <v>Si</v>
      </c>
      <c r="J179" s="134" t="str">
        <f>VLOOKUP(E179,VIP!$A$2:$O10135,8,FALSE)</f>
        <v>Si</v>
      </c>
      <c r="K179" s="134" t="str">
        <f>VLOOKUP(E179,VIP!$A$2:$O13709,6,0)</f>
        <v>NO</v>
      </c>
      <c r="L179" s="125" t="s">
        <v>2245</v>
      </c>
      <c r="M179" s="135" t="s">
        <v>2447</v>
      </c>
      <c r="N179" s="135" t="s">
        <v>2454</v>
      </c>
      <c r="O179" s="134" t="s">
        <v>2456</v>
      </c>
      <c r="P179" s="134"/>
      <c r="Q179" s="135" t="s">
        <v>2245</v>
      </c>
    </row>
    <row r="180" spans="1:17" ht="18" x14ac:dyDescent="0.25">
      <c r="A180" s="134" t="str">
        <f>VLOOKUP(E180,'LISTADO ATM'!$A$2:$C$898,3,0)</f>
        <v>SUR</v>
      </c>
      <c r="B180" s="129" t="s">
        <v>2614</v>
      </c>
      <c r="C180" s="136">
        <v>44341.902349537035</v>
      </c>
      <c r="D180" s="136" t="s">
        <v>2180</v>
      </c>
      <c r="E180" s="124">
        <v>764</v>
      </c>
      <c r="F180" s="156" t="str">
        <f>VLOOKUP(E180,VIP!$A$2:$O13358,2,0)</f>
        <v>DRBR451</v>
      </c>
      <c r="G180" s="134" t="str">
        <f>VLOOKUP(E180,'LISTADO ATM'!$A$2:$B$897,2,0)</f>
        <v xml:space="preserve">ATM Oficina Elías Piña </v>
      </c>
      <c r="H180" s="134" t="str">
        <f>VLOOKUP(E180,VIP!$A$2:$O18221,7,FALSE)</f>
        <v>Si</v>
      </c>
      <c r="I180" s="134" t="str">
        <f>VLOOKUP(E180,VIP!$A$2:$O10186,8,FALSE)</f>
        <v>Si</v>
      </c>
      <c r="J180" s="134" t="str">
        <f>VLOOKUP(E180,VIP!$A$2:$O10136,8,FALSE)</f>
        <v>Si</v>
      </c>
      <c r="K180" s="134" t="str">
        <f>VLOOKUP(E180,VIP!$A$2:$O13710,6,0)</f>
        <v>NO</v>
      </c>
      <c r="L180" s="125" t="s">
        <v>2574</v>
      </c>
      <c r="M180" s="135" t="s">
        <v>2447</v>
      </c>
      <c r="N180" s="135" t="s">
        <v>2454</v>
      </c>
      <c r="O180" s="134" t="s">
        <v>2456</v>
      </c>
      <c r="P180" s="134"/>
      <c r="Q180" s="135" t="s">
        <v>2574</v>
      </c>
    </row>
    <row r="181" spans="1:17" ht="18" x14ac:dyDescent="0.25">
      <c r="A181" s="134" t="str">
        <f>VLOOKUP(E181,'LISTADO ATM'!$A$2:$C$898,3,0)</f>
        <v>SUR</v>
      </c>
      <c r="B181" s="129" t="s">
        <v>2615</v>
      </c>
      <c r="C181" s="136">
        <v>44341.903009259258</v>
      </c>
      <c r="D181" s="136" t="s">
        <v>2180</v>
      </c>
      <c r="E181" s="124">
        <v>5</v>
      </c>
      <c r="F181" s="156" t="str">
        <f>VLOOKUP(E181,VIP!$A$2:$O13359,2,0)</f>
        <v>DRBR005</v>
      </c>
      <c r="G181" s="134" t="str">
        <f>VLOOKUP(E181,'LISTADO ATM'!$A$2:$B$897,2,0)</f>
        <v>ATM Oficina Autoservicio Villa Ofelia (San Juan)</v>
      </c>
      <c r="H181" s="134" t="str">
        <f>VLOOKUP(E181,VIP!$A$2:$O18222,7,FALSE)</f>
        <v>Si</v>
      </c>
      <c r="I181" s="134" t="str">
        <f>VLOOKUP(E181,VIP!$A$2:$O10187,8,FALSE)</f>
        <v>Si</v>
      </c>
      <c r="J181" s="134" t="str">
        <f>VLOOKUP(E181,VIP!$A$2:$O10137,8,FALSE)</f>
        <v>Si</v>
      </c>
      <c r="K181" s="134" t="str">
        <f>VLOOKUP(E181,VIP!$A$2:$O13711,6,0)</f>
        <v>NO</v>
      </c>
      <c r="L181" s="125" t="s">
        <v>2219</v>
      </c>
      <c r="M181" s="135" t="s">
        <v>2447</v>
      </c>
      <c r="N181" s="135" t="s">
        <v>2454</v>
      </c>
      <c r="O181" s="134" t="s">
        <v>2456</v>
      </c>
      <c r="P181" s="134"/>
      <c r="Q181" s="135" t="s">
        <v>2219</v>
      </c>
    </row>
    <row r="182" spans="1:17" ht="18" x14ac:dyDescent="0.25">
      <c r="A182" s="134" t="str">
        <f>VLOOKUP(E182,'LISTADO ATM'!$A$2:$C$898,3,0)</f>
        <v>DISTRITO NACIONAL</v>
      </c>
      <c r="B182" s="129" t="s">
        <v>2616</v>
      </c>
      <c r="C182" s="136">
        <v>44341.903564814813</v>
      </c>
      <c r="D182" s="136" t="s">
        <v>2180</v>
      </c>
      <c r="E182" s="124">
        <v>622</v>
      </c>
      <c r="F182" s="156" t="str">
        <f>VLOOKUP(E182,VIP!$A$2:$O13360,2,0)</f>
        <v>DRBR622</v>
      </c>
      <c r="G182" s="134" t="str">
        <f>VLOOKUP(E182,'LISTADO ATM'!$A$2:$B$897,2,0)</f>
        <v xml:space="preserve">ATM Ayuntamiento D.N. </v>
      </c>
      <c r="H182" s="134" t="str">
        <f>VLOOKUP(E182,VIP!$A$2:$O18223,7,FALSE)</f>
        <v>Si</v>
      </c>
      <c r="I182" s="134" t="str">
        <f>VLOOKUP(E182,VIP!$A$2:$O10188,8,FALSE)</f>
        <v>Si</v>
      </c>
      <c r="J182" s="134" t="str">
        <f>VLOOKUP(E182,VIP!$A$2:$O10138,8,FALSE)</f>
        <v>Si</v>
      </c>
      <c r="K182" s="134" t="str">
        <f>VLOOKUP(E182,VIP!$A$2:$O13712,6,0)</f>
        <v>NO</v>
      </c>
      <c r="L182" s="125" t="s">
        <v>2245</v>
      </c>
      <c r="M182" s="135" t="s">
        <v>2447</v>
      </c>
      <c r="N182" s="135" t="s">
        <v>2454</v>
      </c>
      <c r="O182" s="134" t="s">
        <v>2456</v>
      </c>
      <c r="P182" s="134"/>
      <c r="Q182" s="135" t="s">
        <v>2245</v>
      </c>
    </row>
    <row r="183" spans="1:17" ht="18" x14ac:dyDescent="0.25">
      <c r="A183" s="134" t="str">
        <f>VLOOKUP(E183,'LISTADO ATM'!$A$2:$C$898,3,0)</f>
        <v>NORTE</v>
      </c>
      <c r="B183" s="129" t="s">
        <v>2617</v>
      </c>
      <c r="C183" s="136">
        <v>44341.903981481482</v>
      </c>
      <c r="D183" s="136" t="s">
        <v>2181</v>
      </c>
      <c r="E183" s="124">
        <v>285</v>
      </c>
      <c r="F183" s="156" t="str">
        <f>VLOOKUP(E183,VIP!$A$2:$O13361,2,0)</f>
        <v>DRBR285</v>
      </c>
      <c r="G183" s="134" t="str">
        <f>VLOOKUP(E183,'LISTADO ATM'!$A$2:$B$897,2,0)</f>
        <v xml:space="preserve">ATM Oficina Camino Real (Puerto Plata) </v>
      </c>
      <c r="H183" s="134" t="str">
        <f>VLOOKUP(E183,VIP!$A$2:$O18224,7,FALSE)</f>
        <v>Si</v>
      </c>
      <c r="I183" s="134" t="str">
        <f>VLOOKUP(E183,VIP!$A$2:$O10189,8,FALSE)</f>
        <v>Si</v>
      </c>
      <c r="J183" s="134" t="str">
        <f>VLOOKUP(E183,VIP!$A$2:$O10139,8,FALSE)</f>
        <v>Si</v>
      </c>
      <c r="K183" s="134" t="str">
        <f>VLOOKUP(E183,VIP!$A$2:$O13713,6,0)</f>
        <v>NO</v>
      </c>
      <c r="L183" s="125" t="s">
        <v>2219</v>
      </c>
      <c r="M183" s="135" t="s">
        <v>2447</v>
      </c>
      <c r="N183" s="135" t="s">
        <v>2454</v>
      </c>
      <c r="O183" s="134" t="s">
        <v>2569</v>
      </c>
      <c r="P183" s="134"/>
      <c r="Q183" s="135" t="s">
        <v>2219</v>
      </c>
    </row>
    <row r="184" spans="1:17" ht="18" x14ac:dyDescent="0.25">
      <c r="A184" s="134" t="str">
        <f>VLOOKUP(E184,'LISTADO ATM'!$A$2:$C$898,3,0)</f>
        <v>SUR</v>
      </c>
      <c r="B184" s="129" t="s">
        <v>2618</v>
      </c>
      <c r="C184" s="136">
        <v>44341.904988425929</v>
      </c>
      <c r="D184" s="136" t="s">
        <v>2180</v>
      </c>
      <c r="E184" s="124">
        <v>84</v>
      </c>
      <c r="F184" s="156" t="str">
        <f>VLOOKUP(E184,VIP!$A$2:$O13362,2,0)</f>
        <v>DRBR084</v>
      </c>
      <c r="G184" s="134" t="str">
        <f>VLOOKUP(E184,'LISTADO ATM'!$A$2:$B$897,2,0)</f>
        <v xml:space="preserve">ATM Oficina Multicentro Sirena San Cristóbal </v>
      </c>
      <c r="H184" s="134" t="str">
        <f>VLOOKUP(E184,VIP!$A$2:$O18225,7,FALSE)</f>
        <v>Si</v>
      </c>
      <c r="I184" s="134" t="str">
        <f>VLOOKUP(E184,VIP!$A$2:$O10190,8,FALSE)</f>
        <v>Si</v>
      </c>
      <c r="J184" s="134" t="str">
        <f>VLOOKUP(E184,VIP!$A$2:$O10140,8,FALSE)</f>
        <v>Si</v>
      </c>
      <c r="K184" s="134" t="str">
        <f>VLOOKUP(E184,VIP!$A$2:$O13714,6,0)</f>
        <v>SI</v>
      </c>
      <c r="L184" s="125" t="s">
        <v>2574</v>
      </c>
      <c r="M184" s="135" t="s">
        <v>2447</v>
      </c>
      <c r="N184" s="135" t="s">
        <v>2454</v>
      </c>
      <c r="O184" s="134" t="s">
        <v>2456</v>
      </c>
      <c r="P184" s="134"/>
      <c r="Q184" s="135" t="s">
        <v>2574</v>
      </c>
    </row>
    <row r="185" spans="1:17" ht="18" x14ac:dyDescent="0.25">
      <c r="A185" s="134" t="str">
        <f>VLOOKUP(E185,'LISTADO ATM'!$A$2:$C$898,3,0)</f>
        <v>NORTE</v>
      </c>
      <c r="B185" s="129" t="s">
        <v>2619</v>
      </c>
      <c r="C185" s="136">
        <v>44341.905590277776</v>
      </c>
      <c r="D185" s="136" t="s">
        <v>2181</v>
      </c>
      <c r="E185" s="124">
        <v>282</v>
      </c>
      <c r="F185" s="156" t="str">
        <f>VLOOKUP(E185,VIP!$A$2:$O13363,2,0)</f>
        <v>DRBR282</v>
      </c>
      <c r="G185" s="134" t="str">
        <f>VLOOKUP(E185,'LISTADO ATM'!$A$2:$B$897,2,0)</f>
        <v xml:space="preserve">ATM Autobanco Nibaje </v>
      </c>
      <c r="H185" s="134" t="str">
        <f>VLOOKUP(E185,VIP!$A$2:$O18226,7,FALSE)</f>
        <v>Si</v>
      </c>
      <c r="I185" s="134" t="str">
        <f>VLOOKUP(E185,VIP!$A$2:$O10191,8,FALSE)</f>
        <v>Si</v>
      </c>
      <c r="J185" s="134" t="str">
        <f>VLOOKUP(E185,VIP!$A$2:$O10141,8,FALSE)</f>
        <v>Si</v>
      </c>
      <c r="K185" s="134" t="str">
        <f>VLOOKUP(E185,VIP!$A$2:$O13715,6,0)</f>
        <v>NO</v>
      </c>
      <c r="L185" s="125" t="s">
        <v>2469</v>
      </c>
      <c r="M185" s="135" t="s">
        <v>2447</v>
      </c>
      <c r="N185" s="135" t="s">
        <v>2454</v>
      </c>
      <c r="O185" s="134" t="s">
        <v>2569</v>
      </c>
      <c r="P185" s="134"/>
      <c r="Q185" s="135" t="s">
        <v>2469</v>
      </c>
    </row>
    <row r="186" spans="1:17" ht="18" x14ac:dyDescent="0.25">
      <c r="A186" s="134" t="str">
        <f>VLOOKUP(E186,'LISTADO ATM'!$A$2:$C$898,3,0)</f>
        <v>ESTE</v>
      </c>
      <c r="B186" s="129" t="s">
        <v>2620</v>
      </c>
      <c r="C186" s="136">
        <v>44341.907233796293</v>
      </c>
      <c r="D186" s="136" t="s">
        <v>2180</v>
      </c>
      <c r="E186" s="124">
        <v>104</v>
      </c>
      <c r="F186" s="156" t="str">
        <f>VLOOKUP(E186,VIP!$A$2:$O13364,2,0)</f>
        <v>DRBR104</v>
      </c>
      <c r="G186" s="134" t="str">
        <f>VLOOKUP(E186,'LISTADO ATM'!$A$2:$B$897,2,0)</f>
        <v xml:space="preserve">ATM Jumbo Higuey </v>
      </c>
      <c r="H186" s="134" t="str">
        <f>VLOOKUP(E186,VIP!$A$2:$O18227,7,FALSE)</f>
        <v>Si</v>
      </c>
      <c r="I186" s="134" t="str">
        <f>VLOOKUP(E186,VIP!$A$2:$O10192,8,FALSE)</f>
        <v>Si</v>
      </c>
      <c r="J186" s="134" t="str">
        <f>VLOOKUP(E186,VIP!$A$2:$O10142,8,FALSE)</f>
        <v>Si</v>
      </c>
      <c r="K186" s="134" t="str">
        <f>VLOOKUP(E186,VIP!$A$2:$O13716,6,0)</f>
        <v>NO</v>
      </c>
      <c r="L186" s="125" t="s">
        <v>2219</v>
      </c>
      <c r="M186" s="135" t="s">
        <v>2447</v>
      </c>
      <c r="N186" s="135" t="s">
        <v>2454</v>
      </c>
      <c r="O186" s="134" t="s">
        <v>2456</v>
      </c>
      <c r="P186" s="134"/>
      <c r="Q186" s="135" t="s">
        <v>2219</v>
      </c>
    </row>
    <row r="187" spans="1:17" ht="18" x14ac:dyDescent="0.25">
      <c r="A187" s="134" t="str">
        <f>VLOOKUP(E187,'LISTADO ATM'!$A$2:$C$898,3,0)</f>
        <v>NORTE</v>
      </c>
      <c r="B187" s="129" t="s">
        <v>2621</v>
      </c>
      <c r="C187" s="136">
        <v>44341.909479166665</v>
      </c>
      <c r="D187" s="136" t="s">
        <v>2181</v>
      </c>
      <c r="E187" s="124">
        <v>687</v>
      </c>
      <c r="F187" s="156" t="str">
        <f>VLOOKUP(E187,VIP!$A$2:$O13365,2,0)</f>
        <v>DRBR687</v>
      </c>
      <c r="G187" s="134" t="str">
        <f>VLOOKUP(E187,'LISTADO ATM'!$A$2:$B$897,2,0)</f>
        <v>ATM Oficina Monterrico II</v>
      </c>
      <c r="H187" s="134" t="str">
        <f>VLOOKUP(E187,VIP!$A$2:$O18228,7,FALSE)</f>
        <v>NO</v>
      </c>
      <c r="I187" s="134" t="str">
        <f>VLOOKUP(E187,VIP!$A$2:$O10193,8,FALSE)</f>
        <v>NO</v>
      </c>
      <c r="J187" s="134" t="str">
        <f>VLOOKUP(E187,VIP!$A$2:$O10143,8,FALSE)</f>
        <v>NO</v>
      </c>
      <c r="K187" s="134" t="str">
        <f>VLOOKUP(E187,VIP!$A$2:$O13717,6,0)</f>
        <v>SI</v>
      </c>
      <c r="L187" s="125" t="s">
        <v>2574</v>
      </c>
      <c r="M187" s="135" t="s">
        <v>2447</v>
      </c>
      <c r="N187" s="135" t="s">
        <v>2454</v>
      </c>
      <c r="O187" s="134" t="s">
        <v>2569</v>
      </c>
      <c r="P187" s="134"/>
      <c r="Q187" s="135" t="s">
        <v>2574</v>
      </c>
    </row>
    <row r="188" spans="1:17" ht="18" x14ac:dyDescent="0.25">
      <c r="A188" s="134" t="str">
        <f>VLOOKUP(E188,'LISTADO ATM'!$A$2:$C$898,3,0)</f>
        <v>SUR</v>
      </c>
      <c r="B188" s="129" t="s">
        <v>2622</v>
      </c>
      <c r="C188" s="136">
        <v>44341.933171296296</v>
      </c>
      <c r="D188" s="136" t="s">
        <v>2180</v>
      </c>
      <c r="E188" s="124">
        <v>50</v>
      </c>
      <c r="F188" s="156" t="str">
        <f>VLOOKUP(E188,VIP!$A$2:$O13366,2,0)</f>
        <v>DRBR050</v>
      </c>
      <c r="G188" s="134" t="str">
        <f>VLOOKUP(E188,'LISTADO ATM'!$A$2:$B$897,2,0)</f>
        <v xml:space="preserve">ATM Oficina Padre Las Casas (Azua) </v>
      </c>
      <c r="H188" s="134" t="str">
        <f>VLOOKUP(E188,VIP!$A$2:$O18229,7,FALSE)</f>
        <v>Si</v>
      </c>
      <c r="I188" s="134" t="str">
        <f>VLOOKUP(E188,VIP!$A$2:$O10194,8,FALSE)</f>
        <v>Si</v>
      </c>
      <c r="J188" s="134" t="str">
        <f>VLOOKUP(E188,VIP!$A$2:$O10144,8,FALSE)</f>
        <v>Si</v>
      </c>
      <c r="K188" s="134" t="str">
        <f>VLOOKUP(E188,VIP!$A$2:$O13718,6,0)</f>
        <v>NO</v>
      </c>
      <c r="L188" s="125" t="s">
        <v>2469</v>
      </c>
      <c r="M188" s="135" t="s">
        <v>2447</v>
      </c>
      <c r="N188" s="135" t="s">
        <v>2454</v>
      </c>
      <c r="O188" s="134" t="s">
        <v>2456</v>
      </c>
      <c r="P188" s="134"/>
      <c r="Q188" s="135" t="s">
        <v>2469</v>
      </c>
    </row>
    <row r="189" spans="1:17" ht="18" x14ac:dyDescent="0.25">
      <c r="A189" s="134" t="str">
        <f>VLOOKUP(E189,'LISTADO ATM'!$A$2:$C$898,3,0)</f>
        <v>ESTE</v>
      </c>
      <c r="B189" s="129" t="s">
        <v>2623</v>
      </c>
      <c r="C189" s="136">
        <v>44341.935694444444</v>
      </c>
      <c r="D189" s="136" t="s">
        <v>2180</v>
      </c>
      <c r="E189" s="124">
        <v>368</v>
      </c>
      <c r="F189" s="156" t="str">
        <f>VLOOKUP(E189,VIP!$A$2:$O13367,2,0)</f>
        <v xml:space="preserve">DRBR368 </v>
      </c>
      <c r="G189" s="134" t="str">
        <f>VLOOKUP(E189,'LISTADO ATM'!$A$2:$B$897,2,0)</f>
        <v>ATM Ayuntamiento Peralvillo</v>
      </c>
      <c r="H189" s="134" t="str">
        <f>VLOOKUP(E189,VIP!$A$2:$O18230,7,FALSE)</f>
        <v>N/A</v>
      </c>
      <c r="I189" s="134" t="str">
        <f>VLOOKUP(E189,VIP!$A$2:$O10195,8,FALSE)</f>
        <v>N/A</v>
      </c>
      <c r="J189" s="134" t="str">
        <f>VLOOKUP(E189,VIP!$A$2:$O10145,8,FALSE)</f>
        <v>N/A</v>
      </c>
      <c r="K189" s="134" t="str">
        <f>VLOOKUP(E189,VIP!$A$2:$O13719,6,0)</f>
        <v>N/A</v>
      </c>
      <c r="L189" s="125" t="s">
        <v>2245</v>
      </c>
      <c r="M189" s="135" t="s">
        <v>2447</v>
      </c>
      <c r="N189" s="135" t="s">
        <v>2454</v>
      </c>
      <c r="O189" s="134" t="s">
        <v>2456</v>
      </c>
      <c r="P189" s="134"/>
      <c r="Q189" s="135" t="s">
        <v>2245</v>
      </c>
    </row>
    <row r="190" spans="1:17" ht="18" x14ac:dyDescent="0.25">
      <c r="A190" s="134" t="str">
        <f>VLOOKUP(E190,'LISTADO ATM'!$A$2:$C$898,3,0)</f>
        <v>ESTE</v>
      </c>
      <c r="B190" s="129" t="s">
        <v>2624</v>
      </c>
      <c r="C190" s="136">
        <v>44341.937986111108</v>
      </c>
      <c r="D190" s="136" t="s">
        <v>2180</v>
      </c>
      <c r="E190" s="124">
        <v>294</v>
      </c>
      <c r="F190" s="156" t="str">
        <f>VLOOKUP(E190,VIP!$A$2:$O13368,2,0)</f>
        <v>DRBR294</v>
      </c>
      <c r="G190" s="134" t="str">
        <f>VLOOKUP(E190,'LISTADO ATM'!$A$2:$B$897,2,0)</f>
        <v xml:space="preserve">ATM Plaza Zaglul San Pedro II </v>
      </c>
      <c r="H190" s="134" t="str">
        <f>VLOOKUP(E190,VIP!$A$2:$O18231,7,FALSE)</f>
        <v>Si</v>
      </c>
      <c r="I190" s="134" t="str">
        <f>VLOOKUP(E190,VIP!$A$2:$O10196,8,FALSE)</f>
        <v>Si</v>
      </c>
      <c r="J190" s="134" t="str">
        <f>VLOOKUP(E190,VIP!$A$2:$O10146,8,FALSE)</f>
        <v>Si</v>
      </c>
      <c r="K190" s="134" t="str">
        <f>VLOOKUP(E190,VIP!$A$2:$O13720,6,0)</f>
        <v>NO</v>
      </c>
      <c r="L190" s="125" t="s">
        <v>2245</v>
      </c>
      <c r="M190" s="135" t="s">
        <v>2447</v>
      </c>
      <c r="N190" s="135" t="s">
        <v>2454</v>
      </c>
      <c r="O190" s="134" t="s">
        <v>2456</v>
      </c>
      <c r="P190" s="134"/>
      <c r="Q190" s="135" t="s">
        <v>2245</v>
      </c>
    </row>
    <row r="191" spans="1:17" ht="18" x14ac:dyDescent="0.25">
      <c r="A191" s="134" t="str">
        <f>VLOOKUP(E191,'LISTADO ATM'!$A$2:$C$898,3,0)</f>
        <v>ESTE</v>
      </c>
      <c r="B191" s="129" t="s">
        <v>2625</v>
      </c>
      <c r="C191" s="136">
        <v>44341.93891203704</v>
      </c>
      <c r="D191" s="136" t="s">
        <v>2180</v>
      </c>
      <c r="E191" s="124">
        <v>630</v>
      </c>
      <c r="F191" s="156" t="str">
        <f>VLOOKUP(E191,VIP!$A$2:$O13369,2,0)</f>
        <v>DRBR112</v>
      </c>
      <c r="G191" s="134" t="str">
        <f>VLOOKUP(E191,'LISTADO ATM'!$A$2:$B$897,2,0)</f>
        <v xml:space="preserve">ATM Oficina Plaza Zaglul (SPM) </v>
      </c>
      <c r="H191" s="134" t="str">
        <f>VLOOKUP(E191,VIP!$A$2:$O18232,7,FALSE)</f>
        <v>Si</v>
      </c>
      <c r="I191" s="134" t="str">
        <f>VLOOKUP(E191,VIP!$A$2:$O10197,8,FALSE)</f>
        <v>Si</v>
      </c>
      <c r="J191" s="134" t="str">
        <f>VLOOKUP(E191,VIP!$A$2:$O10147,8,FALSE)</f>
        <v>Si</v>
      </c>
      <c r="K191" s="134" t="str">
        <f>VLOOKUP(E191,VIP!$A$2:$O13721,6,0)</f>
        <v>NO</v>
      </c>
      <c r="L191" s="125" t="s">
        <v>2245</v>
      </c>
      <c r="M191" s="135" t="s">
        <v>2447</v>
      </c>
      <c r="N191" s="135" t="s">
        <v>2454</v>
      </c>
      <c r="O191" s="134" t="s">
        <v>2456</v>
      </c>
      <c r="P191" s="134"/>
      <c r="Q191" s="135" t="s">
        <v>2245</v>
      </c>
    </row>
    <row r="192" spans="1:17" ht="18" x14ac:dyDescent="0.25">
      <c r="A192" s="134" t="str">
        <f>VLOOKUP(E192,'LISTADO ATM'!$A$2:$C$898,3,0)</f>
        <v>DISTRITO NACIONAL</v>
      </c>
      <c r="B192" s="129" t="s">
        <v>2626</v>
      </c>
      <c r="C192" s="136">
        <v>44341.940057870372</v>
      </c>
      <c r="D192" s="136" t="s">
        <v>2180</v>
      </c>
      <c r="E192" s="124">
        <v>87</v>
      </c>
      <c r="F192" s="156" t="str">
        <f>VLOOKUP(E192,VIP!$A$2:$O13370,2,0)</f>
        <v>DRBR087</v>
      </c>
      <c r="G192" s="134" t="str">
        <f>VLOOKUP(E192,'LISTADO ATM'!$A$2:$B$897,2,0)</f>
        <v xml:space="preserve">ATM Autoservicio Sarasota </v>
      </c>
      <c r="H192" s="134" t="str">
        <f>VLOOKUP(E192,VIP!$A$2:$O18233,7,FALSE)</f>
        <v>Si</v>
      </c>
      <c r="I192" s="134" t="str">
        <f>VLOOKUP(E192,VIP!$A$2:$O10198,8,FALSE)</f>
        <v>Si</v>
      </c>
      <c r="J192" s="134" t="str">
        <f>VLOOKUP(E192,VIP!$A$2:$O10148,8,FALSE)</f>
        <v>Si</v>
      </c>
      <c r="K192" s="134" t="str">
        <f>VLOOKUP(E192,VIP!$A$2:$O13722,6,0)</f>
        <v>NO</v>
      </c>
      <c r="L192" s="125" t="s">
        <v>2219</v>
      </c>
      <c r="M192" s="135" t="s">
        <v>2447</v>
      </c>
      <c r="N192" s="135" t="s">
        <v>2454</v>
      </c>
      <c r="O192" s="134" t="s">
        <v>2456</v>
      </c>
      <c r="P192" s="134"/>
      <c r="Q192" s="135" t="s">
        <v>2219</v>
      </c>
    </row>
    <row r="193" spans="1:17" ht="18" x14ac:dyDescent="0.25">
      <c r="A193" s="134" t="str">
        <f>VLOOKUP(E193,'LISTADO ATM'!$A$2:$C$898,3,0)</f>
        <v>ESTE</v>
      </c>
      <c r="B193" s="129" t="s">
        <v>2627</v>
      </c>
      <c r="C193" s="136">
        <v>44341.942465277774</v>
      </c>
      <c r="D193" s="136" t="s">
        <v>2180</v>
      </c>
      <c r="E193" s="124">
        <v>480</v>
      </c>
      <c r="F193" s="156" t="str">
        <f>VLOOKUP(E193,VIP!$A$2:$O13371,2,0)</f>
        <v>DRBR480</v>
      </c>
      <c r="G193" s="134" t="str">
        <f>VLOOKUP(E193,'LISTADO ATM'!$A$2:$B$897,2,0)</f>
        <v>ATM UNP Farmaconal Higuey</v>
      </c>
      <c r="H193" s="134" t="str">
        <f>VLOOKUP(E193,VIP!$A$2:$O18234,7,FALSE)</f>
        <v>N/A</v>
      </c>
      <c r="I193" s="134" t="str">
        <f>VLOOKUP(E193,VIP!$A$2:$O10199,8,FALSE)</f>
        <v>N/A</v>
      </c>
      <c r="J193" s="134" t="str">
        <f>VLOOKUP(E193,VIP!$A$2:$O10149,8,FALSE)</f>
        <v>N/A</v>
      </c>
      <c r="K193" s="134" t="str">
        <f>VLOOKUP(E193,VIP!$A$2:$O13723,6,0)</f>
        <v>N/A</v>
      </c>
      <c r="L193" s="125" t="s">
        <v>2219</v>
      </c>
      <c r="M193" s="135" t="s">
        <v>2447</v>
      </c>
      <c r="N193" s="135" t="s">
        <v>2454</v>
      </c>
      <c r="O193" s="134" t="s">
        <v>2456</v>
      </c>
      <c r="P193" s="134"/>
      <c r="Q193" s="135" t="s">
        <v>2219</v>
      </c>
    </row>
    <row r="194" spans="1:17" ht="18" x14ac:dyDescent="0.25">
      <c r="A194" s="134" t="str">
        <f>VLOOKUP(E194,'LISTADO ATM'!$A$2:$C$898,3,0)</f>
        <v>DISTRITO NACIONAL</v>
      </c>
      <c r="B194" s="129" t="s">
        <v>2628</v>
      </c>
      <c r="C194" s="136">
        <v>44341.946932870371</v>
      </c>
      <c r="D194" s="136" t="s">
        <v>2180</v>
      </c>
      <c r="E194" s="124">
        <v>858</v>
      </c>
      <c r="F194" s="156" t="str">
        <f>VLOOKUP(E194,VIP!$A$2:$O13372,2,0)</f>
        <v>DRBR858</v>
      </c>
      <c r="G194" s="134" t="str">
        <f>VLOOKUP(E194,'LISTADO ATM'!$A$2:$B$897,2,0)</f>
        <v xml:space="preserve">ATM Cooperativa Maestros (COOPNAMA) </v>
      </c>
      <c r="H194" s="134" t="str">
        <f>VLOOKUP(E194,VIP!$A$2:$O18235,7,FALSE)</f>
        <v>Si</v>
      </c>
      <c r="I194" s="134" t="str">
        <f>VLOOKUP(E194,VIP!$A$2:$O10200,8,FALSE)</f>
        <v>No</v>
      </c>
      <c r="J194" s="134" t="str">
        <f>VLOOKUP(E194,VIP!$A$2:$O10150,8,FALSE)</f>
        <v>No</v>
      </c>
      <c r="K194" s="134" t="str">
        <f>VLOOKUP(E194,VIP!$A$2:$O13724,6,0)</f>
        <v>NO</v>
      </c>
      <c r="L194" s="125" t="s">
        <v>2219</v>
      </c>
      <c r="M194" s="135" t="s">
        <v>2447</v>
      </c>
      <c r="N194" s="135" t="s">
        <v>2454</v>
      </c>
      <c r="O194" s="134" t="s">
        <v>2456</v>
      </c>
      <c r="P194" s="134"/>
      <c r="Q194" s="135" t="s">
        <v>2219</v>
      </c>
    </row>
    <row r="195" spans="1:17" ht="18" x14ac:dyDescent="0.25">
      <c r="A195" s="134" t="str">
        <f>VLOOKUP(E195,'LISTADO ATM'!$A$2:$C$898,3,0)</f>
        <v>SUR</v>
      </c>
      <c r="B195" s="129" t="s">
        <v>2629</v>
      </c>
      <c r="C195" s="136">
        <v>44341.947824074072</v>
      </c>
      <c r="D195" s="136" t="s">
        <v>2180</v>
      </c>
      <c r="E195" s="124">
        <v>584</v>
      </c>
      <c r="F195" s="156" t="str">
        <f>VLOOKUP(E195,VIP!$A$2:$O13373,2,0)</f>
        <v>DRBR404</v>
      </c>
      <c r="G195" s="134" t="str">
        <f>VLOOKUP(E195,'LISTADO ATM'!$A$2:$B$897,2,0)</f>
        <v xml:space="preserve">ATM Oficina San Cristóbal I </v>
      </c>
      <c r="H195" s="134" t="str">
        <f>VLOOKUP(E195,VIP!$A$2:$O18236,7,FALSE)</f>
        <v>Si</v>
      </c>
      <c r="I195" s="134" t="str">
        <f>VLOOKUP(E195,VIP!$A$2:$O10201,8,FALSE)</f>
        <v>Si</v>
      </c>
      <c r="J195" s="134" t="str">
        <f>VLOOKUP(E195,VIP!$A$2:$O10151,8,FALSE)</f>
        <v>Si</v>
      </c>
      <c r="K195" s="134" t="str">
        <f>VLOOKUP(E195,VIP!$A$2:$O13725,6,0)</f>
        <v>SI</v>
      </c>
      <c r="L195" s="125" t="s">
        <v>2469</v>
      </c>
      <c r="M195" s="135" t="s">
        <v>2447</v>
      </c>
      <c r="N195" s="135" t="s">
        <v>2454</v>
      </c>
      <c r="O195" s="134" t="s">
        <v>2456</v>
      </c>
      <c r="P195" s="134"/>
      <c r="Q195" s="135" t="s">
        <v>2469</v>
      </c>
    </row>
  </sheetData>
  <autoFilter ref="A4:Q195">
    <filterColumn colId="12">
      <filters>
        <filter val="Fuera De Servicio"/>
      </filters>
    </filterColumn>
    <sortState ref="A5:Q153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96:B1048576 B1:B95">
    <cfRule type="duplicateValues" dxfId="271" priority="109"/>
  </conditionalFormatting>
  <conditionalFormatting sqref="E119:E138 E1:E95 E146:E153 E196:E1048576">
    <cfRule type="duplicateValues" dxfId="270" priority="108"/>
  </conditionalFormatting>
  <conditionalFormatting sqref="B96:B99">
    <cfRule type="duplicateValues" dxfId="269" priority="107"/>
  </conditionalFormatting>
  <conditionalFormatting sqref="E96:E99">
    <cfRule type="duplicateValues" dxfId="268" priority="106"/>
  </conditionalFormatting>
  <conditionalFormatting sqref="E119:E138 E1:E99 E146:E153 E196:E1048576">
    <cfRule type="duplicateValues" dxfId="267" priority="105"/>
  </conditionalFormatting>
  <conditionalFormatting sqref="B196:B1048576 B1:B99">
    <cfRule type="duplicateValues" dxfId="266" priority="104"/>
  </conditionalFormatting>
  <conditionalFormatting sqref="B100:B111">
    <cfRule type="duplicateValues" dxfId="265" priority="103"/>
  </conditionalFormatting>
  <conditionalFormatting sqref="E100:E111">
    <cfRule type="duplicateValues" dxfId="264" priority="102"/>
  </conditionalFormatting>
  <conditionalFormatting sqref="E100:E111">
    <cfRule type="duplicateValues" dxfId="263" priority="101"/>
  </conditionalFormatting>
  <conditionalFormatting sqref="B100:B111">
    <cfRule type="duplicateValues" dxfId="262" priority="100"/>
  </conditionalFormatting>
  <conditionalFormatting sqref="E119:E138 E1:E111 E146:E153 E196:E1048576">
    <cfRule type="duplicateValues" dxfId="261" priority="99"/>
  </conditionalFormatting>
  <conditionalFormatting sqref="B196:B1048576 B1:B111">
    <cfRule type="duplicateValues" dxfId="260" priority="98"/>
  </conditionalFormatting>
  <conditionalFormatting sqref="B112:B117">
    <cfRule type="duplicateValues" dxfId="259" priority="97"/>
  </conditionalFormatting>
  <conditionalFormatting sqref="B112:B117">
    <cfRule type="duplicateValues" dxfId="258" priority="94"/>
  </conditionalFormatting>
  <conditionalFormatting sqref="B112:B117">
    <cfRule type="duplicateValues" dxfId="257" priority="92"/>
  </conditionalFormatting>
  <conditionalFormatting sqref="E1:E138 E146:E153 E196:E1048576">
    <cfRule type="duplicateValues" dxfId="256" priority="91"/>
  </conditionalFormatting>
  <conditionalFormatting sqref="B196:B1048576 B1:B117">
    <cfRule type="duplicateValues" dxfId="255" priority="90"/>
  </conditionalFormatting>
  <conditionalFormatting sqref="B118">
    <cfRule type="duplicateValues" dxfId="254" priority="89"/>
  </conditionalFormatting>
  <conditionalFormatting sqref="E118">
    <cfRule type="duplicateValues" dxfId="253" priority="88"/>
  </conditionalFormatting>
  <conditionalFormatting sqref="E118">
    <cfRule type="duplicateValues" dxfId="252" priority="87"/>
  </conditionalFormatting>
  <conditionalFormatting sqref="B118">
    <cfRule type="duplicateValues" dxfId="251" priority="86"/>
  </conditionalFormatting>
  <conditionalFormatting sqref="E118">
    <cfRule type="duplicateValues" dxfId="250" priority="85"/>
  </conditionalFormatting>
  <conditionalFormatting sqref="B118">
    <cfRule type="duplicateValues" dxfId="249" priority="84"/>
  </conditionalFormatting>
  <conditionalFormatting sqref="E118">
    <cfRule type="duplicateValues" dxfId="248" priority="83"/>
  </conditionalFormatting>
  <conditionalFormatting sqref="B118">
    <cfRule type="duplicateValues" dxfId="247" priority="82"/>
  </conditionalFormatting>
  <conditionalFormatting sqref="B196:B1048576 B1:B118">
    <cfRule type="duplicateValues" dxfId="246" priority="80"/>
  </conditionalFormatting>
  <conditionalFormatting sqref="B119:B125">
    <cfRule type="duplicateValues" dxfId="245" priority="79"/>
  </conditionalFormatting>
  <conditionalFormatting sqref="B119:B125">
    <cfRule type="duplicateValues" dxfId="244" priority="78"/>
  </conditionalFormatting>
  <conditionalFormatting sqref="B119:B125">
    <cfRule type="duplicateValues" dxfId="243" priority="77"/>
  </conditionalFormatting>
  <conditionalFormatting sqref="B119:B125">
    <cfRule type="duplicateValues" dxfId="242" priority="76"/>
  </conditionalFormatting>
  <conditionalFormatting sqref="B119:B125">
    <cfRule type="duplicateValues" dxfId="241" priority="75"/>
  </conditionalFormatting>
  <conditionalFormatting sqref="B196:B1048576 B1:B130">
    <cfRule type="duplicateValues" dxfId="240" priority="69"/>
  </conditionalFormatting>
  <conditionalFormatting sqref="B126:B130">
    <cfRule type="duplicateValues" dxfId="239" priority="121723"/>
  </conditionalFormatting>
  <conditionalFormatting sqref="B196:B1048576 B1:B138">
    <cfRule type="duplicateValues" dxfId="238" priority="66"/>
  </conditionalFormatting>
  <conditionalFormatting sqref="E139:E153">
    <cfRule type="duplicateValues" dxfId="237" priority="65"/>
  </conditionalFormatting>
  <conditionalFormatting sqref="E139:E153">
    <cfRule type="duplicateValues" dxfId="236" priority="64"/>
  </conditionalFormatting>
  <conditionalFormatting sqref="E139:E153">
    <cfRule type="duplicateValues" dxfId="235" priority="63"/>
  </conditionalFormatting>
  <conditionalFormatting sqref="E139:E153">
    <cfRule type="duplicateValues" dxfId="234" priority="62"/>
  </conditionalFormatting>
  <conditionalFormatting sqref="B139:B145">
    <cfRule type="duplicateValues" dxfId="233" priority="61"/>
  </conditionalFormatting>
  <conditionalFormatting sqref="E139:E153">
    <cfRule type="duplicateValues" dxfId="232" priority="60"/>
  </conditionalFormatting>
  <conditionalFormatting sqref="B139:B145">
    <cfRule type="duplicateValues" dxfId="231" priority="59"/>
  </conditionalFormatting>
  <conditionalFormatting sqref="E1:E153 E196:E1048576">
    <cfRule type="duplicateValues" dxfId="230" priority="43"/>
    <cfRule type="duplicateValues" dxfId="229" priority="58"/>
  </conditionalFormatting>
  <conditionalFormatting sqref="B196:B1048576 B1:B145">
    <cfRule type="duplicateValues" dxfId="228" priority="57"/>
  </conditionalFormatting>
  <conditionalFormatting sqref="E111:E138">
    <cfRule type="duplicateValues" dxfId="227" priority="121762"/>
  </conditionalFormatting>
  <conditionalFormatting sqref="B131:B138">
    <cfRule type="duplicateValues" dxfId="226" priority="121763"/>
  </conditionalFormatting>
  <conditionalFormatting sqref="E146">
    <cfRule type="duplicateValues" dxfId="225" priority="56"/>
  </conditionalFormatting>
  <conditionalFormatting sqref="B146">
    <cfRule type="duplicateValues" dxfId="224" priority="55"/>
  </conditionalFormatting>
  <conditionalFormatting sqref="B146">
    <cfRule type="duplicateValues" dxfId="223" priority="54"/>
  </conditionalFormatting>
  <conditionalFormatting sqref="B146">
    <cfRule type="duplicateValues" dxfId="222" priority="53"/>
  </conditionalFormatting>
  <conditionalFormatting sqref="B196:B1048576 B1:B146">
    <cfRule type="duplicateValues" dxfId="221" priority="52"/>
  </conditionalFormatting>
  <conditionalFormatting sqref="B147:B152">
    <cfRule type="duplicateValues" dxfId="220" priority="51"/>
  </conditionalFormatting>
  <conditionalFormatting sqref="B147:B152">
    <cfRule type="duplicateValues" dxfId="219" priority="50"/>
  </conditionalFormatting>
  <conditionalFormatting sqref="B147:B152">
    <cfRule type="duplicateValues" dxfId="218" priority="49"/>
  </conditionalFormatting>
  <conditionalFormatting sqref="B147:B152">
    <cfRule type="duplicateValues" dxfId="217" priority="48"/>
  </conditionalFormatting>
  <conditionalFormatting sqref="B153">
    <cfRule type="duplicateValues" dxfId="216" priority="121795"/>
  </conditionalFormatting>
  <conditionalFormatting sqref="B1:B153 B196:B1048576">
    <cfRule type="duplicateValues" dxfId="215" priority="42"/>
  </conditionalFormatting>
  <conditionalFormatting sqref="E154:E169">
    <cfRule type="duplicateValues" dxfId="25" priority="26"/>
  </conditionalFormatting>
  <conditionalFormatting sqref="E154:E169">
    <cfRule type="duplicateValues" dxfId="24" priority="25"/>
  </conditionalFormatting>
  <conditionalFormatting sqref="E154:E169">
    <cfRule type="duplicateValues" dxfId="23" priority="24"/>
  </conditionalFormatting>
  <conditionalFormatting sqref="E154:E169">
    <cfRule type="duplicateValues" dxfId="22" priority="23"/>
  </conditionalFormatting>
  <conditionalFormatting sqref="E154:E169">
    <cfRule type="duplicateValues" dxfId="21" priority="22"/>
  </conditionalFormatting>
  <conditionalFormatting sqref="E154:E169">
    <cfRule type="duplicateValues" dxfId="20" priority="21"/>
  </conditionalFormatting>
  <conditionalFormatting sqref="E154:E169">
    <cfRule type="duplicateValues" dxfId="19" priority="20"/>
  </conditionalFormatting>
  <conditionalFormatting sqref="E154:E169">
    <cfRule type="duplicateValues" dxfId="18" priority="19"/>
  </conditionalFormatting>
  <conditionalFormatting sqref="E154:E169">
    <cfRule type="duplicateValues" dxfId="17" priority="18"/>
  </conditionalFormatting>
  <conditionalFormatting sqref="E154:E169">
    <cfRule type="duplicateValues" dxfId="16" priority="16"/>
    <cfRule type="duplicateValues" dxfId="15" priority="17"/>
  </conditionalFormatting>
  <conditionalFormatting sqref="B154:B169">
    <cfRule type="duplicateValues" dxfId="14" priority="15"/>
  </conditionalFormatting>
  <conditionalFormatting sqref="B154:B169">
    <cfRule type="duplicateValues" dxfId="13" priority="14"/>
  </conditionalFormatting>
  <conditionalFormatting sqref="E170:E195">
    <cfRule type="duplicateValues" dxfId="12" priority="13"/>
  </conditionalFormatting>
  <conditionalFormatting sqref="E170:E195">
    <cfRule type="duplicateValues" dxfId="11" priority="12"/>
  </conditionalFormatting>
  <conditionalFormatting sqref="E170:E195">
    <cfRule type="duplicateValues" dxfId="10" priority="11"/>
  </conditionalFormatting>
  <conditionalFormatting sqref="E170:E195">
    <cfRule type="duplicateValues" dxfId="9" priority="10"/>
  </conditionalFormatting>
  <conditionalFormatting sqref="E170:E195">
    <cfRule type="duplicateValues" dxfId="8" priority="9"/>
  </conditionalFormatting>
  <conditionalFormatting sqref="E170:E195">
    <cfRule type="duplicateValues" dxfId="7" priority="8"/>
  </conditionalFormatting>
  <conditionalFormatting sqref="E170:E195">
    <cfRule type="duplicateValues" dxfId="6" priority="7"/>
  </conditionalFormatting>
  <conditionalFormatting sqref="E170:E195">
    <cfRule type="duplicateValues" dxfId="5" priority="6"/>
  </conditionalFormatting>
  <conditionalFormatting sqref="E170:E195">
    <cfRule type="duplicateValues" dxfId="4" priority="5"/>
  </conditionalFormatting>
  <conditionalFormatting sqref="E170:E195">
    <cfRule type="duplicateValues" dxfId="3" priority="3"/>
    <cfRule type="duplicateValues" dxfId="2" priority="4"/>
  </conditionalFormatting>
  <conditionalFormatting sqref="B170:B195">
    <cfRule type="duplicateValues" dxfId="1" priority="2"/>
  </conditionalFormatting>
  <conditionalFormatting sqref="B170:B195">
    <cfRule type="duplicateValues" dxfId="0" priority="1"/>
  </conditionalFormatting>
  <hyperlinks>
    <hyperlink ref="B169" r:id="rId7" display="http://s460-helpdesk/CAisd/pdmweb.exe?OP=SEARCH+FACTORY=in+SKIPLIST=1+QBE.EQ.id=3607391"/>
    <hyperlink ref="B168" r:id="rId8" display="http://s460-helpdesk/CAisd/pdmweb.exe?OP=SEARCH+FACTORY=in+SKIPLIST=1+QBE.EQ.id=3607389"/>
    <hyperlink ref="B167" r:id="rId9" display="http://s460-helpdesk/CAisd/pdmweb.exe?OP=SEARCH+FACTORY=in+SKIPLIST=1+QBE.EQ.id=3607371"/>
    <hyperlink ref="B166" r:id="rId10" display="http://s460-helpdesk/CAisd/pdmweb.exe?OP=SEARCH+FACTORY=in+SKIPLIST=1+QBE.EQ.id=3607370"/>
    <hyperlink ref="B165" r:id="rId11" display="http://s460-helpdesk/CAisd/pdmweb.exe?OP=SEARCH+FACTORY=in+SKIPLIST=1+QBE.EQ.id=3607368"/>
    <hyperlink ref="B164" r:id="rId12" display="http://s460-helpdesk/CAisd/pdmweb.exe?OP=SEARCH+FACTORY=in+SKIPLIST=1+QBE.EQ.id=3607366"/>
    <hyperlink ref="B163" r:id="rId13" display="http://s460-helpdesk/CAisd/pdmweb.exe?OP=SEARCH+FACTORY=in+SKIPLIST=1+QBE.EQ.id=3607364"/>
    <hyperlink ref="B162" r:id="rId14" display="http://s460-helpdesk/CAisd/pdmweb.exe?OP=SEARCH+FACTORY=in+SKIPLIST=1+QBE.EQ.id=3607360"/>
    <hyperlink ref="B161" r:id="rId15" display="http://s460-helpdesk/CAisd/pdmweb.exe?OP=SEARCH+FACTORY=in+SKIPLIST=1+QBE.EQ.id=3607357"/>
    <hyperlink ref="B160" r:id="rId16" display="http://s460-helpdesk/CAisd/pdmweb.exe?OP=SEARCH+FACTORY=in+SKIPLIST=1+QBE.EQ.id=3607354"/>
    <hyperlink ref="B159" r:id="rId17" display="http://s460-helpdesk/CAisd/pdmweb.exe?OP=SEARCH+FACTORY=in+SKIPLIST=1+QBE.EQ.id=3607326"/>
    <hyperlink ref="B158" r:id="rId18" display="http://s460-helpdesk/CAisd/pdmweb.exe?OP=SEARCH+FACTORY=in+SKIPLIST=1+QBE.EQ.id=3607289"/>
    <hyperlink ref="B157" r:id="rId19" display="http://s460-helpdesk/CAisd/pdmweb.exe?OP=SEARCH+FACTORY=in+SKIPLIST=1+QBE.EQ.id=3607216"/>
    <hyperlink ref="B156" r:id="rId20" display="http://s460-helpdesk/CAisd/pdmweb.exe?OP=SEARCH+FACTORY=in+SKIPLIST=1+QBE.EQ.id=3607129"/>
    <hyperlink ref="B155" r:id="rId21" display="http://s460-helpdesk/CAisd/pdmweb.exe?OP=SEARCH+FACTORY=in+SKIPLIST=1+QBE.EQ.id=3607120"/>
    <hyperlink ref="B154" r:id="rId22" display="http://s460-helpdesk/CAisd/pdmweb.exe?OP=SEARCH+FACTORY=in+SKIPLIST=1+QBE.EQ.id=3607108"/>
    <hyperlink ref="B195" r:id="rId23" display="http://s460-helpdesk/CAisd/pdmweb.exe?OP=SEARCH+FACTORY=in+SKIPLIST=1+QBE.EQ.id=3607444"/>
    <hyperlink ref="B194" r:id="rId24" display="http://s460-helpdesk/CAisd/pdmweb.exe?OP=SEARCH+FACTORY=in+SKIPLIST=1+QBE.EQ.id=3607443"/>
    <hyperlink ref="B193" r:id="rId25" display="http://s460-helpdesk/CAisd/pdmweb.exe?OP=SEARCH+FACTORY=in+SKIPLIST=1+QBE.EQ.id=3607441"/>
    <hyperlink ref="B192" r:id="rId26" display="http://s460-helpdesk/CAisd/pdmweb.exe?OP=SEARCH+FACTORY=in+SKIPLIST=1+QBE.EQ.id=3607440"/>
    <hyperlink ref="B191" r:id="rId27" display="http://s460-helpdesk/CAisd/pdmweb.exe?OP=SEARCH+FACTORY=in+SKIPLIST=1+QBE.EQ.id=3607439"/>
    <hyperlink ref="B190" r:id="rId28" display="http://s460-helpdesk/CAisd/pdmweb.exe?OP=SEARCH+FACTORY=in+SKIPLIST=1+QBE.EQ.id=3607438"/>
    <hyperlink ref="B189" r:id="rId29" display="http://s460-helpdesk/CAisd/pdmweb.exe?OP=SEARCH+FACTORY=in+SKIPLIST=1+QBE.EQ.id=3607437"/>
    <hyperlink ref="B188" r:id="rId30" display="http://s460-helpdesk/CAisd/pdmweb.exe?OP=SEARCH+FACTORY=in+SKIPLIST=1+QBE.EQ.id=3607436"/>
    <hyperlink ref="B187" r:id="rId31" display="http://s460-helpdesk/CAisd/pdmweb.exe?OP=SEARCH+FACTORY=in+SKIPLIST=1+QBE.EQ.id=3607435"/>
    <hyperlink ref="B186" r:id="rId32" display="http://s460-helpdesk/CAisd/pdmweb.exe?OP=SEARCH+FACTORY=in+SKIPLIST=1+QBE.EQ.id=3607434"/>
    <hyperlink ref="B185" r:id="rId33" display="http://s460-helpdesk/CAisd/pdmweb.exe?OP=SEARCH+FACTORY=in+SKIPLIST=1+QBE.EQ.id=3607433"/>
    <hyperlink ref="B184" r:id="rId34" display="http://s460-helpdesk/CAisd/pdmweb.exe?OP=SEARCH+FACTORY=in+SKIPLIST=1+QBE.EQ.id=3607432"/>
    <hyperlink ref="B183" r:id="rId35" display="http://s460-helpdesk/CAisd/pdmweb.exe?OP=SEARCH+FACTORY=in+SKIPLIST=1+QBE.EQ.id=3607431"/>
    <hyperlink ref="B182" r:id="rId36" display="http://s460-helpdesk/CAisd/pdmweb.exe?OP=SEARCH+FACTORY=in+SKIPLIST=1+QBE.EQ.id=3607430"/>
    <hyperlink ref="B181" r:id="rId37" display="http://s460-helpdesk/CAisd/pdmweb.exe?OP=SEARCH+FACTORY=in+SKIPLIST=1+QBE.EQ.id=3607429"/>
    <hyperlink ref="B180" r:id="rId38" display="http://s460-helpdesk/CAisd/pdmweb.exe?OP=SEARCH+FACTORY=in+SKIPLIST=1+QBE.EQ.id=3607428"/>
    <hyperlink ref="B179" r:id="rId39" display="http://s460-helpdesk/CAisd/pdmweb.exe?OP=SEARCH+FACTORY=in+SKIPLIST=1+QBE.EQ.id=3607427"/>
    <hyperlink ref="B178" r:id="rId40" display="http://s460-helpdesk/CAisd/pdmweb.exe?OP=SEARCH+FACTORY=in+SKIPLIST=1+QBE.EQ.id=3607426"/>
    <hyperlink ref="B177" r:id="rId41" display="http://s460-helpdesk/CAisd/pdmweb.exe?OP=SEARCH+FACTORY=in+SKIPLIST=1+QBE.EQ.id=3607425"/>
    <hyperlink ref="B176" r:id="rId42" display="http://s460-helpdesk/CAisd/pdmweb.exe?OP=SEARCH+FACTORY=in+SKIPLIST=1+QBE.EQ.id=3607424"/>
    <hyperlink ref="B175" r:id="rId43" display="http://s460-helpdesk/CAisd/pdmweb.exe?OP=SEARCH+FACTORY=in+SKIPLIST=1+QBE.EQ.id=3607423"/>
    <hyperlink ref="B174" r:id="rId44" display="http://s460-helpdesk/CAisd/pdmweb.exe?OP=SEARCH+FACTORY=in+SKIPLIST=1+QBE.EQ.id=3607421"/>
    <hyperlink ref="B173" r:id="rId45" display="http://s460-helpdesk/CAisd/pdmweb.exe?OP=SEARCH+FACTORY=in+SKIPLIST=1+QBE.EQ.id=3607420"/>
    <hyperlink ref="B172" r:id="rId46" display="http://s460-helpdesk/CAisd/pdmweb.exe?OP=SEARCH+FACTORY=in+SKIPLIST=1+QBE.EQ.id=3607419"/>
    <hyperlink ref="B171" r:id="rId47" display="http://s460-helpdesk/CAisd/pdmweb.exe?OP=SEARCH+FACTORY=in+SKIPLIST=1+QBE.EQ.id=3607416"/>
    <hyperlink ref="B170" r:id="rId48" display="http://s460-helpdesk/CAisd/pdmweb.exe?OP=SEARCH+FACTORY=in+SKIPLIST=1+QBE.EQ.id=3607415"/>
  </hyperlinks>
  <pageMargins left="0.7" right="0.7" top="0.75" bottom="0.75" header="0.3" footer="0.3"/>
  <pageSetup scale="60" orientation="landscape" r:id="rId49"/>
  <legacyDrawing r:id="rId5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6" t="s">
        <v>0</v>
      </c>
      <c r="B1" s="19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8" t="s">
        <v>8</v>
      </c>
      <c r="B9" s="199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0" t="s">
        <v>9</v>
      </c>
      <c r="B14" s="20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topLeftCell="A22" zoomScale="85" zoomScaleNormal="85" workbookViewId="0">
      <selection activeCell="H84" sqref="H84"/>
    </sheetView>
  </sheetViews>
  <sheetFormatPr baseColWidth="10" defaultColWidth="23.42578125" defaultRowHeight="15" x14ac:dyDescent="0.25"/>
  <cols>
    <col min="1" max="1" width="26.42578125" style="96" bestFit="1" customWidth="1"/>
    <col min="2" max="2" width="17.7109375" style="96" bestFit="1" customWidth="1"/>
    <col min="3" max="3" width="67.7109375" style="96" customWidth="1"/>
    <col min="4" max="4" width="37.42578125" style="96" bestFit="1" customWidth="1"/>
    <col min="5" max="5" width="18.85546875" style="96" bestFit="1" customWidth="1"/>
    <col min="6" max="16384" width="23.42578125" style="96"/>
  </cols>
  <sheetData>
    <row r="1" spans="1:5" ht="22.5" customHeight="1" x14ac:dyDescent="0.25">
      <c r="A1" s="168" t="s">
        <v>2150</v>
      </c>
      <c r="B1" s="169"/>
      <c r="C1" s="169"/>
      <c r="D1" s="169"/>
      <c r="E1" s="170"/>
    </row>
    <row r="2" spans="1:5" ht="25.5" customHeight="1" x14ac:dyDescent="0.25">
      <c r="A2" s="171" t="s">
        <v>2452</v>
      </c>
      <c r="B2" s="172"/>
      <c r="C2" s="172"/>
      <c r="D2" s="172"/>
      <c r="E2" s="173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44372.25</v>
      </c>
      <c r="C4" s="98"/>
      <c r="D4" s="98"/>
      <c r="E4" s="106"/>
    </row>
    <row r="5" spans="1:5" ht="18.75" thickBot="1" x14ac:dyDescent="0.3">
      <c r="A5" s="104" t="s">
        <v>2414</v>
      </c>
      <c r="B5" s="126">
        <v>44372.708333333336</v>
      </c>
      <c r="C5" s="140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74" t="s">
        <v>2415</v>
      </c>
      <c r="B7" s="175"/>
      <c r="C7" s="175"/>
      <c r="D7" s="175"/>
      <c r="E7" s="176"/>
    </row>
    <row r="8" spans="1:5" ht="18" x14ac:dyDescent="0.25">
      <c r="A8" s="99" t="s">
        <v>15</v>
      </c>
      <c r="B8" s="101" t="s">
        <v>2416</v>
      </c>
      <c r="C8" s="99" t="s">
        <v>46</v>
      </c>
      <c r="D8" s="141" t="s">
        <v>2419</v>
      </c>
      <c r="E8" s="141" t="s">
        <v>2417</v>
      </c>
    </row>
    <row r="9" spans="1:5" ht="18" x14ac:dyDescent="0.25">
      <c r="A9" s="97" t="e">
        <f>VLOOKUP(B9,'[1]LISTADO ATM'!$A$2:$C$822,3,0)</f>
        <v>#N/A</v>
      </c>
      <c r="B9" s="127"/>
      <c r="C9" s="129" t="e">
        <f>VLOOKUP(B9,'[1]LISTADO ATM'!$A$2:$B$822,2,0)</f>
        <v>#N/A</v>
      </c>
      <c r="D9" s="128" t="s">
        <v>2571</v>
      </c>
      <c r="E9" s="129"/>
    </row>
    <row r="10" spans="1:5" ht="18" x14ac:dyDescent="0.25">
      <c r="A10" s="97" t="e">
        <f>VLOOKUP(B10,'[1]LISTADO ATM'!$A$2:$C$822,3,0)</f>
        <v>#N/A</v>
      </c>
      <c r="B10" s="127"/>
      <c r="C10" s="129" t="e">
        <f>VLOOKUP(B10,'[1]LISTADO ATM'!$A$2:$B$822,2,0)</f>
        <v>#N/A</v>
      </c>
      <c r="D10" s="128" t="s">
        <v>2571</v>
      </c>
      <c r="E10" s="129"/>
    </row>
    <row r="11" spans="1:5" ht="18" x14ac:dyDescent="0.25">
      <c r="A11" s="97" t="e">
        <f>VLOOKUP(B11,'[1]LISTADO ATM'!$A$2:$C$822,3,0)</f>
        <v>#N/A</v>
      </c>
      <c r="B11" s="127"/>
      <c r="C11" s="129" t="e">
        <f>VLOOKUP(B11,'[1]LISTADO ATM'!$A$2:$B$822,2,0)</f>
        <v>#N/A</v>
      </c>
      <c r="D11" s="128" t="s">
        <v>2571</v>
      </c>
      <c r="E11" s="129"/>
    </row>
    <row r="12" spans="1:5" ht="18" x14ac:dyDescent="0.25">
      <c r="A12" s="97" t="e">
        <f>VLOOKUP(B12,'[1]LISTADO ATM'!$A$2:$C$822,3,0)</f>
        <v>#N/A</v>
      </c>
      <c r="B12" s="127"/>
      <c r="C12" s="129" t="e">
        <f>VLOOKUP(B12,'[1]LISTADO ATM'!$A$2:$B$822,2,0)</f>
        <v>#N/A</v>
      </c>
      <c r="D12" s="128" t="s">
        <v>2571</v>
      </c>
      <c r="E12" s="129"/>
    </row>
    <row r="13" spans="1:5" ht="18.75" thickBot="1" x14ac:dyDescent="0.3">
      <c r="A13" s="100" t="s">
        <v>2476</v>
      </c>
      <c r="B13" s="153">
        <f>COUNT(B9:B12)</f>
        <v>0</v>
      </c>
      <c r="C13" s="177"/>
      <c r="D13" s="178"/>
      <c r="E13" s="179"/>
    </row>
    <row r="14" spans="1:5" x14ac:dyDescent="0.25">
      <c r="B14" s="102"/>
      <c r="E14" s="102"/>
    </row>
    <row r="15" spans="1:5" ht="18" customHeight="1" x14ac:dyDescent="0.25">
      <c r="A15" s="174" t="s">
        <v>2477</v>
      </c>
      <c r="B15" s="175"/>
      <c r="C15" s="175"/>
      <c r="D15" s="175"/>
      <c r="E15" s="176"/>
    </row>
    <row r="16" spans="1:5" ht="18" x14ac:dyDescent="0.25">
      <c r="A16" s="99" t="s">
        <v>15</v>
      </c>
      <c r="B16" s="99" t="s">
        <v>2416</v>
      </c>
      <c r="C16" s="99" t="s">
        <v>46</v>
      </c>
      <c r="D16" s="99" t="s">
        <v>2419</v>
      </c>
      <c r="E16" s="141" t="s">
        <v>2417</v>
      </c>
    </row>
    <row r="17" spans="1:5" ht="18" x14ac:dyDescent="0.25">
      <c r="A17" s="97" t="e">
        <f>VLOOKUP(B17,'[1]LISTADO ATM'!$A$2:$C$822,3,0)</f>
        <v>#N/A</v>
      </c>
      <c r="B17" s="127"/>
      <c r="C17" s="129" t="e">
        <f>VLOOKUP(B17,'[1]LISTADO ATM'!$A$2:$B$822,2,0)</f>
        <v>#N/A</v>
      </c>
      <c r="D17" s="128" t="s">
        <v>2562</v>
      </c>
      <c r="E17" s="129"/>
    </row>
    <row r="18" spans="1:5" ht="18" x14ac:dyDescent="0.25">
      <c r="A18" s="97" t="e">
        <f>VLOOKUP(B18,'[1]LISTADO ATM'!$A$2:$C$822,3,0)</f>
        <v>#N/A</v>
      </c>
      <c r="B18" s="127"/>
      <c r="C18" s="129" t="e">
        <f>VLOOKUP(B18,'[1]LISTADO ATM'!$A$2:$B$822,2,0)</f>
        <v>#N/A</v>
      </c>
      <c r="D18" s="128" t="s">
        <v>2562</v>
      </c>
      <c r="E18" s="129"/>
    </row>
    <row r="19" spans="1:5" ht="18" x14ac:dyDescent="0.25">
      <c r="A19" s="97" t="e">
        <f>VLOOKUP(B19,'[1]LISTADO ATM'!$A$2:$C$822,3,0)</f>
        <v>#N/A</v>
      </c>
      <c r="B19" s="127"/>
      <c r="C19" s="129" t="e">
        <f>VLOOKUP(B19,'[1]LISTADO ATM'!$A$2:$B$822,2,0)</f>
        <v>#N/A</v>
      </c>
      <c r="D19" s="128" t="s">
        <v>2562</v>
      </c>
      <c r="E19" s="129"/>
    </row>
    <row r="20" spans="1:5" ht="18" x14ac:dyDescent="0.25">
      <c r="A20" s="97" t="e">
        <f>VLOOKUP(B20,'[1]LISTADO ATM'!$A$2:$C$822,3,0)</f>
        <v>#N/A</v>
      </c>
      <c r="B20" s="127"/>
      <c r="C20" s="129" t="e">
        <f>VLOOKUP(B20,'[1]LISTADO ATM'!$A$2:$B$822,2,0)</f>
        <v>#N/A</v>
      </c>
      <c r="D20" s="128" t="s">
        <v>2562</v>
      </c>
      <c r="E20" s="129"/>
    </row>
    <row r="21" spans="1:5" ht="18.75" thickBot="1" x14ac:dyDescent="0.3">
      <c r="A21" s="100" t="s">
        <v>2476</v>
      </c>
      <c r="B21" s="153">
        <f>COUNT(B17:B20)</f>
        <v>0</v>
      </c>
      <c r="C21" s="177"/>
      <c r="D21" s="178"/>
      <c r="E21" s="179"/>
    </row>
    <row r="22" spans="1:5" ht="15.75" thickBot="1" x14ac:dyDescent="0.3">
      <c r="B22" s="102"/>
      <c r="E22" s="102"/>
    </row>
    <row r="23" spans="1:5" ht="18.75" customHeight="1" thickBot="1" x14ac:dyDescent="0.3">
      <c r="A23" s="180" t="s">
        <v>2478</v>
      </c>
      <c r="B23" s="181"/>
      <c r="C23" s="181"/>
      <c r="D23" s="181"/>
      <c r="E23" s="182"/>
    </row>
    <row r="24" spans="1:5" ht="18" x14ac:dyDescent="0.25">
      <c r="A24" s="99" t="s">
        <v>15</v>
      </c>
      <c r="B24" s="101" t="s">
        <v>2416</v>
      </c>
      <c r="C24" s="99" t="s">
        <v>46</v>
      </c>
      <c r="D24" s="99" t="s">
        <v>2419</v>
      </c>
      <c r="E24" s="141" t="s">
        <v>2417</v>
      </c>
    </row>
    <row r="25" spans="1:5" ht="18" x14ac:dyDescent="0.25">
      <c r="A25" s="127" t="str">
        <f>VLOOKUP(B25,'[1]LISTADO ATM'!$A$2:$C$822,3,0)</f>
        <v>SUR</v>
      </c>
      <c r="B25" s="127">
        <v>249</v>
      </c>
      <c r="C25" s="127" t="str">
        <f>VLOOKUP(B25,'[1]LISTADO ATM'!$A$2:$B$822,2,0)</f>
        <v xml:space="preserve">ATM Banco Agrícola Neiba </v>
      </c>
      <c r="D25" s="130" t="s">
        <v>2438</v>
      </c>
      <c r="E25" s="131">
        <v>3335895653</v>
      </c>
    </row>
    <row r="26" spans="1:5" ht="18" x14ac:dyDescent="0.25">
      <c r="A26" s="127" t="str">
        <f>VLOOKUP(B26,'[1]LISTADO ATM'!$A$2:$C$822,3,0)</f>
        <v>DISTRITO NACIONAL</v>
      </c>
      <c r="B26" s="143">
        <v>354</v>
      </c>
      <c r="C26" s="127" t="str">
        <f>VLOOKUP(B26,'[1]LISTADO ATM'!$A$2:$B$822,2,0)</f>
        <v xml:space="preserve">ATM Oficina Núñez de Cáceres II </v>
      </c>
      <c r="D26" s="130" t="s">
        <v>2438</v>
      </c>
      <c r="E26" s="131">
        <v>3335895853</v>
      </c>
    </row>
    <row r="27" spans="1:5" ht="18" x14ac:dyDescent="0.25">
      <c r="A27" s="127" t="str">
        <f>VLOOKUP(B27,'[1]LISTADO ATM'!$A$2:$C$822,3,0)</f>
        <v>DISTRITO NACIONAL</v>
      </c>
      <c r="B27" s="143">
        <v>516</v>
      </c>
      <c r="C27" s="127" t="str">
        <f>VLOOKUP(B27,'[1]LISTADO ATM'!$A$2:$B$822,2,0)</f>
        <v xml:space="preserve">ATM Oficina Gascue </v>
      </c>
      <c r="D27" s="130" t="s">
        <v>2438</v>
      </c>
      <c r="E27" s="131">
        <v>3335895882</v>
      </c>
    </row>
    <row r="28" spans="1:5" ht="18" x14ac:dyDescent="0.25">
      <c r="A28" s="127" t="str">
        <f>VLOOKUP(B28,'[1]LISTADO ATM'!$A$2:$C$822,3,0)</f>
        <v>DISTRITO NACIONAL</v>
      </c>
      <c r="B28" s="143">
        <v>722</v>
      </c>
      <c r="C28" s="127" t="str">
        <f>VLOOKUP(B28,'[1]LISTADO ATM'!$A$2:$B$822,2,0)</f>
        <v xml:space="preserve">ATM Oficina Charles de Gaulle III </v>
      </c>
      <c r="D28" s="130" t="s">
        <v>2438</v>
      </c>
      <c r="E28" s="131">
        <v>3335896919</v>
      </c>
    </row>
    <row r="29" spans="1:5" ht="18" x14ac:dyDescent="0.25">
      <c r="A29" s="127" t="str">
        <f>VLOOKUP(B29,'[1]LISTADO ATM'!$A$2:$C$822,3,0)</f>
        <v>DISTRITO NACIONAL</v>
      </c>
      <c r="B29" s="143">
        <v>541</v>
      </c>
      <c r="C29" s="127" t="str">
        <f>VLOOKUP(B29,'[1]LISTADO ATM'!$A$2:$B$822,2,0)</f>
        <v xml:space="preserve">ATM Oficina Sambil II </v>
      </c>
      <c r="D29" s="130" t="s">
        <v>2438</v>
      </c>
      <c r="E29" s="131">
        <v>3335897021</v>
      </c>
    </row>
    <row r="30" spans="1:5" ht="18" x14ac:dyDescent="0.25">
      <c r="A30" s="127" t="str">
        <f>VLOOKUP(B30,'[1]LISTADO ATM'!$A$2:$C$822,3,0)</f>
        <v>DISTRITO NACIONAL</v>
      </c>
      <c r="B30" s="143">
        <v>435</v>
      </c>
      <c r="C30" s="127" t="str">
        <f>VLOOKUP(B30,'[1]LISTADO ATM'!$A$2:$B$822,2,0)</f>
        <v xml:space="preserve">ATM Autobanco Torre I </v>
      </c>
      <c r="D30" s="130" t="s">
        <v>2438</v>
      </c>
      <c r="E30" s="131">
        <v>3335897373</v>
      </c>
    </row>
    <row r="31" spans="1:5" ht="18" x14ac:dyDescent="0.25">
      <c r="A31" s="127" t="str">
        <f>VLOOKUP(B31,'[1]LISTADO ATM'!$A$2:$C$822,3,0)</f>
        <v>DISTRITO NACIONAL</v>
      </c>
      <c r="B31" s="143">
        <v>574</v>
      </c>
      <c r="C31" s="127" t="str">
        <f>VLOOKUP(B31,'[1]LISTADO ATM'!$A$2:$B$822,2,0)</f>
        <v xml:space="preserve">ATM Club Obras Públicas </v>
      </c>
      <c r="D31" s="130" t="s">
        <v>2438</v>
      </c>
      <c r="E31" s="131">
        <v>3335897393</v>
      </c>
    </row>
    <row r="32" spans="1:5" ht="18" x14ac:dyDescent="0.25">
      <c r="A32" s="97" t="str">
        <f>VLOOKUP(B32,'[1]LISTADO ATM'!$A$2:$C$822,3,0)</f>
        <v>DISTRITO NACIONAL</v>
      </c>
      <c r="B32" s="143">
        <v>165</v>
      </c>
      <c r="C32" s="129" t="str">
        <f>VLOOKUP(B32,'[1]LISTADO ATM'!$A$2:$B$822,2,0)</f>
        <v>ATM Autoservicio Megacentro</v>
      </c>
      <c r="D32" s="130" t="s">
        <v>2438</v>
      </c>
      <c r="E32" s="144">
        <v>3335897507</v>
      </c>
    </row>
    <row r="33" spans="1:5" ht="18" x14ac:dyDescent="0.25">
      <c r="A33" s="127" t="str">
        <f>VLOOKUP(B33,'[1]LISTADO ATM'!$A$2:$C$822,3,0)</f>
        <v>DISTRITO NACIONAL</v>
      </c>
      <c r="B33" s="143">
        <v>670</v>
      </c>
      <c r="C33" s="127" t="str">
        <f>VLOOKUP(B33,'[1]LISTADO ATM'!$A$2:$B$822,2,0)</f>
        <v>ATM Estación Texaco Algodón</v>
      </c>
      <c r="D33" s="130" t="s">
        <v>2438</v>
      </c>
      <c r="E33" s="131">
        <v>3335897516</v>
      </c>
    </row>
    <row r="34" spans="1:5" ht="18" x14ac:dyDescent="0.25">
      <c r="A34" s="127" t="str">
        <f>VLOOKUP(B34,'[1]LISTADO ATM'!$A$2:$C$822,3,0)</f>
        <v>DISTRITO NACIONAL</v>
      </c>
      <c r="B34" s="143">
        <v>918</v>
      </c>
      <c r="C34" s="127" t="str">
        <f>VLOOKUP(B34,'[1]LISTADO ATM'!$A$2:$B$822,2,0)</f>
        <v xml:space="preserve">ATM S/M Liverpool de la Jacobo Majluta </v>
      </c>
      <c r="D34" s="130" t="s">
        <v>2438</v>
      </c>
      <c r="E34" s="131">
        <v>3335897536</v>
      </c>
    </row>
    <row r="35" spans="1:5" ht="17.25" customHeight="1" x14ac:dyDescent="0.25">
      <c r="A35" s="127" t="str">
        <f>VLOOKUP(B35,'[1]LISTADO ATM'!$A$2:$C$822,3,0)</f>
        <v>ESTE</v>
      </c>
      <c r="B35" s="143">
        <v>963</v>
      </c>
      <c r="C35" s="127" t="str">
        <f>VLOOKUP(B35,'[1]LISTADO ATM'!$A$2:$B$822,2,0)</f>
        <v xml:space="preserve">ATM Multiplaza La Romana </v>
      </c>
      <c r="D35" s="130" t="s">
        <v>2438</v>
      </c>
      <c r="E35" s="131">
        <v>3335897538</v>
      </c>
    </row>
    <row r="36" spans="1:5" ht="18" x14ac:dyDescent="0.25">
      <c r="A36" s="127" t="str">
        <f>VLOOKUP(B36,'[1]LISTADO ATM'!$A$2:$C$822,3,0)</f>
        <v>DISTRITO NACIONAL</v>
      </c>
      <c r="B36" s="143">
        <v>243</v>
      </c>
      <c r="C36" s="127" t="str">
        <f>VLOOKUP(B36,'[1]LISTADO ATM'!$A$2:$B$822,2,0)</f>
        <v xml:space="preserve">ATM Autoservicio Plaza Central  </v>
      </c>
      <c r="D36" s="130" t="s">
        <v>2438</v>
      </c>
      <c r="E36" s="131">
        <v>3335897542</v>
      </c>
    </row>
    <row r="37" spans="1:5" ht="18" x14ac:dyDescent="0.25">
      <c r="A37" s="127" t="str">
        <f>VLOOKUP(B37,'[1]LISTADO ATM'!$A$2:$C$822,3,0)</f>
        <v>DISTRITO NACIONAL</v>
      </c>
      <c r="B37" s="143">
        <v>234</v>
      </c>
      <c r="C37" s="127" t="str">
        <f>VLOOKUP(B37,'[1]LISTADO ATM'!$A$2:$B$822,2,0)</f>
        <v xml:space="preserve">ATM Oficina Boca Chica I </v>
      </c>
      <c r="D37" s="130" t="s">
        <v>2438</v>
      </c>
      <c r="E37" s="131">
        <v>3335897554</v>
      </c>
    </row>
    <row r="38" spans="1:5" ht="18" x14ac:dyDescent="0.25">
      <c r="A38" s="127" t="str">
        <f>VLOOKUP(B38,'[1]LISTADO ATM'!$A$2:$C$822,3,0)</f>
        <v>ESTE</v>
      </c>
      <c r="B38" s="143">
        <v>608</v>
      </c>
      <c r="C38" s="127" t="str">
        <f>VLOOKUP(B38,'[1]LISTADO ATM'!$A$2:$B$822,2,0)</f>
        <v xml:space="preserve">ATM Oficina Jumbo (San Pedro) </v>
      </c>
      <c r="D38" s="130" t="s">
        <v>2438</v>
      </c>
      <c r="E38" s="131">
        <v>3335897559</v>
      </c>
    </row>
    <row r="39" spans="1:5" ht="18" x14ac:dyDescent="0.25">
      <c r="A39" s="127" t="str">
        <f>VLOOKUP(B39,'[1]LISTADO ATM'!$A$2:$C$822,3,0)</f>
        <v>ESTE</v>
      </c>
      <c r="B39" s="143">
        <v>631</v>
      </c>
      <c r="C39" s="127" t="str">
        <f>VLOOKUP(B39,'[1]LISTADO ATM'!$A$2:$B$822,2,0)</f>
        <v xml:space="preserve">ATM ASOCODEQUI (San Pedro) </v>
      </c>
      <c r="D39" s="130" t="s">
        <v>2438</v>
      </c>
      <c r="E39" s="131">
        <v>3335897566</v>
      </c>
    </row>
    <row r="40" spans="1:5" ht="18" x14ac:dyDescent="0.25">
      <c r="A40" s="127" t="str">
        <f>VLOOKUP(B40,'[1]LISTADO ATM'!$A$2:$C$822,3,0)</f>
        <v>ESTE</v>
      </c>
      <c r="B40" s="143">
        <v>843</v>
      </c>
      <c r="C40" s="127" t="str">
        <f>VLOOKUP(B40,'[1]LISTADO ATM'!$A$2:$B$822,2,0)</f>
        <v xml:space="preserve">ATM Oficina Romana Centro </v>
      </c>
      <c r="D40" s="130" t="s">
        <v>2438</v>
      </c>
      <c r="E40" s="131">
        <v>3335897567</v>
      </c>
    </row>
    <row r="41" spans="1:5" ht="18" x14ac:dyDescent="0.25">
      <c r="A41" s="127" t="str">
        <f>VLOOKUP(B41,'[1]LISTADO ATM'!$A$2:$C$822,3,0)</f>
        <v>DISTRITO NACIONAL</v>
      </c>
      <c r="B41" s="143">
        <v>884</v>
      </c>
      <c r="C41" s="127" t="str">
        <f>VLOOKUP(B41,'[1]LISTADO ATM'!$A$2:$B$822,2,0)</f>
        <v xml:space="preserve">ATM UNP Olé Sabana Perdida </v>
      </c>
      <c r="D41" s="130" t="s">
        <v>2438</v>
      </c>
      <c r="E41" s="131">
        <v>3335897569</v>
      </c>
    </row>
    <row r="42" spans="1:5" ht="18" x14ac:dyDescent="0.25">
      <c r="A42" s="127" t="str">
        <f>VLOOKUP(B42,'[1]LISTADO ATM'!$A$2:$C$822,3,0)</f>
        <v>DISTRITO NACIONAL</v>
      </c>
      <c r="B42" s="143">
        <v>949</v>
      </c>
      <c r="C42" s="127" t="str">
        <f>VLOOKUP(B42,'[1]LISTADO ATM'!$A$2:$B$822,2,0)</f>
        <v xml:space="preserve">ATM S/M Bravo San Isidro Coral Mall </v>
      </c>
      <c r="D42" s="130" t="s">
        <v>2438</v>
      </c>
      <c r="E42" s="131">
        <v>3335897570</v>
      </c>
    </row>
    <row r="43" spans="1:5" ht="18" x14ac:dyDescent="0.25">
      <c r="A43" s="127" t="str">
        <f>VLOOKUP(B43,'[1]LISTADO ATM'!$A$2:$C$822,3,0)</f>
        <v>DISTRITO NACIONAL</v>
      </c>
      <c r="B43" s="127">
        <v>363</v>
      </c>
      <c r="C43" s="127" t="str">
        <f>VLOOKUP(B43,'[1]LISTADO ATM'!$A$2:$B$822,2,0)</f>
        <v>ATM S/M Bravo Villa Mella</v>
      </c>
      <c r="D43" s="130" t="s">
        <v>2438</v>
      </c>
      <c r="E43" s="131">
        <v>3335897589</v>
      </c>
    </row>
    <row r="44" spans="1:5" ht="18" x14ac:dyDescent="0.25">
      <c r="A44" s="127" t="e">
        <f>VLOOKUP(B44,'[1]LISTADO ATM'!$A$2:$C$822,3,0)</f>
        <v>#N/A</v>
      </c>
      <c r="B44" s="127"/>
      <c r="C44" s="127" t="e">
        <f>VLOOKUP(B44,'[1]LISTADO ATM'!$A$2:$B$822,2,0)</f>
        <v>#N/A</v>
      </c>
      <c r="D44" s="130" t="s">
        <v>2438</v>
      </c>
      <c r="E44" s="131"/>
    </row>
    <row r="45" spans="1:5" ht="18" x14ac:dyDescent="0.25">
      <c r="A45" s="127" t="e">
        <f>VLOOKUP(B45,'[1]LISTADO ATM'!$A$2:$C$822,3,0)</f>
        <v>#N/A</v>
      </c>
      <c r="B45" s="127"/>
      <c r="C45" s="127" t="e">
        <f>VLOOKUP(B45,'[1]LISTADO ATM'!$A$2:$B$822,2,0)</f>
        <v>#N/A</v>
      </c>
      <c r="D45" s="130" t="s">
        <v>2438</v>
      </c>
      <c r="E45" s="131"/>
    </row>
    <row r="46" spans="1:5" ht="18" x14ac:dyDescent="0.25">
      <c r="A46" s="127" t="e">
        <f>VLOOKUP(B46,'[1]LISTADO ATM'!$A$2:$C$822,3,0)</f>
        <v>#N/A</v>
      </c>
      <c r="B46" s="127"/>
      <c r="C46" s="127" t="e">
        <f>VLOOKUP(B46,'[1]LISTADO ATM'!$A$2:$B$822,2,0)</f>
        <v>#N/A</v>
      </c>
      <c r="D46" s="130" t="s">
        <v>2438</v>
      </c>
      <c r="E46" s="131"/>
    </row>
    <row r="47" spans="1:5" ht="18" x14ac:dyDescent="0.25">
      <c r="A47" s="127" t="e">
        <f>VLOOKUP(B47,'[1]LISTADO ATM'!$A$2:$C$822,3,0)</f>
        <v>#N/A</v>
      </c>
      <c r="B47" s="127"/>
      <c r="C47" s="127" t="e">
        <f>VLOOKUP(B47,'[1]LISTADO ATM'!$A$2:$B$822,2,0)</f>
        <v>#N/A</v>
      </c>
      <c r="D47" s="130" t="s">
        <v>2438</v>
      </c>
      <c r="E47" s="131"/>
    </row>
    <row r="48" spans="1:5" ht="18" x14ac:dyDescent="0.25">
      <c r="A48" s="127" t="e">
        <f>VLOOKUP(B48,'[1]LISTADO ATM'!$A$2:$C$822,3,0)</f>
        <v>#N/A</v>
      </c>
      <c r="B48" s="127"/>
      <c r="C48" s="127" t="e">
        <f>VLOOKUP(B48,'[1]LISTADO ATM'!$A$2:$B$822,2,0)</f>
        <v>#N/A</v>
      </c>
      <c r="D48" s="130" t="s">
        <v>2438</v>
      </c>
      <c r="E48" s="131"/>
    </row>
    <row r="49" spans="1:5" ht="18" x14ac:dyDescent="0.25">
      <c r="A49" s="127" t="e">
        <f>VLOOKUP(B49,'[1]LISTADO ATM'!$A$2:$C$822,3,0)</f>
        <v>#N/A</v>
      </c>
      <c r="B49" s="127"/>
      <c r="C49" s="127" t="e">
        <f>VLOOKUP(B49,'[1]LISTADO ATM'!$A$2:$B$822,2,0)</f>
        <v>#N/A</v>
      </c>
      <c r="D49" s="130" t="s">
        <v>2438</v>
      </c>
      <c r="E49" s="131"/>
    </row>
    <row r="50" spans="1:5" ht="18" x14ac:dyDescent="0.25">
      <c r="A50" s="127" t="e">
        <f>VLOOKUP(B50,'[1]LISTADO ATM'!$A$2:$C$822,3,0)</f>
        <v>#N/A</v>
      </c>
      <c r="B50" s="127"/>
      <c r="C50" s="127" t="e">
        <f>VLOOKUP(B50,'[1]LISTADO ATM'!$A$2:$B$822,2,0)</f>
        <v>#N/A</v>
      </c>
      <c r="D50" s="130" t="s">
        <v>2438</v>
      </c>
      <c r="E50" s="131"/>
    </row>
    <row r="51" spans="1:5" ht="18.75" thickBot="1" x14ac:dyDescent="0.3">
      <c r="A51" s="119"/>
      <c r="B51" s="153">
        <f>COUNT(B25:B50)</f>
        <v>19</v>
      </c>
      <c r="C51" s="108"/>
      <c r="D51" s="108"/>
      <c r="E51" s="108"/>
    </row>
    <row r="52" spans="1:5" ht="15.75" thickBot="1" x14ac:dyDescent="0.3">
      <c r="B52" s="102"/>
      <c r="E52" s="102"/>
    </row>
    <row r="53" spans="1:5" ht="18.75" thickBot="1" x14ac:dyDescent="0.3">
      <c r="A53" s="180" t="s">
        <v>2553</v>
      </c>
      <c r="B53" s="181"/>
      <c r="C53" s="181"/>
      <c r="D53" s="181"/>
      <c r="E53" s="182"/>
    </row>
    <row r="54" spans="1:5" ht="18" x14ac:dyDescent="0.25">
      <c r="A54" s="99" t="s">
        <v>15</v>
      </c>
      <c r="B54" s="101" t="s">
        <v>2416</v>
      </c>
      <c r="C54" s="99" t="s">
        <v>46</v>
      </c>
      <c r="D54" s="99" t="s">
        <v>2419</v>
      </c>
      <c r="E54" s="141" t="s">
        <v>2417</v>
      </c>
    </row>
    <row r="55" spans="1:5" ht="18.75" customHeight="1" x14ac:dyDescent="0.25">
      <c r="A55" s="97" t="str">
        <f>VLOOKUP(B55,'[1]LISTADO ATM'!$A$2:$C$822,3,0)</f>
        <v>DISTRITO NACIONAL</v>
      </c>
      <c r="B55" s="143">
        <v>406</v>
      </c>
      <c r="C55" s="129" t="str">
        <f>VLOOKUP(B55,'[1]LISTADO ATM'!$A$2:$B$822,2,0)</f>
        <v xml:space="preserve">ATM UNP Plaza Lama Máximo Gómez </v>
      </c>
      <c r="D55" s="127" t="s">
        <v>2500</v>
      </c>
      <c r="E55" s="144">
        <v>3335895719</v>
      </c>
    </row>
    <row r="56" spans="1:5" ht="18" x14ac:dyDescent="0.25">
      <c r="A56" s="97" t="str">
        <f>VLOOKUP(B56,'[1]LISTADO ATM'!$A$2:$C$822,3,0)</f>
        <v>DISTRITO NACIONAL</v>
      </c>
      <c r="B56" s="143">
        <v>446</v>
      </c>
      <c r="C56" s="129" t="str">
        <f>VLOOKUP(B56,'[1]LISTADO ATM'!$A$2:$B$822,2,0)</f>
        <v>ATM Hipodromo V Centenario</v>
      </c>
      <c r="D56" s="127" t="s">
        <v>2500</v>
      </c>
      <c r="E56" s="144">
        <v>3335895780</v>
      </c>
    </row>
    <row r="57" spans="1:5" ht="18" x14ac:dyDescent="0.25">
      <c r="A57" s="97" t="str">
        <f>VLOOKUP(B57,'[1]LISTADO ATM'!$A$2:$C$822,3,0)</f>
        <v>ESTE</v>
      </c>
      <c r="B57" s="143">
        <v>912</v>
      </c>
      <c r="C57" s="129" t="str">
        <f>VLOOKUP(B57,'[1]LISTADO ATM'!$A$2:$B$822,2,0)</f>
        <v xml:space="preserve">ATM Oficina San Pedro II </v>
      </c>
      <c r="D57" s="127" t="s">
        <v>2500</v>
      </c>
      <c r="E57" s="144">
        <v>3335895941</v>
      </c>
    </row>
    <row r="58" spans="1:5" ht="18" x14ac:dyDescent="0.25">
      <c r="A58" s="97" t="str">
        <f>VLOOKUP(B58,'[1]LISTADO ATM'!$A$2:$C$822,3,0)</f>
        <v>SUR</v>
      </c>
      <c r="B58" s="143">
        <v>730</v>
      </c>
      <c r="C58" s="129" t="str">
        <f>VLOOKUP(B58,'[1]LISTADO ATM'!$A$2:$B$822,2,0)</f>
        <v xml:space="preserve">ATM Palacio de Justicia Barahona </v>
      </c>
      <c r="D58" s="127" t="s">
        <v>2500</v>
      </c>
      <c r="E58" s="144">
        <v>3335896736</v>
      </c>
    </row>
    <row r="59" spans="1:5" ht="18" x14ac:dyDescent="0.25">
      <c r="A59" s="97" t="str">
        <f>VLOOKUP(B59,'[1]LISTADO ATM'!$A$2:$C$822,3,0)</f>
        <v>NORTE</v>
      </c>
      <c r="B59" s="143">
        <v>888</v>
      </c>
      <c r="C59" s="129" t="str">
        <f>VLOOKUP(B59,'[1]LISTADO ATM'!$A$2:$B$822,2,0)</f>
        <v>ATM Oficina galeria 56 II (SFM)</v>
      </c>
      <c r="D59" s="127" t="s">
        <v>2500</v>
      </c>
      <c r="E59" s="144">
        <v>3335897024</v>
      </c>
    </row>
    <row r="60" spans="1:5" ht="18" x14ac:dyDescent="0.25">
      <c r="A60" s="97" t="str">
        <f>VLOOKUP(B60,'[1]LISTADO ATM'!$A$2:$C$822,3,0)</f>
        <v>NORTE</v>
      </c>
      <c r="B60" s="143">
        <v>774</v>
      </c>
      <c r="C60" s="129" t="str">
        <f>VLOOKUP(B60,'[1]LISTADO ATM'!$A$2:$B$822,2,0)</f>
        <v xml:space="preserve">ATM Oficina Montecristi </v>
      </c>
      <c r="D60" s="127" t="s">
        <v>2500</v>
      </c>
      <c r="E60" s="144">
        <v>3335897267</v>
      </c>
    </row>
    <row r="61" spans="1:5" ht="18" customHeight="1" x14ac:dyDescent="0.25">
      <c r="A61" s="97" t="str">
        <f>VLOOKUP(B61,'[1]LISTADO ATM'!$A$2:$C$822,3,0)</f>
        <v>DISTRITO NACIONAL</v>
      </c>
      <c r="B61" s="143">
        <v>552</v>
      </c>
      <c r="C61" s="129" t="str">
        <f>VLOOKUP(B61,'[1]LISTADO ATM'!$A$2:$B$822,2,0)</f>
        <v xml:space="preserve">ATM Suprema Corte de Justicia </v>
      </c>
      <c r="D61" s="127" t="s">
        <v>2500</v>
      </c>
      <c r="E61" s="144">
        <v>3335897379</v>
      </c>
    </row>
    <row r="62" spans="1:5" ht="18" x14ac:dyDescent="0.25">
      <c r="A62" s="97" t="str">
        <f>VLOOKUP(B62,'[1]LISTADO ATM'!$A$2:$C$822,3,0)</f>
        <v>DISTRITO NACIONAL</v>
      </c>
      <c r="B62" s="143">
        <v>745</v>
      </c>
      <c r="C62" s="129" t="str">
        <f>VLOOKUP(B62,'[1]LISTADO ATM'!$A$2:$B$822,2,0)</f>
        <v xml:space="preserve">ATM Oficina Ave. Duarte </v>
      </c>
      <c r="D62" s="127" t="s">
        <v>2500</v>
      </c>
      <c r="E62" s="144">
        <v>3335897426</v>
      </c>
    </row>
    <row r="63" spans="1:5" ht="18" x14ac:dyDescent="0.25">
      <c r="A63" s="97" t="str">
        <f>VLOOKUP(B63,'[1]LISTADO ATM'!$A$2:$C$822,3,0)</f>
        <v>DISTRITO NACIONAL</v>
      </c>
      <c r="B63" s="143">
        <v>875</v>
      </c>
      <c r="C63" s="129" t="str">
        <f>VLOOKUP(B63,'[1]LISTADO ATM'!$A$2:$B$822,2,0)</f>
        <v xml:space="preserve">ATM Texaco Aut. Duarte KM 14 1/2 (Los Alcarrizos) </v>
      </c>
      <c r="D63" s="127" t="s">
        <v>2500</v>
      </c>
      <c r="E63" s="144">
        <v>3335897453</v>
      </c>
    </row>
    <row r="64" spans="1:5" ht="18" x14ac:dyDescent="0.25">
      <c r="A64" s="97" t="str">
        <f>VLOOKUP(B64,'[1]LISTADO ATM'!$A$2:$C$822,3,0)</f>
        <v>DISTRITO NACIONAL</v>
      </c>
      <c r="B64" s="143">
        <v>577</v>
      </c>
      <c r="C64" s="129" t="str">
        <f>VLOOKUP(B64,'[1]LISTADO ATM'!$A$2:$B$822,2,0)</f>
        <v xml:space="preserve">ATM Olé Ave. Duarte </v>
      </c>
      <c r="D64" s="127" t="s">
        <v>2500</v>
      </c>
      <c r="E64" s="144">
        <v>3335897530</v>
      </c>
    </row>
    <row r="65" spans="1:5" ht="18" x14ac:dyDescent="0.25">
      <c r="A65" s="97" t="str">
        <f>VLOOKUP(B65,'[1]LISTADO ATM'!$A$2:$C$822,3,0)</f>
        <v>DISTRITO NACIONAL</v>
      </c>
      <c r="B65" s="143">
        <v>558</v>
      </c>
      <c r="C65" s="129" t="str">
        <f>VLOOKUP(B65,'[1]LISTADO ATM'!$A$2:$B$822,2,0)</f>
        <v xml:space="preserve">ATM Base Naval 27 de Febrero (Sans Soucí) </v>
      </c>
      <c r="D65" s="127" t="s">
        <v>2500</v>
      </c>
      <c r="E65" s="144">
        <v>3335897558</v>
      </c>
    </row>
    <row r="66" spans="1:5" ht="18" x14ac:dyDescent="0.25">
      <c r="A66" s="97" t="str">
        <f>VLOOKUP(B66,'[1]LISTADO ATM'!$A$2:$C$822,3,0)</f>
        <v>DISTRITO NACIONAL</v>
      </c>
      <c r="B66" s="143">
        <v>407</v>
      </c>
      <c r="C66" s="129" t="str">
        <f>VLOOKUP(B66,'[1]LISTADO ATM'!$A$2:$B$822,2,0)</f>
        <v xml:space="preserve">ATM Multicentro La Sirena Villa Mella </v>
      </c>
      <c r="D66" s="127" t="s">
        <v>2500</v>
      </c>
      <c r="E66" s="144">
        <v>3335897575</v>
      </c>
    </row>
    <row r="67" spans="1:5" ht="18" x14ac:dyDescent="0.25">
      <c r="A67" s="97" t="str">
        <f>VLOOKUP(B67,'[1]LISTADO ATM'!$A$2:$C$822,3,0)</f>
        <v>DISTRITO NACIONAL</v>
      </c>
      <c r="B67" s="143">
        <v>952</v>
      </c>
      <c r="C67" s="129" t="str">
        <f>VLOOKUP(B67,'[1]LISTADO ATM'!$A$2:$B$822,2,0)</f>
        <v xml:space="preserve">ATM Alvarez Rivas </v>
      </c>
      <c r="D67" s="127" t="s">
        <v>2500</v>
      </c>
      <c r="E67" s="144">
        <v>3335897576</v>
      </c>
    </row>
    <row r="68" spans="1:5" ht="18" x14ac:dyDescent="0.25">
      <c r="A68" s="97" t="str">
        <f>VLOOKUP(B68,'[1]LISTADO ATM'!$A$2:$C$822,3,0)</f>
        <v>ESTE</v>
      </c>
      <c r="B68" s="143">
        <v>217</v>
      </c>
      <c r="C68" s="129" t="str">
        <f>VLOOKUP(B68,'[1]LISTADO ATM'!$A$2:$B$822,2,0)</f>
        <v xml:space="preserve">ATM Oficina Bávaro </v>
      </c>
      <c r="D68" s="127" t="s">
        <v>2500</v>
      </c>
      <c r="E68" s="144">
        <v>3335897577</v>
      </c>
    </row>
    <row r="69" spans="1:5" ht="18" x14ac:dyDescent="0.25">
      <c r="A69" s="97" t="str">
        <f>VLOOKUP(B69,'[1]LISTADO ATM'!$A$2:$C$822,3,0)</f>
        <v>DISTRITO NACIONAL</v>
      </c>
      <c r="B69" s="143">
        <v>487</v>
      </c>
      <c r="C69" s="129" t="str">
        <f>VLOOKUP(B69,'[1]LISTADO ATM'!$A$2:$B$822,2,0)</f>
        <v xml:space="preserve">ATM Olé Hainamosa </v>
      </c>
      <c r="D69" s="127" t="s">
        <v>2500</v>
      </c>
      <c r="E69" s="144">
        <v>3335897578</v>
      </c>
    </row>
    <row r="70" spans="1:5" ht="18" x14ac:dyDescent="0.25">
      <c r="A70" s="97" t="e">
        <f>VLOOKUP(B70,'[1]LISTADO ATM'!$A$2:$C$822,3,0)</f>
        <v>#N/A</v>
      </c>
      <c r="B70" s="143"/>
      <c r="C70" s="129" t="e">
        <f>VLOOKUP(B70,'[1]LISTADO ATM'!$A$2:$B$822,2,0)</f>
        <v>#N/A</v>
      </c>
      <c r="D70" s="127" t="s">
        <v>2500</v>
      </c>
      <c r="E70" s="144"/>
    </row>
    <row r="71" spans="1:5" ht="18" x14ac:dyDescent="0.25">
      <c r="A71" s="97" t="e">
        <f>VLOOKUP(B71,'[1]LISTADO ATM'!$A$2:$C$822,3,0)</f>
        <v>#N/A</v>
      </c>
      <c r="B71" s="143"/>
      <c r="C71" s="129" t="e">
        <f>VLOOKUP(B71,'[1]LISTADO ATM'!$A$2:$B$822,2,0)</f>
        <v>#N/A</v>
      </c>
      <c r="D71" s="127" t="s">
        <v>2500</v>
      </c>
      <c r="E71" s="144"/>
    </row>
    <row r="72" spans="1:5" ht="18" x14ac:dyDescent="0.25">
      <c r="A72" s="97" t="e">
        <f>VLOOKUP(B72,'[1]LISTADO ATM'!$A$2:$C$822,3,0)</f>
        <v>#N/A</v>
      </c>
      <c r="B72" s="143"/>
      <c r="C72" s="129" t="e">
        <f>VLOOKUP(B72,'[1]LISTADO ATM'!$A$2:$B$822,2,0)</f>
        <v>#N/A</v>
      </c>
      <c r="D72" s="127" t="s">
        <v>2500</v>
      </c>
      <c r="E72" s="144"/>
    </row>
    <row r="73" spans="1:5" ht="18" x14ac:dyDescent="0.25">
      <c r="A73" s="97" t="e">
        <f>VLOOKUP(B73,'[1]LISTADO ATM'!$A$2:$C$822,3,0)</f>
        <v>#N/A</v>
      </c>
      <c r="B73" s="143"/>
      <c r="C73" s="129" t="e">
        <f>VLOOKUP(B73,'[1]LISTADO ATM'!$A$2:$B$822,2,0)</f>
        <v>#N/A</v>
      </c>
      <c r="D73" s="127" t="s">
        <v>2500</v>
      </c>
      <c r="E73" s="144"/>
    </row>
    <row r="74" spans="1:5" ht="18" x14ac:dyDescent="0.25">
      <c r="A74" s="97" t="e">
        <f>VLOOKUP(B74,'[1]LISTADO ATM'!$A$2:$C$822,3,0)</f>
        <v>#N/A</v>
      </c>
      <c r="B74" s="143"/>
      <c r="C74" s="129" t="e">
        <f>VLOOKUP(B74,'[1]LISTADO ATM'!$A$2:$B$822,2,0)</f>
        <v>#N/A</v>
      </c>
      <c r="D74" s="127" t="s">
        <v>2500</v>
      </c>
      <c r="E74" s="144"/>
    </row>
    <row r="75" spans="1:5" ht="18" x14ac:dyDescent="0.25">
      <c r="A75" s="97" t="e">
        <f>VLOOKUP(B75,'[1]LISTADO ATM'!$A$2:$C$822,3,0)</f>
        <v>#N/A</v>
      </c>
      <c r="B75" s="127"/>
      <c r="C75" s="129" t="e">
        <f>VLOOKUP(B75,'[1]LISTADO ATM'!$A$2:$B$822,2,0)</f>
        <v>#N/A</v>
      </c>
      <c r="D75" s="127" t="s">
        <v>2500</v>
      </c>
      <c r="E75" s="144"/>
    </row>
    <row r="76" spans="1:5" ht="18" x14ac:dyDescent="0.25">
      <c r="A76" s="97" t="e">
        <f>VLOOKUP(B76,'[1]LISTADO ATM'!$A$2:$C$822,3,0)</f>
        <v>#N/A</v>
      </c>
      <c r="B76" s="127"/>
      <c r="C76" s="129" t="e">
        <f>VLOOKUP(B76,'[1]LISTADO ATM'!$A$2:$B$822,2,0)</f>
        <v>#N/A</v>
      </c>
      <c r="D76" s="127" t="s">
        <v>2500</v>
      </c>
      <c r="E76" s="144"/>
    </row>
    <row r="77" spans="1:5" ht="18" x14ac:dyDescent="0.25">
      <c r="A77" s="97" t="e">
        <f>VLOOKUP(B77,'[1]LISTADO ATM'!$A$2:$C$822,3,0)</f>
        <v>#N/A</v>
      </c>
      <c r="B77" s="127"/>
      <c r="C77" s="129" t="e">
        <f>VLOOKUP(B77,'[1]LISTADO ATM'!$A$2:$B$822,2,0)</f>
        <v>#N/A</v>
      </c>
      <c r="D77" s="127" t="s">
        <v>2500</v>
      </c>
      <c r="E77" s="144"/>
    </row>
    <row r="78" spans="1:5" ht="18" x14ac:dyDescent="0.25">
      <c r="A78" s="97" t="e">
        <f>VLOOKUP(B78,'[1]LISTADO ATM'!$A$2:$C$822,3,0)</f>
        <v>#N/A</v>
      </c>
      <c r="B78" s="127"/>
      <c r="C78" s="129" t="e">
        <f>VLOOKUP(B78,'[1]LISTADO ATM'!$A$2:$B$822,2,0)</f>
        <v>#N/A</v>
      </c>
      <c r="D78" s="127" t="s">
        <v>2500</v>
      </c>
      <c r="E78" s="144"/>
    </row>
    <row r="79" spans="1:5" ht="18.75" thickBot="1" x14ac:dyDescent="0.3">
      <c r="A79" s="119" t="s">
        <v>2476</v>
      </c>
      <c r="B79" s="153">
        <f>COUNT(B55:B78)</f>
        <v>15</v>
      </c>
      <c r="C79" s="108"/>
      <c r="D79" s="108"/>
      <c r="E79" s="108"/>
    </row>
    <row r="80" spans="1:5" ht="15.75" thickBot="1" x14ac:dyDescent="0.3">
      <c r="B80" s="102"/>
      <c r="E80" s="102"/>
    </row>
    <row r="81" spans="1:5" ht="18" x14ac:dyDescent="0.25">
      <c r="A81" s="183" t="s">
        <v>2479</v>
      </c>
      <c r="B81" s="184"/>
      <c r="C81" s="184"/>
      <c r="D81" s="184"/>
      <c r="E81" s="185"/>
    </row>
    <row r="82" spans="1:5" ht="18" x14ac:dyDescent="0.25">
      <c r="A82" s="99" t="s">
        <v>15</v>
      </c>
      <c r="B82" s="101" t="s">
        <v>2416</v>
      </c>
      <c r="C82" s="101" t="s">
        <v>46</v>
      </c>
      <c r="D82" s="132" t="s">
        <v>2419</v>
      </c>
      <c r="E82" s="141" t="s">
        <v>2417</v>
      </c>
    </row>
    <row r="83" spans="1:5" ht="17.25" customHeight="1" x14ac:dyDescent="0.25">
      <c r="A83" s="97" t="str">
        <f>VLOOKUP(B83,'[1]LISTADO ATM'!$A$2:$C$822,3,0)</f>
        <v>DISTRITO NACIONAL</v>
      </c>
      <c r="B83" s="127">
        <v>743</v>
      </c>
      <c r="C83" s="129" t="str">
        <f>VLOOKUP(B83,'[1]LISTADO ATM'!$A$2:$B$822,2,0)</f>
        <v xml:space="preserve">ATM Oficina Los Frailes </v>
      </c>
      <c r="D83" s="125" t="s">
        <v>2567</v>
      </c>
      <c r="E83" s="129">
        <v>3335897509</v>
      </c>
    </row>
    <row r="84" spans="1:5" ht="17.25" customHeight="1" x14ac:dyDescent="0.25">
      <c r="A84" s="97" t="str">
        <f>VLOOKUP(B84,'[1]LISTADO ATM'!$A$2:$C$822,3,0)</f>
        <v>NORTE</v>
      </c>
      <c r="B84" s="127">
        <v>431</v>
      </c>
      <c r="C84" s="129" t="str">
        <f>VLOOKUP(B84,'[1]LISTADO ATM'!$A$2:$B$822,2,0)</f>
        <v xml:space="preserve">ATM Autoservicio Sol (Santiago) </v>
      </c>
      <c r="D84" s="125" t="s">
        <v>2567</v>
      </c>
      <c r="E84" s="129">
        <v>3335897580</v>
      </c>
    </row>
    <row r="85" spans="1:5" ht="17.25" customHeight="1" x14ac:dyDescent="0.25">
      <c r="A85" s="97" t="str">
        <f>VLOOKUP(B85,'[1]LISTADO ATM'!$A$2:$C$822,3,0)</f>
        <v>DISTRITO NACIONAL</v>
      </c>
      <c r="B85" s="127">
        <v>312</v>
      </c>
      <c r="C85" s="129" t="str">
        <f>VLOOKUP(B85,'[1]LISTADO ATM'!$A$2:$B$822,2,0)</f>
        <v xml:space="preserve">ATM Oficina Tiradentes II (Naco) </v>
      </c>
      <c r="D85" s="125" t="s">
        <v>2567</v>
      </c>
      <c r="E85" s="129">
        <v>3335897581</v>
      </c>
    </row>
    <row r="86" spans="1:5" ht="17.25" customHeight="1" x14ac:dyDescent="0.25">
      <c r="A86" s="97" t="str">
        <f>VLOOKUP(B86,'[1]LISTADO ATM'!$A$2:$C$822,3,0)</f>
        <v>SUR</v>
      </c>
      <c r="B86" s="127">
        <v>880</v>
      </c>
      <c r="C86" s="129" t="str">
        <f>VLOOKUP(B86,'[1]LISTADO ATM'!$A$2:$B$822,2,0)</f>
        <v xml:space="preserve">ATM Autoservicio Barahona II </v>
      </c>
      <c r="D86" s="125" t="s">
        <v>2567</v>
      </c>
      <c r="E86" s="129">
        <v>3335897582</v>
      </c>
    </row>
    <row r="87" spans="1:5" ht="17.25" customHeight="1" x14ac:dyDescent="0.25">
      <c r="A87" s="97" t="str">
        <f>VLOOKUP(B87,'[1]LISTADO ATM'!$A$2:$C$822,3,0)</f>
        <v>DISTRITO NACIONAL</v>
      </c>
      <c r="B87" s="127">
        <v>793</v>
      </c>
      <c r="C87" s="129" t="str">
        <f>VLOOKUP(B87,'[1]LISTADO ATM'!$A$2:$B$822,2,0)</f>
        <v xml:space="preserve">ATM Centro de Caja Agora Mall </v>
      </c>
      <c r="D87" s="125" t="s">
        <v>2567</v>
      </c>
      <c r="E87" s="129">
        <v>3335897583</v>
      </c>
    </row>
    <row r="88" spans="1:5" ht="17.25" customHeight="1" x14ac:dyDescent="0.25">
      <c r="A88" s="97" t="str">
        <f>VLOOKUP(B88,'[1]LISTADO ATM'!$A$2:$C$822,3,0)</f>
        <v>DISTRITO NACIONAL</v>
      </c>
      <c r="B88" s="127">
        <v>318</v>
      </c>
      <c r="C88" s="129" t="str">
        <f>VLOOKUP(B88,'[1]LISTADO ATM'!$A$2:$B$822,2,0)</f>
        <v>ATM Autoservicio Lope de Vega</v>
      </c>
      <c r="D88" s="125" t="s">
        <v>2567</v>
      </c>
      <c r="E88" s="129">
        <v>3335895940</v>
      </c>
    </row>
    <row r="89" spans="1:5" ht="17.25" customHeight="1" x14ac:dyDescent="0.25">
      <c r="A89" s="97" t="str">
        <f>VLOOKUP(B89,'[1]LISTADO ATM'!$A$2:$C$822,3,0)</f>
        <v>SUR</v>
      </c>
      <c r="B89" s="127">
        <v>5</v>
      </c>
      <c r="C89" s="129" t="str">
        <f>VLOOKUP(B89,'[1]LISTADO ATM'!$A$2:$B$822,2,0)</f>
        <v>ATM Oficina Autoservicio Villa Ofelia (San Juan)</v>
      </c>
      <c r="D89" s="142" t="s">
        <v>2566</v>
      </c>
      <c r="E89" s="129">
        <v>3335896400</v>
      </c>
    </row>
    <row r="90" spans="1:5" ht="17.25" customHeight="1" x14ac:dyDescent="0.25">
      <c r="A90" s="97" t="str">
        <f>VLOOKUP(B90,'[1]LISTADO ATM'!$A$2:$C$822,3,0)</f>
        <v>ESTE</v>
      </c>
      <c r="B90" s="127">
        <v>211</v>
      </c>
      <c r="C90" s="129" t="str">
        <f>VLOOKUP(B90,'[1]LISTADO ATM'!$A$2:$B$822,2,0)</f>
        <v xml:space="preserve">ATM Oficina La Romana I </v>
      </c>
      <c r="D90" s="142" t="s">
        <v>2566</v>
      </c>
      <c r="E90" s="129">
        <v>3335897028</v>
      </c>
    </row>
    <row r="91" spans="1:5" ht="17.25" customHeight="1" x14ac:dyDescent="0.25">
      <c r="A91" s="97" t="str">
        <f>VLOOKUP(B91,'[1]LISTADO ATM'!$A$2:$C$822,3,0)</f>
        <v>ESTE</v>
      </c>
      <c r="B91" s="127">
        <v>399</v>
      </c>
      <c r="C91" s="129" t="str">
        <f>VLOOKUP(B91,'[1]LISTADO ATM'!$A$2:$B$822,2,0)</f>
        <v xml:space="preserve">ATM Oficina La Romana II </v>
      </c>
      <c r="D91" s="142" t="s">
        <v>2566</v>
      </c>
      <c r="E91" s="129">
        <v>3335897544</v>
      </c>
    </row>
    <row r="92" spans="1:5" ht="17.25" customHeight="1" x14ac:dyDescent="0.25">
      <c r="A92" s="97" t="e">
        <f>VLOOKUP(B92,'[1]LISTADO ATM'!$A$2:$C$822,3,0)</f>
        <v>#N/A</v>
      </c>
      <c r="B92" s="127"/>
      <c r="C92" s="129" t="e">
        <f>VLOOKUP(B92,'[1]LISTADO ATM'!$A$2:$B$822,2,0)</f>
        <v>#N/A</v>
      </c>
      <c r="D92" s="142"/>
      <c r="E92" s="129"/>
    </row>
    <row r="93" spans="1:5" ht="17.25" customHeight="1" x14ac:dyDescent="0.25">
      <c r="A93" s="97" t="e">
        <f>VLOOKUP(B93,'[1]LISTADO ATM'!$A$2:$C$822,3,0)</f>
        <v>#N/A</v>
      </c>
      <c r="B93" s="127"/>
      <c r="C93" s="129" t="e">
        <f>VLOOKUP(B93,'[1]LISTADO ATM'!$A$2:$B$822,2,0)</f>
        <v>#N/A</v>
      </c>
      <c r="D93" s="142"/>
      <c r="E93" s="129"/>
    </row>
    <row r="94" spans="1:5" ht="17.25" customHeight="1" thickBot="1" x14ac:dyDescent="0.3">
      <c r="A94" s="97" t="e">
        <f>VLOOKUP(B94,'[1]LISTADO ATM'!$A$2:$C$822,3,0)</f>
        <v>#N/A</v>
      </c>
      <c r="B94" s="127"/>
      <c r="C94" s="129" t="e">
        <f>VLOOKUP(B94,'[1]LISTADO ATM'!$A$2:$B$822,2,0)</f>
        <v>#N/A</v>
      </c>
      <c r="D94" s="142"/>
      <c r="E94" s="129"/>
    </row>
    <row r="95" spans="1:5" ht="17.25" customHeight="1" thickBot="1" x14ac:dyDescent="0.3">
      <c r="A95" s="100" t="s">
        <v>2476</v>
      </c>
      <c r="B95" s="151">
        <f>COUNT(B83:B94)</f>
        <v>9</v>
      </c>
      <c r="C95" s="108"/>
      <c r="D95" s="133"/>
      <c r="E95" s="133"/>
    </row>
    <row r="96" spans="1:5" ht="17.25" customHeight="1" thickBot="1" x14ac:dyDescent="0.3">
      <c r="B96" s="102"/>
      <c r="E96" s="102"/>
    </row>
    <row r="97" spans="1:5" ht="18.75" thickBot="1" x14ac:dyDescent="0.3">
      <c r="A97" s="186" t="s">
        <v>2480</v>
      </c>
      <c r="B97" s="187"/>
      <c r="C97" s="96" t="s">
        <v>2412</v>
      </c>
      <c r="D97" s="102"/>
      <c r="E97" s="102"/>
    </row>
    <row r="98" spans="1:5" ht="18.75" thickBot="1" x14ac:dyDescent="0.3">
      <c r="A98" s="188">
        <f>+B51+B79+B95</f>
        <v>43</v>
      </c>
      <c r="B98" s="189"/>
    </row>
    <row r="99" spans="1:5" ht="15.75" thickBot="1" x14ac:dyDescent="0.3">
      <c r="B99" s="102"/>
      <c r="E99" s="102"/>
    </row>
    <row r="100" spans="1:5" ht="18.75" thickBot="1" x14ac:dyDescent="0.3">
      <c r="A100" s="180" t="s">
        <v>2481</v>
      </c>
      <c r="B100" s="181"/>
      <c r="C100" s="181"/>
      <c r="D100" s="181"/>
      <c r="E100" s="182"/>
    </row>
    <row r="101" spans="1:5" ht="17.25" customHeight="1" x14ac:dyDescent="0.25">
      <c r="A101" s="103" t="s">
        <v>15</v>
      </c>
      <c r="B101" s="101" t="s">
        <v>2416</v>
      </c>
      <c r="C101" s="101" t="s">
        <v>46</v>
      </c>
      <c r="D101" s="190" t="s">
        <v>2419</v>
      </c>
      <c r="E101" s="191"/>
    </row>
    <row r="102" spans="1:5" ht="17.25" customHeight="1" x14ac:dyDescent="0.25">
      <c r="A102" s="127" t="str">
        <f>VLOOKUP(B102,'[1]LISTADO ATM'!$A$2:$C$822,3,0)</f>
        <v>ESTE</v>
      </c>
      <c r="B102" s="127">
        <v>159</v>
      </c>
      <c r="C102" s="127" t="str">
        <f>VLOOKUP(B102,'[1]LISTADO ATM'!$A$2:$B$822,2,0)</f>
        <v xml:space="preserve">ATM Hotel Dreams Bayahibe I </v>
      </c>
      <c r="D102" s="166" t="s">
        <v>2568</v>
      </c>
      <c r="E102" s="167"/>
    </row>
    <row r="103" spans="1:5" ht="17.25" customHeight="1" x14ac:dyDescent="0.25">
      <c r="A103" s="127" t="str">
        <f>VLOOKUP(B103,'[1]LISTADO ATM'!$A$2:$C$822,3,0)</f>
        <v>DISTRITO NACIONAL</v>
      </c>
      <c r="B103" s="127">
        <v>227</v>
      </c>
      <c r="C103" s="127" t="str">
        <f>VLOOKUP(B103,'[1]LISTADO ATM'!$A$2:$B$822,2,0)</f>
        <v xml:space="preserve">ATM S/M Bravo Av. Enriquillo </v>
      </c>
      <c r="D103" s="166" t="s">
        <v>2570</v>
      </c>
      <c r="E103" s="167"/>
    </row>
    <row r="104" spans="1:5" ht="17.25" customHeight="1" x14ac:dyDescent="0.25">
      <c r="A104" s="127" t="str">
        <f>VLOOKUP(B104,'[1]LISTADO ATM'!$A$2:$C$822,3,0)</f>
        <v>DISTRITO NACIONAL</v>
      </c>
      <c r="B104" s="127">
        <v>641</v>
      </c>
      <c r="C104" s="127" t="str">
        <f>VLOOKUP(B104,'[1]LISTADO ATM'!$A$2:$B$822,2,0)</f>
        <v xml:space="preserve">ATM Farmacia Rimac </v>
      </c>
      <c r="D104" s="166" t="s">
        <v>2568</v>
      </c>
      <c r="E104" s="167"/>
    </row>
    <row r="105" spans="1:5" ht="17.25" customHeight="1" x14ac:dyDescent="0.25">
      <c r="A105" s="127" t="str">
        <f>VLOOKUP(B105,'[1]LISTADO ATM'!$A$2:$C$822,3,0)</f>
        <v>ESTE</v>
      </c>
      <c r="B105" s="127">
        <v>867</v>
      </c>
      <c r="C105" s="127" t="str">
        <f>VLOOKUP(B105,'[1]LISTADO ATM'!$A$2:$B$822,2,0)</f>
        <v xml:space="preserve">ATM Estación Combustible Autopista El Coral </v>
      </c>
      <c r="D105" s="166" t="s">
        <v>2570</v>
      </c>
      <c r="E105" s="167"/>
    </row>
    <row r="106" spans="1:5" ht="17.25" customHeight="1" x14ac:dyDescent="0.25">
      <c r="A106" s="127" t="str">
        <f>VLOOKUP(B106,'[1]LISTADO ATM'!$A$2:$C$822,3,0)</f>
        <v>NORTE</v>
      </c>
      <c r="B106" s="127">
        <v>853</v>
      </c>
      <c r="C106" s="127" t="str">
        <f>VLOOKUP(B106,'[1]LISTADO ATM'!$A$2:$B$822,2,0)</f>
        <v xml:space="preserve">ATM Inversiones JF Group (Shell Canabacoa) </v>
      </c>
      <c r="D106" s="166" t="s">
        <v>2570</v>
      </c>
      <c r="E106" s="167"/>
    </row>
    <row r="107" spans="1:5" ht="17.25" customHeight="1" x14ac:dyDescent="0.25">
      <c r="A107" s="127" t="str">
        <f>VLOOKUP(B107,'[1]LISTADO ATM'!$A$2:$C$822,3,0)</f>
        <v>ESTE</v>
      </c>
      <c r="B107" s="127">
        <v>609</v>
      </c>
      <c r="C107" s="127" t="str">
        <f>VLOOKUP(B107,'[1]LISTADO ATM'!$A$2:$B$822,2,0)</f>
        <v xml:space="preserve">ATM S/M Jumbo (San Pedro) </v>
      </c>
      <c r="D107" s="166" t="s">
        <v>2568</v>
      </c>
      <c r="E107" s="167"/>
    </row>
    <row r="108" spans="1:5" ht="17.25" customHeight="1" x14ac:dyDescent="0.25">
      <c r="A108" s="127" t="str">
        <f>VLOOKUP(B108,'[1]LISTADO ATM'!$A$2:$C$822,3,0)</f>
        <v>ESTE</v>
      </c>
      <c r="B108" s="127">
        <v>399</v>
      </c>
      <c r="C108" s="127" t="str">
        <f>VLOOKUP(B108,'[1]LISTADO ATM'!$A$2:$B$822,2,0)</f>
        <v xml:space="preserve">ATM Oficina La Romana II </v>
      </c>
      <c r="D108" s="166" t="s">
        <v>2568</v>
      </c>
      <c r="E108" s="167"/>
    </row>
    <row r="109" spans="1:5" ht="17.25" customHeight="1" x14ac:dyDescent="0.25">
      <c r="A109" s="127" t="str">
        <f>VLOOKUP(B109,'[1]LISTADO ATM'!$A$2:$C$822,3,0)</f>
        <v>DISTRITO NACIONAL</v>
      </c>
      <c r="B109" s="127">
        <v>416</v>
      </c>
      <c r="C109" s="127" t="str">
        <f>VLOOKUP(B109,'[1]LISTADO ATM'!$A$2:$B$822,2,0)</f>
        <v xml:space="preserve">ATM Autobanco San Martín II </v>
      </c>
      <c r="D109" s="166" t="s">
        <v>2568</v>
      </c>
      <c r="E109" s="167"/>
    </row>
    <row r="110" spans="1:5" ht="17.25" customHeight="1" x14ac:dyDescent="0.25">
      <c r="A110" s="127" t="str">
        <f>VLOOKUP(B110,'[1]LISTADO ATM'!$A$2:$C$822,3,0)</f>
        <v>DISTRITO NACIONAL</v>
      </c>
      <c r="B110" s="127">
        <v>590</v>
      </c>
      <c r="C110" s="127" t="str">
        <f>VLOOKUP(B110,'[1]LISTADO ATM'!$A$2:$B$822,2,0)</f>
        <v xml:space="preserve">ATM Olé Aut. Las Américas </v>
      </c>
      <c r="D110" s="166" t="s">
        <v>2568</v>
      </c>
      <c r="E110" s="167"/>
    </row>
    <row r="111" spans="1:5" ht="18" x14ac:dyDescent="0.25">
      <c r="A111" s="127" t="str">
        <f>VLOOKUP(B111,'[1]LISTADO ATM'!$A$2:$C$822,3,0)</f>
        <v>NORTE</v>
      </c>
      <c r="B111" s="127">
        <v>687</v>
      </c>
      <c r="C111" s="127" t="str">
        <f>VLOOKUP(B111,'[1]LISTADO ATM'!$A$2:$B$822,2,0)</f>
        <v>ATM Oficina Monterrico II</v>
      </c>
      <c r="D111" s="166" t="s">
        <v>2568</v>
      </c>
      <c r="E111" s="167"/>
    </row>
    <row r="112" spans="1:5" ht="18" x14ac:dyDescent="0.25">
      <c r="A112" s="127" t="str">
        <f>VLOOKUP(B112,'[1]LISTADO ATM'!$A$2:$C$822,3,0)</f>
        <v>DISTRITO NACIONAL</v>
      </c>
      <c r="B112" s="127">
        <v>514</v>
      </c>
      <c r="C112" s="127" t="str">
        <f>VLOOKUP(B112,'[1]LISTADO ATM'!$A$2:$B$822,2,0)</f>
        <v>ATM Autoservicio Charles de Gaulle</v>
      </c>
      <c r="D112" s="166" t="s">
        <v>2568</v>
      </c>
      <c r="E112" s="167"/>
    </row>
    <row r="113" spans="1:5" ht="18" x14ac:dyDescent="0.25">
      <c r="A113" s="127" t="str">
        <f>VLOOKUP(B113,'[1]LISTADO ATM'!$A$2:$C$822,3,0)</f>
        <v>SUR</v>
      </c>
      <c r="B113" s="127">
        <v>885</v>
      </c>
      <c r="C113" s="127" t="str">
        <f>VLOOKUP(B113,'[1]LISTADO ATM'!$A$2:$B$822,2,0)</f>
        <v xml:space="preserve">ATM UNP Rancho Arriba </v>
      </c>
      <c r="D113" s="166" t="s">
        <v>2576</v>
      </c>
      <c r="E113" s="167"/>
    </row>
    <row r="114" spans="1:5" ht="18" x14ac:dyDescent="0.25">
      <c r="A114" s="127" t="str">
        <f>VLOOKUP(B114,'[1]LISTADO ATM'!$A$2:$C$822,3,0)</f>
        <v>ESTE</v>
      </c>
      <c r="B114" s="127">
        <v>268</v>
      </c>
      <c r="C114" s="127" t="str">
        <f>VLOOKUP(B114,'[1]LISTADO ATM'!$A$2:$B$822,2,0)</f>
        <v xml:space="preserve">ATM Autobanco La Altagracia (Higuey) </v>
      </c>
      <c r="D114" s="166" t="s">
        <v>2568</v>
      </c>
      <c r="E114" s="167"/>
    </row>
    <row r="115" spans="1:5" ht="18" x14ac:dyDescent="0.25">
      <c r="A115" s="127" t="str">
        <f>VLOOKUP(B115,'[1]LISTADO ATM'!$A$2:$C$822,3,0)</f>
        <v>NORTE</v>
      </c>
      <c r="B115" s="127">
        <v>649</v>
      </c>
      <c r="C115" s="127" t="str">
        <f>VLOOKUP(B115,'[1]LISTADO ATM'!$A$2:$B$822,2,0)</f>
        <v xml:space="preserve">ATM Oficina Galería 56 (San Francisco de Macorís) </v>
      </c>
      <c r="D115" s="166" t="s">
        <v>2570</v>
      </c>
      <c r="E115" s="167"/>
    </row>
    <row r="116" spans="1:5" ht="18" x14ac:dyDescent="0.25">
      <c r="A116" s="127" t="str">
        <f>VLOOKUP(B116,'[1]LISTADO ATM'!$A$2:$C$822,3,0)</f>
        <v>DISTRITO NACIONAL</v>
      </c>
      <c r="B116" s="127">
        <v>438</v>
      </c>
      <c r="C116" s="127" t="str">
        <f>VLOOKUP(B116,'[1]LISTADO ATM'!$A$2:$B$822,2,0)</f>
        <v xml:space="preserve">ATM Autobanco Torre IV </v>
      </c>
      <c r="D116" s="166" t="s">
        <v>2570</v>
      </c>
      <c r="E116" s="167"/>
    </row>
    <row r="117" spans="1:5" ht="18" x14ac:dyDescent="0.25">
      <c r="A117" s="127" t="str">
        <f>VLOOKUP(B117,'[1]LISTADO ATM'!$A$2:$C$822,3,0)</f>
        <v>NORTE</v>
      </c>
      <c r="B117" s="127">
        <v>746</v>
      </c>
      <c r="C117" s="127" t="str">
        <f>VLOOKUP(B117,'[1]LISTADO ATM'!$A$2:$B$822,2,0)</f>
        <v xml:space="preserve">ATM Oficina Las Terrenas </v>
      </c>
      <c r="D117" s="166" t="s">
        <v>2568</v>
      </c>
      <c r="E117" s="167"/>
    </row>
    <row r="118" spans="1:5" ht="18" x14ac:dyDescent="0.25">
      <c r="A118" s="127" t="str">
        <f>VLOOKUP(B118,'[1]LISTADO ATM'!$A$2:$C$822,3,0)</f>
        <v>SUR</v>
      </c>
      <c r="B118" s="127">
        <v>873</v>
      </c>
      <c r="C118" s="127" t="str">
        <f>VLOOKUP(B118,'[1]LISTADO ATM'!$A$2:$B$822,2,0)</f>
        <v xml:space="preserve">ATM Centro de Caja San Cristóbal II </v>
      </c>
      <c r="D118" s="166" t="s">
        <v>2570</v>
      </c>
      <c r="E118" s="167"/>
    </row>
    <row r="119" spans="1:5" ht="18" x14ac:dyDescent="0.25">
      <c r="A119" s="127" t="str">
        <f>VLOOKUP(B119,'[1]LISTADO ATM'!$A$2:$C$822,3,0)</f>
        <v>ESTE</v>
      </c>
      <c r="B119" s="127">
        <v>772</v>
      </c>
      <c r="C119" s="127" t="str">
        <f>VLOOKUP(B119,'[1]LISTADO ATM'!$A$2:$B$822,2,0)</f>
        <v xml:space="preserve">ATM UNP Yamasá </v>
      </c>
      <c r="D119" s="166" t="s">
        <v>2568</v>
      </c>
      <c r="E119" s="167"/>
    </row>
    <row r="120" spans="1:5" ht="18" x14ac:dyDescent="0.25">
      <c r="A120" s="127" t="str">
        <f>VLOOKUP(B120,'[1]LISTADO ATM'!$A$2:$C$822,3,0)</f>
        <v>DISTRITO NACIONAL</v>
      </c>
      <c r="B120" s="127">
        <v>883</v>
      </c>
      <c r="C120" s="127" t="str">
        <f>VLOOKUP(B120,'[1]LISTADO ATM'!$A$2:$B$822,2,0)</f>
        <v xml:space="preserve">ATM Oficina Filadelfia Plaza </v>
      </c>
      <c r="D120" s="166" t="s">
        <v>2570</v>
      </c>
      <c r="E120" s="167"/>
    </row>
    <row r="121" spans="1:5" ht="18" x14ac:dyDescent="0.25">
      <c r="A121" s="127" t="str">
        <f>VLOOKUP(B121,'[1]LISTADO ATM'!$A$2:$C$822,3,0)</f>
        <v>ESTE</v>
      </c>
      <c r="B121" s="127">
        <v>899</v>
      </c>
      <c r="C121" s="127" t="str">
        <f>VLOOKUP(B121,'[1]LISTADO ATM'!$A$2:$B$822,2,0)</f>
        <v xml:space="preserve">ATM Oficina Punta Cana </v>
      </c>
      <c r="D121" s="166" t="s">
        <v>2568</v>
      </c>
      <c r="E121" s="167"/>
    </row>
    <row r="122" spans="1:5" ht="18" x14ac:dyDescent="0.25">
      <c r="A122" s="127" t="str">
        <f>VLOOKUP(B122,'[1]LISTADO ATM'!$A$2:$C$822,3,0)</f>
        <v>DISTRITO NACIONAL</v>
      </c>
      <c r="B122" s="127">
        <v>718</v>
      </c>
      <c r="C122" s="127" t="str">
        <f>VLOOKUP(B122,'[1]LISTADO ATM'!$A$2:$B$822,2,0)</f>
        <v xml:space="preserve">ATM Feria Ganadera </v>
      </c>
      <c r="D122" s="166" t="s">
        <v>2570</v>
      </c>
      <c r="E122" s="167"/>
    </row>
    <row r="123" spans="1:5" ht="18" x14ac:dyDescent="0.25">
      <c r="A123" s="127" t="str">
        <f>VLOOKUP(B123,'[1]LISTADO ATM'!$A$2:$C$822,3,0)</f>
        <v>NORTE</v>
      </c>
      <c r="B123" s="127">
        <v>729</v>
      </c>
      <c r="C123" s="127" t="str">
        <f>VLOOKUP(B123,'[1]LISTADO ATM'!$A$2:$B$822,2,0)</f>
        <v xml:space="preserve">ATM Zona Franca (La Vega) </v>
      </c>
      <c r="D123" s="166" t="s">
        <v>2570</v>
      </c>
      <c r="E123" s="167"/>
    </row>
    <row r="124" spans="1:5" ht="18" x14ac:dyDescent="0.25">
      <c r="A124" s="127" t="str">
        <f>VLOOKUP(B124,'[1]LISTADO ATM'!$A$2:$C$822,3,0)</f>
        <v>NORTE</v>
      </c>
      <c r="B124" s="127">
        <v>405</v>
      </c>
      <c r="C124" s="127" t="str">
        <f>VLOOKUP(B124,'[1]LISTADO ATM'!$A$2:$B$822,2,0)</f>
        <v xml:space="preserve">ATM UNP Loma de Cabrera </v>
      </c>
      <c r="D124" s="166" t="s">
        <v>2570</v>
      </c>
      <c r="E124" s="167"/>
    </row>
    <row r="125" spans="1:5" ht="18" x14ac:dyDescent="0.25">
      <c r="A125" s="127" t="str">
        <f>VLOOKUP(B125,'[1]LISTADO ATM'!$A$2:$C$822,3,0)</f>
        <v>NORTE</v>
      </c>
      <c r="B125" s="127">
        <v>277</v>
      </c>
      <c r="C125" s="127" t="str">
        <f>VLOOKUP(B125,'[1]LISTADO ATM'!$A$2:$B$822,2,0)</f>
        <v xml:space="preserve">ATM Oficina Duarte (Santiago) </v>
      </c>
      <c r="D125" s="166" t="s">
        <v>2570</v>
      </c>
      <c r="E125" s="167"/>
    </row>
    <row r="126" spans="1:5" ht="18" x14ac:dyDescent="0.25">
      <c r="A126" s="127" t="str">
        <f>VLOOKUP(B126,'[1]LISTADO ATM'!$A$2:$C$822,3,0)</f>
        <v>ESTE</v>
      </c>
      <c r="B126" s="127">
        <v>630</v>
      </c>
      <c r="C126" s="127" t="str">
        <f>VLOOKUP(B126,'[1]LISTADO ATM'!$A$2:$B$822,2,0)</f>
        <v xml:space="preserve">ATM Oficina Plaza Zaglul (SPM) </v>
      </c>
      <c r="D126" s="166" t="s">
        <v>2568</v>
      </c>
      <c r="E126" s="167"/>
    </row>
    <row r="127" spans="1:5" ht="18" x14ac:dyDescent="0.25">
      <c r="A127" s="127" t="str">
        <f>VLOOKUP(B127,'[1]LISTADO ATM'!$A$2:$C$822,3,0)</f>
        <v>ESTE</v>
      </c>
      <c r="B127" s="127">
        <v>742</v>
      </c>
      <c r="C127" s="127" t="str">
        <f>VLOOKUP(B127,'[1]LISTADO ATM'!$A$2:$B$822,2,0)</f>
        <v xml:space="preserve">ATM Oficina Plaza del Rey (La Romana) </v>
      </c>
      <c r="D127" s="166" t="s">
        <v>2568</v>
      </c>
      <c r="E127" s="167"/>
    </row>
    <row r="128" spans="1:5" ht="18" x14ac:dyDescent="0.25">
      <c r="A128" s="127" t="str">
        <f>VLOOKUP(B128,'[1]LISTADO ATM'!$A$2:$C$822,3,0)</f>
        <v>DISTRITO NACIONAL</v>
      </c>
      <c r="B128" s="127">
        <v>225</v>
      </c>
      <c r="C128" s="127" t="str">
        <f>VLOOKUP(B128,'[1]LISTADO ATM'!$A$2:$B$822,2,0)</f>
        <v xml:space="preserve">ATM S/M Nacional Arroyo Hondo </v>
      </c>
      <c r="D128" s="166" t="s">
        <v>2570</v>
      </c>
      <c r="E128" s="167"/>
    </row>
    <row r="129" spans="1:5" ht="18" x14ac:dyDescent="0.25">
      <c r="A129" s="127" t="str">
        <f>VLOOKUP(B129,'[1]LISTADO ATM'!$A$2:$C$822,3,0)</f>
        <v>NORTE</v>
      </c>
      <c r="B129" s="127">
        <v>138</v>
      </c>
      <c r="C129" s="127" t="str">
        <f>VLOOKUP(B129,'[1]LISTADO ATM'!$A$2:$B$822,2,0)</f>
        <v xml:space="preserve">ATM UNP Fantino </v>
      </c>
      <c r="D129" s="166" t="s">
        <v>2570</v>
      </c>
      <c r="E129" s="167"/>
    </row>
    <row r="130" spans="1:5" ht="18" x14ac:dyDescent="0.25">
      <c r="A130" s="127" t="str">
        <f>VLOOKUP(B130,'[1]LISTADO ATM'!$A$2:$C$822,3,0)</f>
        <v>ESTE</v>
      </c>
      <c r="B130" s="127">
        <v>795</v>
      </c>
      <c r="C130" s="127" t="str">
        <f>VLOOKUP(B130,'[1]LISTADO ATM'!$A$2:$B$822,2,0)</f>
        <v xml:space="preserve">ATM UNP Guaymate (La Romana) </v>
      </c>
      <c r="D130" s="166" t="s">
        <v>2570</v>
      </c>
      <c r="E130" s="167"/>
    </row>
    <row r="131" spans="1:5" ht="18" x14ac:dyDescent="0.25">
      <c r="A131" s="127" t="str">
        <f>VLOOKUP(B131,'[1]LISTADO ATM'!$A$2:$C$822,3,0)</f>
        <v>DISTRITO NACIONAL</v>
      </c>
      <c r="B131" s="127">
        <v>115</v>
      </c>
      <c r="C131" s="127" t="str">
        <f>VLOOKUP(B131,'[1]LISTADO ATM'!$A$2:$B$822,2,0)</f>
        <v xml:space="preserve">ATM Oficina Megacentro I </v>
      </c>
      <c r="D131" s="166" t="s">
        <v>2570</v>
      </c>
      <c r="E131" s="167"/>
    </row>
    <row r="132" spans="1:5" ht="18" x14ac:dyDescent="0.25">
      <c r="A132" s="127" t="str">
        <f>VLOOKUP(B132,'[1]LISTADO ATM'!$A$2:$C$822,3,0)</f>
        <v>SUR</v>
      </c>
      <c r="B132" s="127">
        <v>783</v>
      </c>
      <c r="C132" s="127" t="str">
        <f>VLOOKUP(B132,'[1]LISTADO ATM'!$A$2:$B$822,2,0)</f>
        <v xml:space="preserve">ATM Autobanco Alfa y Omega (Barahona) </v>
      </c>
      <c r="D132" s="166" t="s">
        <v>2568</v>
      </c>
      <c r="E132" s="167"/>
    </row>
    <row r="133" spans="1:5" ht="18" x14ac:dyDescent="0.25">
      <c r="A133" s="127" t="str">
        <f>VLOOKUP(B133,'[1]LISTADO ATM'!$A$2:$C$822,3,0)</f>
        <v>SUR</v>
      </c>
      <c r="B133" s="127">
        <v>44</v>
      </c>
      <c r="C133" s="127" t="str">
        <f>VLOOKUP(B133,'[1]LISTADO ATM'!$A$2:$B$822,2,0)</f>
        <v xml:space="preserve">ATM Oficina Pedernales </v>
      </c>
      <c r="D133" s="166" t="s">
        <v>2568</v>
      </c>
      <c r="E133" s="167"/>
    </row>
    <row r="134" spans="1:5" ht="18" x14ac:dyDescent="0.25">
      <c r="A134" s="127" t="str">
        <f>VLOOKUP(B134,'[1]LISTADO ATM'!$A$2:$C$822,3,0)</f>
        <v>SUR</v>
      </c>
      <c r="B134" s="127">
        <v>301</v>
      </c>
      <c r="C134" s="127" t="str">
        <f>VLOOKUP(B134,'[1]LISTADO ATM'!$A$2:$B$822,2,0)</f>
        <v xml:space="preserve">ATM UNP Alfa y Omega (Barahona) </v>
      </c>
      <c r="D134" s="166" t="s">
        <v>2568</v>
      </c>
      <c r="E134" s="167"/>
    </row>
    <row r="135" spans="1:5" ht="18" x14ac:dyDescent="0.25">
      <c r="A135" s="127" t="str">
        <f>VLOOKUP(B135,'[1]LISTADO ATM'!$A$2:$C$822,3,0)</f>
        <v>DISTRITO NACIONAL</v>
      </c>
      <c r="B135" s="127">
        <v>410</v>
      </c>
      <c r="C135" s="127" t="str">
        <f>VLOOKUP(B135,'[1]LISTADO ATM'!$A$2:$B$822,2,0)</f>
        <v xml:space="preserve">ATM Oficina Las Palmas de Herrera II </v>
      </c>
      <c r="D135" s="166" t="s">
        <v>2568</v>
      </c>
      <c r="E135" s="167"/>
    </row>
    <row r="136" spans="1:5" ht="18" x14ac:dyDescent="0.25">
      <c r="A136" s="127" t="str">
        <f>VLOOKUP(B136,'[1]LISTADO ATM'!$A$2:$C$822,3,0)</f>
        <v>DISTRITO NACIONAL</v>
      </c>
      <c r="B136" s="127">
        <v>239</v>
      </c>
      <c r="C136" s="127" t="str">
        <f>VLOOKUP(B136,'[1]LISTADO ATM'!$A$2:$B$822,2,0)</f>
        <v xml:space="preserve">ATM Autobanco Charles de Gaulle </v>
      </c>
      <c r="D136" s="166" t="s">
        <v>2570</v>
      </c>
      <c r="E136" s="167"/>
    </row>
    <row r="137" spans="1:5" ht="18" x14ac:dyDescent="0.25">
      <c r="A137" s="127" t="str">
        <f>VLOOKUP(B137,'[1]LISTADO ATM'!$A$2:$C$822,3,0)</f>
        <v>NORTE</v>
      </c>
      <c r="B137" s="127">
        <v>948</v>
      </c>
      <c r="C137" s="127" t="str">
        <f>VLOOKUP(B137,'[1]LISTADO ATM'!$A$2:$B$822,2,0)</f>
        <v xml:space="preserve">ATM Autobanco El Jaya II (SFM) </v>
      </c>
      <c r="D137" s="166" t="s">
        <v>2570</v>
      </c>
      <c r="E137" s="167"/>
    </row>
    <row r="138" spans="1:5" ht="18" x14ac:dyDescent="0.25">
      <c r="A138" s="127" t="e">
        <f>VLOOKUP(B138,'[1]LISTADO ATM'!$A$2:$C$822,3,0)</f>
        <v>#N/A</v>
      </c>
      <c r="B138" s="127"/>
      <c r="C138" s="127" t="e">
        <f>VLOOKUP(B138,'[1]LISTADO ATM'!$A$2:$B$822,2,0)</f>
        <v>#N/A</v>
      </c>
      <c r="D138" s="149"/>
      <c r="E138" s="150"/>
    </row>
    <row r="139" spans="1:5" ht="18" x14ac:dyDescent="0.25">
      <c r="A139" s="127" t="e">
        <f>VLOOKUP(B139,'[1]LISTADO ATM'!$A$2:$C$822,3,0)</f>
        <v>#N/A</v>
      </c>
      <c r="B139" s="127"/>
      <c r="C139" s="127" t="e">
        <f>VLOOKUP(B139,'[1]LISTADO ATM'!$A$2:$B$822,2,0)</f>
        <v>#N/A</v>
      </c>
      <c r="D139" s="149"/>
      <c r="E139" s="150"/>
    </row>
    <row r="140" spans="1:5" ht="18" x14ac:dyDescent="0.25">
      <c r="A140" s="127" t="e">
        <f>VLOOKUP(B140,'[1]LISTADO ATM'!$A$2:$C$822,3,0)</f>
        <v>#N/A</v>
      </c>
      <c r="B140" s="127"/>
      <c r="C140" s="127" t="e">
        <f>VLOOKUP(B140,'[1]LISTADO ATM'!$A$2:$B$822,2,0)</f>
        <v>#N/A</v>
      </c>
      <c r="D140" s="149"/>
      <c r="E140" s="150"/>
    </row>
    <row r="141" spans="1:5" ht="18" x14ac:dyDescent="0.25">
      <c r="A141" s="127" t="e">
        <f>VLOOKUP(B141,'[1]LISTADO ATM'!$A$2:$C$822,3,0)</f>
        <v>#N/A</v>
      </c>
      <c r="B141" s="127"/>
      <c r="C141" s="127" t="e">
        <f>VLOOKUP(B141,'[1]LISTADO ATM'!$A$2:$B$822,2,0)</f>
        <v>#N/A</v>
      </c>
      <c r="D141" s="166"/>
      <c r="E141" s="167"/>
    </row>
    <row r="142" spans="1:5" ht="18" x14ac:dyDescent="0.25">
      <c r="A142" s="127" t="e">
        <f>VLOOKUP(B142,'[1]LISTADO ATM'!$A$2:$C$822,3,0)</f>
        <v>#N/A</v>
      </c>
      <c r="B142" s="127"/>
      <c r="C142" s="127" t="e">
        <f>VLOOKUP(B142,'[1]LISTADO ATM'!$A$2:$B$822,2,0)</f>
        <v>#N/A</v>
      </c>
      <c r="D142" s="166"/>
      <c r="E142" s="167"/>
    </row>
    <row r="143" spans="1:5" ht="18" x14ac:dyDescent="0.25">
      <c r="A143" s="127" t="e">
        <f>VLOOKUP(B143,'[1]LISTADO ATM'!$A$2:$C$822,3,0)</f>
        <v>#N/A</v>
      </c>
      <c r="B143" s="127"/>
      <c r="C143" s="127" t="e">
        <f>VLOOKUP(B143,'[1]LISTADO ATM'!$A$2:$B$822,2,0)</f>
        <v>#N/A</v>
      </c>
      <c r="D143" s="166"/>
      <c r="E143" s="167"/>
    </row>
    <row r="144" spans="1:5" ht="18.75" thickBot="1" x14ac:dyDescent="0.3">
      <c r="A144" s="127" t="e">
        <f>VLOOKUP(B144,'[1]LISTADO ATM'!$A$2:$C$822,3,0)</f>
        <v>#N/A</v>
      </c>
      <c r="B144" s="127"/>
      <c r="C144" s="127" t="e">
        <f>VLOOKUP(B144,'[1]LISTADO ATM'!$A$2:$B$822,2,0)</f>
        <v>#N/A</v>
      </c>
      <c r="D144" s="166"/>
      <c r="E144" s="167"/>
    </row>
    <row r="145" spans="1:5" ht="18.75" thickBot="1" x14ac:dyDescent="0.3">
      <c r="A145" s="119" t="s">
        <v>2476</v>
      </c>
      <c r="B145" s="151">
        <f>COUNT(B102:B144)</f>
        <v>36</v>
      </c>
      <c r="C145" s="110"/>
      <c r="D145" s="110"/>
      <c r="E145" s="111"/>
    </row>
  </sheetData>
  <mergeCells count="53">
    <mergeCell ref="D144:E144"/>
    <mergeCell ref="D136:E136"/>
    <mergeCell ref="D137:E137"/>
    <mergeCell ref="D141:E141"/>
    <mergeCell ref="D142:E142"/>
    <mergeCell ref="D143:E143"/>
    <mergeCell ref="D131:E131"/>
    <mergeCell ref="D132:E132"/>
    <mergeCell ref="D133:E133"/>
    <mergeCell ref="D134:E134"/>
    <mergeCell ref="D135:E135"/>
    <mergeCell ref="D126:E126"/>
    <mergeCell ref="D127:E127"/>
    <mergeCell ref="D128:E128"/>
    <mergeCell ref="D129:E129"/>
    <mergeCell ref="D130:E130"/>
    <mergeCell ref="D121:E121"/>
    <mergeCell ref="D122:E122"/>
    <mergeCell ref="D123:E123"/>
    <mergeCell ref="D124:E124"/>
    <mergeCell ref="D125:E125"/>
    <mergeCell ref="A98:B98"/>
    <mergeCell ref="A100:E100"/>
    <mergeCell ref="D118:E118"/>
    <mergeCell ref="D119:E119"/>
    <mergeCell ref="D120:E12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C21:E21"/>
    <mergeCell ref="A23:E23"/>
    <mergeCell ref="A53:E53"/>
    <mergeCell ref="A81:E81"/>
    <mergeCell ref="A97:B97"/>
    <mergeCell ref="A1:E1"/>
    <mergeCell ref="A2:E2"/>
    <mergeCell ref="A7:E7"/>
    <mergeCell ref="C13:E13"/>
    <mergeCell ref="A15:E15"/>
    <mergeCell ref="D112:E112"/>
    <mergeCell ref="D117:E117"/>
    <mergeCell ref="D113:E113"/>
    <mergeCell ref="D114:E114"/>
    <mergeCell ref="D115:E115"/>
    <mergeCell ref="D116:E116"/>
  </mergeCells>
  <phoneticPr fontId="46" type="noConversion"/>
  <conditionalFormatting sqref="E105">
    <cfRule type="duplicateValues" dxfId="214" priority="128"/>
  </conditionalFormatting>
  <conditionalFormatting sqref="B146:B1048576 B96:B97 B80:B81 B52:B53 B22:B23 B99:B100 B14:B20 B25:B33 B9:B12 B55:B78 B35:B50 B1:B7 B102:B144 B83:B94">
    <cfRule type="duplicateValues" dxfId="213" priority="126"/>
    <cfRule type="duplicateValues" dxfId="212" priority="127"/>
  </conditionalFormatting>
  <conditionalFormatting sqref="B35:B1048576 B1:B33">
    <cfRule type="duplicateValues" dxfId="211" priority="125"/>
  </conditionalFormatting>
  <conditionalFormatting sqref="E58">
    <cfRule type="duplicateValues" dxfId="210" priority="124"/>
  </conditionalFormatting>
  <conditionalFormatting sqref="E58">
    <cfRule type="duplicateValues" dxfId="209" priority="122"/>
    <cfRule type="duplicateValues" dxfId="208" priority="123"/>
  </conditionalFormatting>
  <conditionalFormatting sqref="E28">
    <cfRule type="duplicateValues" dxfId="207" priority="121"/>
  </conditionalFormatting>
  <conditionalFormatting sqref="E28">
    <cfRule type="duplicateValues" dxfId="206" priority="119"/>
    <cfRule type="duplicateValues" dxfId="205" priority="120"/>
  </conditionalFormatting>
  <conditionalFormatting sqref="E107">
    <cfRule type="duplicateValues" dxfId="204" priority="118"/>
  </conditionalFormatting>
  <conditionalFormatting sqref="E107">
    <cfRule type="duplicateValues" dxfId="203" priority="116"/>
    <cfRule type="duplicateValues" dxfId="202" priority="117"/>
  </conditionalFormatting>
  <conditionalFormatting sqref="E119 E121">
    <cfRule type="duplicateValues" dxfId="201" priority="115"/>
  </conditionalFormatting>
  <conditionalFormatting sqref="E119 E121">
    <cfRule type="duplicateValues" dxfId="200" priority="113"/>
    <cfRule type="duplicateValues" dxfId="199" priority="114"/>
  </conditionalFormatting>
  <conditionalFormatting sqref="E9:E12">
    <cfRule type="duplicateValues" dxfId="198" priority="112"/>
  </conditionalFormatting>
  <conditionalFormatting sqref="E9:E12">
    <cfRule type="duplicateValues" dxfId="197" priority="110"/>
    <cfRule type="duplicateValues" dxfId="196" priority="111"/>
  </conditionalFormatting>
  <conditionalFormatting sqref="E29">
    <cfRule type="duplicateValues" dxfId="195" priority="109"/>
  </conditionalFormatting>
  <conditionalFormatting sqref="E29">
    <cfRule type="duplicateValues" dxfId="194" priority="107"/>
    <cfRule type="duplicateValues" dxfId="193" priority="108"/>
  </conditionalFormatting>
  <conditionalFormatting sqref="E108">
    <cfRule type="duplicateValues" dxfId="192" priority="106"/>
  </conditionalFormatting>
  <conditionalFormatting sqref="E108">
    <cfRule type="duplicateValues" dxfId="191" priority="104"/>
    <cfRule type="duplicateValues" dxfId="190" priority="105"/>
  </conditionalFormatting>
  <conditionalFormatting sqref="E109">
    <cfRule type="duplicateValues" dxfId="189" priority="103"/>
  </conditionalFormatting>
  <conditionalFormatting sqref="E109">
    <cfRule type="duplicateValues" dxfId="188" priority="101"/>
    <cfRule type="duplicateValues" dxfId="187" priority="102"/>
  </conditionalFormatting>
  <conditionalFormatting sqref="B34">
    <cfRule type="duplicateValues" dxfId="186" priority="99"/>
    <cfRule type="duplicateValues" dxfId="185" priority="100"/>
  </conditionalFormatting>
  <conditionalFormatting sqref="B34">
    <cfRule type="duplicateValues" dxfId="184" priority="98"/>
  </conditionalFormatting>
  <conditionalFormatting sqref="E34">
    <cfRule type="duplicateValues" dxfId="183" priority="96"/>
    <cfRule type="duplicateValues" dxfId="182" priority="97"/>
  </conditionalFormatting>
  <conditionalFormatting sqref="E34">
    <cfRule type="duplicateValues" dxfId="181" priority="95"/>
  </conditionalFormatting>
  <conditionalFormatting sqref="E110">
    <cfRule type="duplicateValues" dxfId="180" priority="94"/>
  </conditionalFormatting>
  <conditionalFormatting sqref="E110">
    <cfRule type="duplicateValues" dxfId="179" priority="92"/>
    <cfRule type="duplicateValues" dxfId="178" priority="93"/>
  </conditionalFormatting>
  <conditionalFormatting sqref="E111">
    <cfRule type="duplicateValues" dxfId="177" priority="91"/>
  </conditionalFormatting>
  <conditionalFormatting sqref="E111">
    <cfRule type="duplicateValues" dxfId="176" priority="89"/>
    <cfRule type="duplicateValues" dxfId="175" priority="90"/>
  </conditionalFormatting>
  <conditionalFormatting sqref="E112">
    <cfRule type="duplicateValues" dxfId="174" priority="88"/>
  </conditionalFormatting>
  <conditionalFormatting sqref="E112">
    <cfRule type="duplicateValues" dxfId="173" priority="86"/>
    <cfRule type="duplicateValues" dxfId="172" priority="87"/>
  </conditionalFormatting>
  <conditionalFormatting sqref="E59:E63 E65 E32 E67:E70">
    <cfRule type="duplicateValues" dxfId="171" priority="85"/>
  </conditionalFormatting>
  <conditionalFormatting sqref="E59:E63 E65 E32 E67:E70">
    <cfRule type="duplicateValues" dxfId="170" priority="83"/>
    <cfRule type="duplicateValues" dxfId="169" priority="84"/>
  </conditionalFormatting>
  <conditionalFormatting sqref="E114">
    <cfRule type="duplicateValues" dxfId="168" priority="82"/>
  </conditionalFormatting>
  <conditionalFormatting sqref="E114">
    <cfRule type="duplicateValues" dxfId="167" priority="80"/>
    <cfRule type="duplicateValues" dxfId="166" priority="81"/>
  </conditionalFormatting>
  <conditionalFormatting sqref="E115">
    <cfRule type="duplicateValues" dxfId="165" priority="79"/>
  </conditionalFormatting>
  <conditionalFormatting sqref="E115">
    <cfRule type="duplicateValues" dxfId="164" priority="77"/>
    <cfRule type="duplicateValues" dxfId="163" priority="78"/>
  </conditionalFormatting>
  <conditionalFormatting sqref="E106">
    <cfRule type="duplicateValues" dxfId="162" priority="76"/>
  </conditionalFormatting>
  <conditionalFormatting sqref="E145:E1048576 E64 E1:E8 E13:E27 E66 E40:E42 E71:E106 E44:E57">
    <cfRule type="duplicateValues" dxfId="161" priority="74"/>
    <cfRule type="duplicateValues" dxfId="160" priority="75"/>
  </conditionalFormatting>
  <conditionalFormatting sqref="E116">
    <cfRule type="duplicateValues" dxfId="159" priority="73"/>
  </conditionalFormatting>
  <conditionalFormatting sqref="E116">
    <cfRule type="duplicateValues" dxfId="158" priority="71"/>
    <cfRule type="duplicateValues" dxfId="157" priority="72"/>
  </conditionalFormatting>
  <conditionalFormatting sqref="E117">
    <cfRule type="duplicateValues" dxfId="156" priority="70"/>
  </conditionalFormatting>
  <conditionalFormatting sqref="E117">
    <cfRule type="duplicateValues" dxfId="155" priority="68"/>
    <cfRule type="duplicateValues" dxfId="154" priority="69"/>
  </conditionalFormatting>
  <conditionalFormatting sqref="E118">
    <cfRule type="duplicateValues" dxfId="153" priority="67"/>
  </conditionalFormatting>
  <conditionalFormatting sqref="E118">
    <cfRule type="duplicateValues" dxfId="152" priority="65"/>
    <cfRule type="duplicateValues" dxfId="151" priority="66"/>
  </conditionalFormatting>
  <conditionalFormatting sqref="E145:E1048576 E55:E57 E64 E1:E7 E71:E81 E25:E27 E13:E15 E17:E23 E66 E40:E42 E83:E104 E44:E53">
    <cfRule type="duplicateValues" dxfId="150" priority="64"/>
  </conditionalFormatting>
  <conditionalFormatting sqref="E120">
    <cfRule type="duplicateValues" dxfId="149" priority="63"/>
  </conditionalFormatting>
  <conditionalFormatting sqref="E120">
    <cfRule type="duplicateValues" dxfId="148" priority="61"/>
    <cfRule type="duplicateValues" dxfId="147" priority="62"/>
  </conditionalFormatting>
  <conditionalFormatting sqref="E141:E144">
    <cfRule type="duplicateValues" dxfId="146" priority="60"/>
  </conditionalFormatting>
  <conditionalFormatting sqref="E141:E144">
    <cfRule type="duplicateValues" dxfId="145" priority="58"/>
    <cfRule type="duplicateValues" dxfId="144" priority="59"/>
  </conditionalFormatting>
  <conditionalFormatting sqref="E122">
    <cfRule type="duplicateValues" dxfId="143" priority="57"/>
  </conditionalFormatting>
  <conditionalFormatting sqref="E122">
    <cfRule type="duplicateValues" dxfId="142" priority="55"/>
    <cfRule type="duplicateValues" dxfId="141" priority="56"/>
  </conditionalFormatting>
  <conditionalFormatting sqref="E123">
    <cfRule type="duplicateValues" dxfId="140" priority="54"/>
  </conditionalFormatting>
  <conditionalFormatting sqref="E123">
    <cfRule type="duplicateValues" dxfId="139" priority="52"/>
    <cfRule type="duplicateValues" dxfId="138" priority="53"/>
  </conditionalFormatting>
  <conditionalFormatting sqref="E124">
    <cfRule type="duplicateValues" dxfId="137" priority="51"/>
  </conditionalFormatting>
  <conditionalFormatting sqref="E124">
    <cfRule type="duplicateValues" dxfId="136" priority="49"/>
    <cfRule type="duplicateValues" dxfId="135" priority="50"/>
  </conditionalFormatting>
  <conditionalFormatting sqref="E125">
    <cfRule type="duplicateValues" dxfId="134" priority="48"/>
  </conditionalFormatting>
  <conditionalFormatting sqref="E125">
    <cfRule type="duplicateValues" dxfId="133" priority="46"/>
    <cfRule type="duplicateValues" dxfId="132" priority="47"/>
  </conditionalFormatting>
  <conditionalFormatting sqref="E126">
    <cfRule type="duplicateValues" dxfId="131" priority="45"/>
  </conditionalFormatting>
  <conditionalFormatting sqref="E126">
    <cfRule type="duplicateValues" dxfId="130" priority="43"/>
    <cfRule type="duplicateValues" dxfId="129" priority="44"/>
  </conditionalFormatting>
  <conditionalFormatting sqref="E127">
    <cfRule type="duplicateValues" dxfId="128" priority="42"/>
  </conditionalFormatting>
  <conditionalFormatting sqref="E127">
    <cfRule type="duplicateValues" dxfId="127" priority="40"/>
    <cfRule type="duplicateValues" dxfId="126" priority="41"/>
  </conditionalFormatting>
  <conditionalFormatting sqref="E128">
    <cfRule type="duplicateValues" dxfId="125" priority="39"/>
  </conditionalFormatting>
  <conditionalFormatting sqref="E128">
    <cfRule type="duplicateValues" dxfId="124" priority="37"/>
    <cfRule type="duplicateValues" dxfId="123" priority="38"/>
  </conditionalFormatting>
  <conditionalFormatting sqref="E129">
    <cfRule type="duplicateValues" dxfId="122" priority="36"/>
  </conditionalFormatting>
  <conditionalFormatting sqref="E129">
    <cfRule type="duplicateValues" dxfId="121" priority="34"/>
    <cfRule type="duplicateValues" dxfId="120" priority="35"/>
  </conditionalFormatting>
  <conditionalFormatting sqref="E130">
    <cfRule type="duplicateValues" dxfId="119" priority="33"/>
  </conditionalFormatting>
  <conditionalFormatting sqref="E130">
    <cfRule type="duplicateValues" dxfId="118" priority="31"/>
    <cfRule type="duplicateValues" dxfId="117" priority="32"/>
  </conditionalFormatting>
  <conditionalFormatting sqref="E131">
    <cfRule type="duplicateValues" dxfId="116" priority="30"/>
  </conditionalFormatting>
  <conditionalFormatting sqref="E131">
    <cfRule type="duplicateValues" dxfId="115" priority="28"/>
    <cfRule type="duplicateValues" dxfId="114" priority="29"/>
  </conditionalFormatting>
  <conditionalFormatting sqref="E132">
    <cfRule type="duplicateValues" dxfId="113" priority="27"/>
  </conditionalFormatting>
  <conditionalFormatting sqref="E132">
    <cfRule type="duplicateValues" dxfId="112" priority="25"/>
    <cfRule type="duplicateValues" dxfId="111" priority="26"/>
  </conditionalFormatting>
  <conditionalFormatting sqref="E133">
    <cfRule type="duplicateValues" dxfId="110" priority="24"/>
  </conditionalFormatting>
  <conditionalFormatting sqref="E133">
    <cfRule type="duplicateValues" dxfId="109" priority="22"/>
    <cfRule type="duplicateValues" dxfId="108" priority="23"/>
  </conditionalFormatting>
  <conditionalFormatting sqref="E134">
    <cfRule type="duplicateValues" dxfId="107" priority="21"/>
  </conditionalFormatting>
  <conditionalFormatting sqref="E134">
    <cfRule type="duplicateValues" dxfId="106" priority="19"/>
    <cfRule type="duplicateValues" dxfId="105" priority="20"/>
  </conditionalFormatting>
  <conditionalFormatting sqref="E135">
    <cfRule type="duplicateValues" dxfId="104" priority="18"/>
  </conditionalFormatting>
  <conditionalFormatting sqref="E135">
    <cfRule type="duplicateValues" dxfId="103" priority="16"/>
    <cfRule type="duplicateValues" dxfId="102" priority="17"/>
  </conditionalFormatting>
  <conditionalFormatting sqref="E136">
    <cfRule type="duplicateValues" dxfId="101" priority="15"/>
  </conditionalFormatting>
  <conditionalFormatting sqref="E136">
    <cfRule type="duplicateValues" dxfId="100" priority="13"/>
    <cfRule type="duplicateValues" dxfId="99" priority="14"/>
  </conditionalFormatting>
  <conditionalFormatting sqref="E137:E140">
    <cfRule type="duplicateValues" dxfId="98" priority="12"/>
  </conditionalFormatting>
  <conditionalFormatting sqref="E137:E140">
    <cfRule type="duplicateValues" dxfId="97" priority="10"/>
    <cfRule type="duplicateValues" dxfId="96" priority="11"/>
  </conditionalFormatting>
  <conditionalFormatting sqref="B1:B1048576">
    <cfRule type="duplicateValues" dxfId="95" priority="2"/>
    <cfRule type="duplicateValues" dxfId="94" priority="9"/>
  </conditionalFormatting>
  <conditionalFormatting sqref="E33 E30:E31 E35:E39">
    <cfRule type="duplicateValues" dxfId="93" priority="8"/>
  </conditionalFormatting>
  <conditionalFormatting sqref="E33 E30:E31 E35:E39">
    <cfRule type="duplicateValues" dxfId="92" priority="6"/>
    <cfRule type="duplicateValues" dxfId="91" priority="7"/>
  </conditionalFormatting>
  <conditionalFormatting sqref="E43">
    <cfRule type="duplicateValues" dxfId="90" priority="4"/>
    <cfRule type="duplicateValues" dxfId="89" priority="5"/>
  </conditionalFormatting>
  <conditionalFormatting sqref="E43">
    <cfRule type="duplicateValues" dxfId="88" priority="3"/>
  </conditionalFormatting>
  <conditionalFormatting sqref="E1:E1048576">
    <cfRule type="duplicateValues" dxfId="8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86" priority="2"/>
  </conditionalFormatting>
  <conditionalFormatting sqref="A827">
    <cfRule type="duplicateValues" dxfId="85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2" t="s">
        <v>2421</v>
      </c>
      <c r="B1" s="193"/>
      <c r="C1" s="193"/>
      <c r="D1" s="193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2" t="s">
        <v>2431</v>
      </c>
      <c r="B18" s="193"/>
      <c r="C18" s="193"/>
      <c r="D18" s="193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84" priority="119326"/>
  </conditionalFormatting>
  <conditionalFormatting sqref="B33">
    <cfRule type="duplicateValues" dxfId="83" priority="119327"/>
    <cfRule type="duplicateValues" dxfId="82" priority="119328"/>
  </conditionalFormatting>
  <conditionalFormatting sqref="A33">
    <cfRule type="duplicateValues" dxfId="81" priority="119340"/>
  </conditionalFormatting>
  <conditionalFormatting sqref="A33">
    <cfRule type="duplicateValues" dxfId="80" priority="119341"/>
    <cfRule type="duplicateValues" dxfId="79" priority="119342"/>
  </conditionalFormatting>
  <conditionalFormatting sqref="B4:B8">
    <cfRule type="duplicateValues" dxfId="78" priority="6"/>
  </conditionalFormatting>
  <conditionalFormatting sqref="B4:B8">
    <cfRule type="duplicateValues" dxfId="77" priority="5"/>
  </conditionalFormatting>
  <conditionalFormatting sqref="A3:A8">
    <cfRule type="duplicateValues" dxfId="76" priority="3"/>
    <cfRule type="duplicateValues" dxfId="75" priority="4"/>
  </conditionalFormatting>
  <conditionalFormatting sqref="B3">
    <cfRule type="duplicateValues" dxfId="74" priority="2"/>
  </conditionalFormatting>
  <conditionalFormatting sqref="B3">
    <cfRule type="duplicateValues" dxfId="7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4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15.8324421296275 días</v>
      </c>
      <c r="B3" s="131" t="s">
        <v>2565</v>
      </c>
      <c r="C3" s="136">
        <v>44325.167557870373</v>
      </c>
      <c r="D3" s="136" t="s">
        <v>2180</v>
      </c>
      <c r="E3" s="124">
        <v>812</v>
      </c>
      <c r="F3" s="139" t="str">
        <f>VLOOKUP(E3,'LISTADO ATM'!$A$2:$B$818,2,0)</f>
        <v xml:space="preserve">ATM Canasta del Pueblo </v>
      </c>
      <c r="G3" s="139" t="str">
        <f>VLOOKUP(E3,VIP!$A$2:$O4512,6,0)</f>
        <v>NO</v>
      </c>
      <c r="H3" s="139" t="str">
        <f>VLOOKUP(E3,VIP!$A$2:$O4544,7,FALSE)</f>
        <v>Si</v>
      </c>
      <c r="I3" s="139" t="str">
        <f>VLOOKUP(E3,VIP!$A$2:$O4421,8,FALSE)</f>
        <v>Si</v>
      </c>
      <c r="J3" s="139" t="str">
        <f>VLOOKUP(E3,VIP!$A$2:$O4350,8,FALSE)</f>
        <v>Si</v>
      </c>
      <c r="K3" s="125" t="s">
        <v>2219</v>
      </c>
    </row>
    <row r="4" spans="1:11" ht="18" x14ac:dyDescent="0.25">
      <c r="A4" s="68" t="str">
        <f t="shared" ref="A4:A9" ca="1" si="0">CONCATENATE(TODAY()-C4," días")</f>
        <v>44341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44341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44341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44341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44341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44341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72" priority="99258"/>
  </conditionalFormatting>
  <conditionalFormatting sqref="B7">
    <cfRule type="duplicateValues" dxfId="71" priority="42"/>
    <cfRule type="duplicateValues" dxfId="70" priority="43"/>
    <cfRule type="duplicateValues" dxfId="69" priority="44"/>
  </conditionalFormatting>
  <conditionalFormatting sqref="B7">
    <cfRule type="duplicateValues" dxfId="68" priority="41"/>
  </conditionalFormatting>
  <conditionalFormatting sqref="B7">
    <cfRule type="duplicateValues" dxfId="67" priority="39"/>
    <cfRule type="duplicateValues" dxfId="66" priority="40"/>
  </conditionalFormatting>
  <conditionalFormatting sqref="B7">
    <cfRule type="duplicateValues" dxfId="65" priority="36"/>
    <cfRule type="duplicateValues" dxfId="64" priority="37"/>
    <cfRule type="duplicateValues" dxfId="63" priority="38"/>
  </conditionalFormatting>
  <conditionalFormatting sqref="B7">
    <cfRule type="duplicateValues" dxfId="62" priority="35"/>
  </conditionalFormatting>
  <conditionalFormatting sqref="B7">
    <cfRule type="duplicateValues" dxfId="61" priority="33"/>
    <cfRule type="duplicateValues" dxfId="60" priority="34"/>
  </conditionalFormatting>
  <conditionalFormatting sqref="B7">
    <cfRule type="duplicateValues" dxfId="59" priority="32"/>
  </conditionalFormatting>
  <conditionalFormatting sqref="B7">
    <cfRule type="duplicateValues" dxfId="58" priority="29"/>
    <cfRule type="duplicateValues" dxfId="57" priority="30"/>
    <cfRule type="duplicateValues" dxfId="56" priority="31"/>
  </conditionalFormatting>
  <conditionalFormatting sqref="B7">
    <cfRule type="duplicateValues" dxfId="55" priority="28"/>
  </conditionalFormatting>
  <conditionalFormatting sqref="B7">
    <cfRule type="duplicateValues" dxfId="54" priority="27"/>
  </conditionalFormatting>
  <conditionalFormatting sqref="B9">
    <cfRule type="duplicateValues" dxfId="53" priority="26"/>
  </conditionalFormatting>
  <conditionalFormatting sqref="B9">
    <cfRule type="duplicateValues" dxfId="52" priority="23"/>
    <cfRule type="duplicateValues" dxfId="51" priority="24"/>
    <cfRule type="duplicateValues" dxfId="50" priority="25"/>
  </conditionalFormatting>
  <conditionalFormatting sqref="B9">
    <cfRule type="duplicateValues" dxfId="49" priority="21"/>
    <cfRule type="duplicateValues" dxfId="48" priority="22"/>
  </conditionalFormatting>
  <conditionalFormatting sqref="B9">
    <cfRule type="duplicateValues" dxfId="47" priority="18"/>
    <cfRule type="duplicateValues" dxfId="46" priority="19"/>
    <cfRule type="duplicateValues" dxfId="45" priority="20"/>
  </conditionalFormatting>
  <conditionalFormatting sqref="B9">
    <cfRule type="duplicateValues" dxfId="44" priority="17"/>
  </conditionalFormatting>
  <conditionalFormatting sqref="B9">
    <cfRule type="duplicateValues" dxfId="43" priority="16"/>
  </conditionalFormatting>
  <conditionalFormatting sqref="B9">
    <cfRule type="duplicateValues" dxfId="42" priority="15"/>
  </conditionalFormatting>
  <conditionalFormatting sqref="B9">
    <cfRule type="duplicateValues" dxfId="41" priority="12"/>
    <cfRule type="duplicateValues" dxfId="40" priority="13"/>
    <cfRule type="duplicateValues" dxfId="39" priority="14"/>
  </conditionalFormatting>
  <conditionalFormatting sqref="B9">
    <cfRule type="duplicateValues" dxfId="38" priority="10"/>
    <cfRule type="duplicateValues" dxfId="37" priority="11"/>
  </conditionalFormatting>
  <conditionalFormatting sqref="C9">
    <cfRule type="duplicateValues" dxfId="36" priority="9"/>
  </conditionalFormatting>
  <conditionalFormatting sqref="E3">
    <cfRule type="duplicateValues" dxfId="35" priority="121621"/>
  </conditionalFormatting>
  <conditionalFormatting sqref="E3">
    <cfRule type="duplicateValues" dxfId="34" priority="121622"/>
    <cfRule type="duplicateValues" dxfId="33" priority="121623"/>
  </conditionalFormatting>
  <conditionalFormatting sqref="E3">
    <cfRule type="duplicateValues" dxfId="32" priority="121624"/>
    <cfRule type="duplicateValues" dxfId="31" priority="121625"/>
    <cfRule type="duplicateValues" dxfId="30" priority="121626"/>
    <cfRule type="duplicateValues" dxfId="29" priority="121627"/>
  </conditionalFormatting>
  <conditionalFormatting sqref="B3">
    <cfRule type="duplicateValues" dxfId="28" priority="121628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7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7" priority="2"/>
  </conditionalFormatting>
  <conditionalFormatting sqref="B1:B1048576">
    <cfRule type="duplicateValues" dxfId="26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2021-05-25T15:11:04Z</cp:lastPrinted>
  <dcterms:created xsi:type="dcterms:W3CDTF">2014-10-01T23:18:29Z</dcterms:created>
  <dcterms:modified xsi:type="dcterms:W3CDTF">2021-05-26T04:02:45Z</dcterms:modified>
</cp:coreProperties>
</file>