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5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26" i="1"/>
  <c r="F26" i="1"/>
  <c r="G26" i="1"/>
  <c r="H26" i="1"/>
  <c r="I26" i="1"/>
  <c r="J26" i="1"/>
  <c r="K26" i="1"/>
  <c r="A91" i="1"/>
  <c r="A90" i="1"/>
  <c r="F91" i="1"/>
  <c r="G91" i="1"/>
  <c r="H91" i="1"/>
  <c r="I91" i="1"/>
  <c r="J91" i="1"/>
  <c r="K91" i="1"/>
  <c r="F90" i="1"/>
  <c r="G90" i="1"/>
  <c r="H90" i="1"/>
  <c r="I90" i="1"/>
  <c r="J90" i="1"/>
  <c r="K90" i="1"/>
  <c r="B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9" i="1"/>
  <c r="A88" i="1"/>
  <c r="A87" i="1"/>
  <c r="A86" i="1"/>
  <c r="A85" i="1"/>
  <c r="A84" i="1"/>
  <c r="A83" i="1"/>
  <c r="A82" i="1"/>
  <c r="A81" i="1"/>
  <c r="A61" i="1" l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A43" i="1"/>
  <c r="A4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 l="1"/>
  <c r="A36" i="1"/>
  <c r="A35" i="1"/>
  <c r="A34" i="1"/>
  <c r="A33" i="1"/>
  <c r="A32" i="1"/>
  <c r="A31" i="1"/>
  <c r="A30" i="1"/>
  <c r="A2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/>
  <c r="A27" i="1"/>
  <c r="A25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4" i="1"/>
  <c r="A23" i="1"/>
  <c r="A22" i="1"/>
  <c r="A21" i="1"/>
  <c r="A20" i="1"/>
  <c r="A19" i="1"/>
  <c r="A8" i="1" l="1"/>
  <c r="F8" i="1"/>
  <c r="G8" i="1"/>
  <c r="H8" i="1"/>
  <c r="I8" i="1"/>
  <c r="J8" i="1"/>
  <c r="K8" i="1"/>
  <c r="A17" i="1" l="1"/>
  <c r="A18" i="1"/>
  <c r="F17" i="1"/>
  <c r="G17" i="1"/>
  <c r="H17" i="1"/>
  <c r="I17" i="1"/>
  <c r="J17" i="1"/>
  <c r="K17" i="1"/>
  <c r="F18" i="1"/>
  <c r="G18" i="1"/>
  <c r="H18" i="1"/>
  <c r="I18" i="1"/>
  <c r="J18" i="1"/>
  <c r="K18" i="1"/>
  <c r="A12" i="1" l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7" i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<sst xmlns="http://schemas.openxmlformats.org/spreadsheetml/2006/main" count="13617" uniqueCount="2580">
  <si>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</si>
  <si>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</si>
  <si>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</si>
  <si>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</si>
  <si>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</si>
  <si>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</si>
  <si>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</si>
  <si>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</si>
  <si>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</si>
  <si>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</si>
  <si>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</si>
  <si>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</si>
  <si>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</si>
  <si>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</si>
  <si>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</si>
  <si>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</si>
  <si>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</si>
  <si>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</si>
  <si>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</si>
  <si>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</si>
  <si>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</si>
  <si>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</si>
  <si>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</si>
  <si>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</si>
  <si>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</si>
  <si>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</si>
  <si>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</si>
  <si>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</si>
  <si>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</si>
  <si>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</si>
  <si>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</si>
  <si>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</si>
  <si>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</si>
  <si>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</si>
  <si>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</si>
  <si>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</si>
  <si>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</si>
  <si>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</si>
  <si>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</si>
  <si>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</si>
  <si>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</si>
  <si>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</si>
  <si>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</si>
  <si>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</si>
  <si>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</si>
  <si>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</si>
  <si>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</si>
  <si>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</si>
  <si>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</si>
  <si>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</si>
  <si>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</si>
  <si>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</si>
  <si>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</si>
  <si>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</si>
  <si>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</si>
  <si>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</si>
  <si>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</si>
  <si>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</si>
  <si>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</si>
  <si>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</si>
  <si>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</si>
  <si>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</si>
  <si>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</si>
  <si>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</si>
  <si>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</si>
  <si>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</si>
  <si>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</si>
  <si>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</si>
  <si>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</si>
  <si>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</si>
  <si>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</si>
  <si>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</si>
  <si>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</si>
  <si>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</si>
  <si>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</si>
  <si>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</si>
  <si>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</si>
  <si>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</si>
  <si>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</si>
  <si>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</si>
  <si>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</si>
  <si>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</si>
  <si>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</si>
  <si>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</si>
  <si>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</si>
  <si>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</si>
  <si>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</si>
  <si>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</si>
  <si>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</si>
  <si>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</si>
  <si>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</si>
  <si>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</si>
  <si>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</si>
  <si>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</si>
  <si>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</si>
  <si>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</si>
  <si>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</si>
  <si>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</si>
  <si>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</si>
  <si>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</si>
  <si>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</si>
  <si>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</si>
  <si>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</si>
  <si>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</si>
  <si>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</si>
  <si>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</si>
  <si>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</si>
  <si>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</si>
  <si>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</si>
  <si>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</si>
  <si>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</si>
  <si>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</si>
  <si>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</si>
  <si>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</si>
  <si>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</si>
  <si>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</si>
  <si>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</si>
  <si>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</si>
  <si>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</si>
  <si>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</si>
  <si>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</si>
  <si>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</si>
  <si>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</si>
  <si>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</si>
  <si>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</si>
  <si>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</si>
  <si>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</si>
  <si>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</si>
  <si>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</si>
  <si>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</si>
  <si>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</si>
  <si>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</si>
  <si>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</si>
  <si>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</si>
  <si>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</si>
  <si>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</si>
  <si>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</si>
  <si>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</si>
  <si>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</si>
  <si>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</si>
  <si>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</si>
  <si>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</si>
  <si>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</si>
  <si>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</si>
  <si>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</si>
  <si>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</si>
  <si>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</si>
  <si>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</si>
  <si>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</si>
  <si>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</si>
  <si>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</si>
  <si>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</si>
  <si>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</si>
  <si>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</si>
  <si>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</si>
  <si>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</si>
  <si>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</si>
  <si>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</si>
  <si>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</si>
  <si>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</si>
  <si>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</si>
  <si>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</si>
  <si>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</si>
  <si>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</si>
  <si>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</si>
  <si>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</si>
  <si>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</si>
  <si>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</si>
  <si>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</si>
  <si>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</si>
  <si>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</si>
  <si>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</si>
  <si>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</si>
  <si>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</si>
  <si>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</si>
  <si>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</si>
  <si>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</si>
  <si>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</si>
  <si>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</si>
  <si>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</si>
  <si>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</si>
  <si>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</si>
  <si>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</si>
  <si>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</si>
  <si>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</si>
  <si>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</si>
  <si>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</si>
  <si>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</si>
  <si>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</si>
  <si>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</si>
  <si>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</si>
  <si>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</si>
  <si>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</si>
  <si>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</si>
  <si>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</si>
  <si>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</si>
  <si>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</si>
  <si>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</si>
  <si>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</si>
  <si>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</si>
  <si>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</si>
  <si>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</si>
  <si>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</si>
  <si>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</si>
  <si>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</si>
  <si>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</si>
  <si>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</si>
  <si>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</si>
  <si>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</si>
  <si>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</si>
  <si>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</si>
  <si>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</si>
  <si>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</si>
  <si>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</si>
  <si>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</si>
  <si>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</si>
  <si>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</si>
  <si>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</si>
  <si>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</si>
  <si>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</si>
  <si>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</si>
  <si>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</si>
  <si>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</si>
  <si>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</si>
  <si>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</si>
  <si>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</si>
  <si>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</si>
  <si>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</si>
  <si>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</si>
  <si>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</si>
  <si>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</si>
  <si>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</si>
  <si>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</si>
  <si>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</si>
  <si>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</si>
  <si>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</si>
  <si>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</si>
  <si>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</si>
  <si>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</si>
  <si>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</si>
  <si>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</si>
  <si>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</si>
  <si>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</si>
  <si>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</si>
  <si>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</si>
  <si>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</si>
  <si>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</si>
  <si>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</si>
  <si>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</si>
  <si>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</si>
  <si>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</si>
  <si>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</si>
  <si>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</si>
  <si>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</si>
  <si>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</si>
  <si>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</si>
  <si>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</si>
  <si>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</si>
  <si>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</si>
  <si>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</si>
  <si>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</si>
  <si>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</si>
  <si>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</si>
  <si>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</si>
  <si>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</si>
  <si>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</si>
  <si>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</si>
  <si>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</si>
  <si>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</si>
  <si>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</si>
  <si>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</si>
  <si>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</si>
  <si>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</si>
  <si>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</si>
  <si>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</si>
  <si>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</si>
  <si>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</si>
  <si>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</si>
  <si>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</si>
  <si>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</si>
  <si>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</si>
  <si>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</si>
  <si>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</si>
  <si>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</si>
  <si>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</si>
  <si>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</si>
  <si>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</si>
  <si>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</si>
  <si>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</si>
  <si>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</si>
  <si>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</si>
  <si>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</si>
  <si>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</si>
  <si>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</si>
  <si>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</si>
  <si>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</si>
  <si>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</si>
  <si>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</si>
  <si>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</si>
  <si>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</si>
  <si>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</si>
  <si>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</si>
  <si>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</si>
  <si>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</si>
  <si>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</si>
  <si>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</si>
  <si>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</si>
  <si>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</si>
  <si>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</si>
  <si>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</si>
  <si>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</si>
  <si>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</si>
  <si>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</si>
  <si>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</si>
  <si>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</si>
  <si>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</si>
  <si>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</si>
  <si>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</si>
  <si>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</si>
  <si>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</si>
  <si>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</si>
  <si>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</si>
  <si>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</si>
  <si>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</si>
  <si>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</si>
  <si>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</si>
  <si>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</si>
  <si>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</si>
  <si>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</si>
  <si>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</si>
  <si>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</si>
  <si>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</si>
  <si>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</si>
  <si>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</si>
  <si>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</si>
  <si>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</si>
  <si>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</si>
  <si>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</si>
  <si>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</si>
  <si>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</si>
  <si>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</si>
  <si>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</si>
  <si>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</si>
  <si>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</si>
  <si>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</si>
  <si>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</si>
  <si>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</si>
  <si>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</si>
  <si>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</si>
  <si>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</si>
  <si>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</si>
  <si>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</si>
  <si>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</si>
  <si>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</si>
  <si>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</si>
  <si>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</si>
  <si>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</si>
  <si>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</si>
  <si>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</si>
  <si>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</si>
  <si>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</si>
  <si>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</si>
  <si>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</si>
  <si>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</si>
  <si>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</si>
  <si>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</si>
  <si>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</si>
  <si>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</si>
  <si>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</si>
  <si>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</si>
  <si>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</si>
  <si>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</si>
  <si>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</si>
  <si>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</si>
  <si>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</si>
  <si>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</si>
  <si>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</si>
  <si>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</si>
  <si>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</si>
  <si>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</si>
  <si>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</si>
  <si>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</si>
  <si>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</si>
  <si>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</si>
  <si>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</si>
  <si>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</si>
  <si>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</si>
  <si>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</si>
  <si>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</si>
  <si>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</si>
  <si>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</si>
  <si>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</si>
  <si>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</si>
  <si>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</si>
  <si>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</si>
  <si>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</si>
  <si>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</si>
  <si>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</si>
  <si>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</si>
  <si>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</si>
  <si>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</si>
  <si>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</si>
  <si>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</si>
  <si>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</si>
  <si>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</si>
  <si>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</si>
  <si>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</si>
  <si>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</si>
  <si>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</si>
  <si>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</si>
  <si>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</si>
  <si>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</si>
  <si>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</si>
  <si>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</si>
  <si>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</si>
  <si>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</si>
  <si>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</si>
  <si>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</si>
  <si>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</si>
  <si>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</si>
  <si>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</si>
  <si>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</si>
  <si>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</si>
  <si>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</si>
  <si>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</si>
  <si>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</si>
  <si>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</si>
  <si>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</si>
  <si>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</si>
  <si>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</si>
  <si>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</si>
  <si>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</si>
  <si>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</si>
  <si>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</si>
  <si>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</si>
  <si>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</si>
  <si>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</si>
  <si>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</si>
  <si>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</si>
  <si>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</si>
  <si>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</si>
  <si>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</si>
  <si>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</si>
  <si>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</si>
  <si>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</si>
  <si>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</si>
  <si>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</si>
  <si>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</si>
  <si>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</si>
  <si>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</si>
  <si>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</si>
  <si>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</si>
  <si>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</si>
  <si>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</si>
  <si>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</si>
  <si>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</si>
  <si>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</si>
  <si>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</si>
  <si>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</si>
  <si>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</si>
  <si>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</si>
  <si>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</si>
  <si>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</si>
  <si>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</si>
  <si>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</si>
  <si>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</si>
  <si>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</si>
  <si>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</si>
  <si>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</si>
  <si>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</si>
  <si>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</si>
  <si>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</si>
  <si>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</si>
  <si>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</si>
  <si>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</si>
  <si>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</si>
  <si>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</si>
  <si>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</si>
  <si>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</si>
  <si>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</si>
  <si>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</si>
  <si>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</si>
  <si>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</si>
  <si>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</si>
  <si>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</si>
  <si>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</si>
  <si>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</si>
  <si>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</si>
  <si>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</si>
  <si>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</si>
  <si>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</si>
  <si>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</si>
  <si>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</si>
  <si>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</si>
  <si>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</si>
  <si>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</si>
  <si>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</si>
  <si>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</si>
  <si>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</si>
  <si>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</si>
  <si>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</si>
  <si>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</si>
  <si>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</si>
  <si>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</si>
  <si>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</si>
  <si>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</si>
  <si>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</si>
  <si>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</si>
  <si>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</si>
  <si>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</si>
  <si>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</si>
  <si>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</si>
  <si>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</si>
  <si>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</si>
  <si>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</si>
  <si>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</si>
  <si>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</si>
  <si>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</si>
  <si>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</si>
  <si>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</si>
  <si>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</si>
  <si>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</si>
  <si>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</si>
  <si>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</si>
  <si>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</si>
  <si>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</si>
  <si>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</si>
  <si>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</si>
  <si>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</si>
  <si>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</si>
  <si>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</si>
  <si>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</si>
  <si>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</si>
  <si>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</si>
  <si>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</si>
  <si>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</si>
  <si>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</si>
  <si>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</si>
  <si>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</si>
  <si>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</si>
  <si>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</si>
  <si>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</si>
  <si>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</si>
  <si>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</si>
  <si>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</si>
  <si>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</si>
  <si>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</si>
  <si>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</si>
  <si>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</si>
  <si>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</si>
  <si>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</si>
  <si>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</si>
  <si>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</si>
  <si>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</si>
  <si>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</si>
  <si>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</si>
  <si>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</si>
  <si>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</si>
  <si>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</si>
  <si>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</si>
  <si>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</si>
  <si>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</si>
  <si>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</si>
  <si>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</si>
  <si>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</si>
  <si>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</si>
  <si>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</si>
  <si>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</si>
  <si>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</si>
  <si>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</si>
  <si>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</si>
  <si>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</si>
  <si>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</si>
  <si>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</si>
  <si>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</si>
  <si>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</si>
  <si>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</si>
  <si>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</si>
  <si>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</si>
  <si>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</si>
  <si>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</si>
  <si>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</si>
  <si>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</si>
  <si>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</si>
  <si>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</si>
  <si>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</si>
  <si>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</si>
  <si>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</si>
  <si>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</si>
  <si>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</si>
  <si>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</si>
  <si>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</si>
  <si>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</si>
  <si>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</si>
  <si>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</si>
  <si>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</si>
  <si>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</si>
  <si>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</si>
  <si>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</si>
  <si>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</si>
  <si>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</si>
  <si>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</si>
  <si>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</si>
  <si>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</si>
  <si>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</si>
  <si>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</si>
  <si>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</si>
  <si>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</si>
  <si>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</si>
  <si>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</si>
  <si>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</si>
  <si>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</si>
  <si>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</si>
  <si>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</si>
  <si>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</si>
  <si>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</si>
  <si>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</si>
  <si>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</si>
  <si>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</si>
  <si>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</si>
  <si>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</si>
  <si>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</si>
  <si>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</si>
  <si>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</si>
  <si>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</si>
  <si>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</si>
  <si>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</si>
  <si>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</si>
  <si>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</si>
  <si>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</si>
  <si>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</si>
  <si>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</si>
  <si>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</si>
  <si>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</si>
  <si>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</si>
  <si>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</si>
  <si>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</si>
  <si>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</si>
  <si>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</si>
  <si>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</si>
  <si>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</si>
  <si>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</si>
  <si>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</si>
  <si>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</si>
  <si>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</si>
  <si>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</si>
  <si>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</si>
  <si>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</si>
  <si>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</si>
  <si>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</si>
  <si>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</si>
  <si>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</si>
  <si>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</si>
  <si>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</si>
  <si>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</si>
  <si>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</si>
  <si>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</si>
  <si>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</si>
  <si>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</si>
  <si>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</si>
  <si>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</si>
  <si>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</si>
  <si>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</si>
  <si>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</si>
  <si>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</si>
  <si>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</si>
  <si>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</si>
  <si>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</si>
  <si>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</si>
  <si>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</si>
  <si>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</si>
  <si>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</si>
  <si>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</si>
  <si>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</si>
  <si>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</si>
  <si>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</si>
  <si>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</si>
  <si>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</si>
  <si>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</si>
  <si>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</si>
  <si>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</si>
  <si>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</si>
  <si>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</si>
  <si>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</si>
  <si>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</si>
  <si>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</si>
  <si>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</si>
  <si>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</si>
  <si>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</si>
  <si>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</si>
  <si>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</si>
  <si>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</si>
  <si>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</si>
  <si>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</si>
  <si>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</si>
  <si>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</si>
  <si>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</si>
  <si>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</si>
  <si>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</si>
  <si>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</si>
  <si>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</si>
  <si>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</si>
  <si>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</si>
  <si>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</si>
  <si>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</si>
  <si>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</si>
  <si>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</si>
  <si>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</si>
  <si>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</si>
  <si>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</si>
  <si>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</si>
  <si>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</si>
  <si>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</si>
  <si>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</si>
  <si>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</si>
  <si>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</si>
  <si>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</si>
  <si>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</si>
  <si>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</si>
  <si>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</si>
  <si>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</si>
  <si>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</si>
  <si>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</si>
  <si>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</si>
  <si>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</si>
  <si>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</si>
  <si>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</si>
  <si>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</si>
  <si>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</si>
  <si>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</si>
  <si>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</si>
  <si>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</si>
  <si>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</si>
  <si>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</si>
  <si>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</si>
  <si>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</si>
  <si>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</si>
  <si>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</si>
  <si>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</si>
  <si>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</si>
  <si>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</si>
  <si>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</si>
  <si>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</si>
  <si>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</si>
  <si>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</si>
  <si>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</si>
  <si>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</si>
  <si>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</si>
  <si>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</si>
  <si>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</si>
  <si>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</si>
  <si>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</si>
  <si>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</si>
  <si>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</si>
  <si>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</si>
  <si>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</si>
  <si>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</si>
  <si>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</si>
  <si>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</si>
  <si>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</si>
  <si>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</si>
  <si>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</si>
  <si>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</si>
  <si>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</si>
  <si>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</si>
  <si>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</si>
  <si>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</si>
  <si>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</si>
  <si>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</si>
  <si>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</si>
  <si>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</si>
  <si>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</si>
  <si>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</si>
  <si>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</si>
  <si>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</si>
  <si>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</si>
  <si>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</si>
  <si>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</si>
  <si>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</si>
  <si>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</si>
  <si>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</si>
  <si>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</si>
  <si>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</si>
  <si>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</si>
  <si>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</si>
  <si>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</si>
  <si>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</si>
  <si>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</si>
  <si>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</si>
  <si>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</si>
  <si>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</si>
  <si>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</si>
  <si>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</si>
  <si>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</si>
  <si>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</si>
  <si>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</si>
  <si>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</si>
  <si>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</si>
  <si>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</si>
  <si>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</si>
  <si>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</si>
  <si>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</si>
  <si>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</si>
  <si>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</si>
  <si>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</si>
  <si>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</si>
  <si>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</si>
  <si>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</si>
  <si>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</si>
  <si>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</si>
  <si>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</si>
  <si>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</si>
  <si>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</si>
  <si>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</si>
  <si>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</si>
  <si>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</si>
  <si>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</si>
  <si>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</si>
  <si>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</si>
  <si>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</si>
  <si>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</si>
  <si>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</si>
  <si>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</si>
  <si>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</si>
  <si>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</si>
  <si>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</si>
  <si>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</si>
  <si>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</si>
  <si>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</si>
  <si>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</si>
  <si>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</si>
  <si>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</si>
  <si>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</si>
  <si>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</si>
  <si>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</si>
  <si>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</si>
  <si>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</si>
  <si>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</si>
  <si>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</si>
  <si>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</si>
  <si>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</si>
  <si>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</si>
  <si>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</si>
  <si>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</si>
  <si>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</si>
  <si>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</si>
  <si>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</si>
  <si>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</si>
  <si>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</si>
  <si>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</si>
  <si>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</si>
  <si>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</si>
  <si>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</si>
  <si>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</si>
  <si>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</si>
  <si>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</si>
  <si>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</si>
  <si>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</si>
  <si>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</si>
  <si>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</si>
  <si>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</si>
  <si>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</si>
  <si>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</si>
  <si>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</si>
  <si>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</si>
  <si>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</si>
  <si>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</si>
  <si>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</si>
  <si>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</si>
  <si>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</si>
  <si>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</si>
  <si>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</si>
  <si>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</si>
  <si>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</si>
  <si>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</si>
  <si>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</si>
  <si>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</si>
  <si>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</si>
  <si>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</si>
  <si>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</si>
  <si>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</si>
  <si>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</si>
  <si>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</si>
  <si>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</si>
  <si>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</si>
  <si>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</si>
  <si>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</si>
  <si>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</si>
  <si>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</si>
  <si>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</si>
  <si>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</si>
  <si>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</si>
  <si>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</si>
  <si>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</si>
  <si>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</si>
  <si>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</si>
  <si>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</si>
  <si>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</si>
  <si>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</si>
  <si>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</si>
  <si>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</si>
  <si>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</si>
  <si>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</si>
  <si>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</si>
  <si>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</si>
  <si>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</si>
  <si>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</si>
  <si>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</si>
  <si>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</si>
  <si>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</si>
  <si>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</si>
  <si>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</si>
  <si>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</si>
  <si>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</si>
  <si>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</si>
  <si>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</si>
  <si>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</si>
  <si>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</si>
  <si>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</si>
  <si>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</si>
  <si>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</si>
  <si>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</si>
  <si>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</si>
  <si>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</si>
  <si>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</si>
  <si>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</si>
  <si>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</si>
  <si>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</si>
  <si>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</si>
  <si>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</si>
  <si>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</si>
  <si>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</si>
  <si>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</si>
  <si>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</si>
  <si>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</si>
  <si>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</si>
  <si>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</si>
  <si>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</si>
  <si>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</si>
  <si>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</si>
  <si>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</si>
  <si>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</si>
  <si>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</si>
  <si>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</si>
  <si>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</si>
  <si>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</si>
  <si>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</si>
  <si>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</si>
  <si>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</si>
  <si>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</si>
  <si>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</si>
  <si>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</si>
  <si>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</si>
  <si>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</si>
  <si>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</si>
  <si>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</si>
  <si>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</si>
  <si>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</si>
  <si>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</si>
  <si>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</si>
  <si>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</si>
  <si>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</si>
  <si>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</si>
  <si>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</si>
  <si>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</si>
  <si>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</si>
  <si>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</si>
  <si>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</si>
  <si>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</si>
  <si>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</si>
  <si>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</si>
  <si>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</si>
  <si>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</si>
  <si>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</si>
  <si>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</si>
  <si>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</si>
  <si>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</si>
  <si>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</si>
  <si>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</si>
  <si>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</si>
  <si>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</si>
  <si>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</si>
  <si>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</si>
  <si>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</si>
  <si>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</si>
  <si>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</si>
  <si>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</si>
  <si>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</si>
  <si>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</si>
  <si>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</si>
  <si>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</si>
  <si>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</si>
  <si>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</si>
  <si>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</si>
  <si>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</si>
  <si>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</si>
  <si>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</si>
  <si>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</si>
  <si>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</si>
  <si>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</si>
  <si>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</si>
  <si>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</si>
  <si>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</si>
  <si>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</si>
  <si>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</si>
  <si>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</si>
  <si>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</si>
  <si>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</si>
  <si>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</si>
  <si>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</si>
  <si>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</si>
  <si>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</si>
  <si>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</si>
  <si>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</si>
  <si>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</si>
  <si>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</si>
  <si>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</si>
  <si>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</si>
  <si>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</si>
  <si>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</si>
  <si>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</si>
  <si>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</si>
  <si>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</si>
  <si>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</si>
  <si>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</si>
  <si>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</si>
  <si>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</si>
  <si>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</si>
  <si>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</si>
  <si>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</si>
  <si>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</si>
  <si>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</si>
  <si>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</si>
  <si>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</si>
  <si>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</si>
  <si>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</si>
  <si>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</si>
  <si>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</si>
  <si>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</si>
  <si>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</si>
  <si>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</si>
  <si>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</si>
  <si>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</si>
  <si>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</si>
  <si>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</si>
  <si>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</si>
  <si>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</si>
  <si>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</si>
  <si>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</si>
  <si>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</si>
  <si>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</si>
  <si>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</si>
  <si>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</si>
  <si>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</si>
  <si>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</si>
  <si>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</si>
  <si>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</si>
  <si>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</si>
  <si>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</si>
  <si>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</si>
  <si>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</si>
  <si>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</si>
  <si>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</si>
  <si>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</si>
  <si>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</si>
  <si>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</si>
  <si>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</si>
  <si>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</si>
  <si>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</si>
  <si>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</si>
  <si>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</si>
  <si>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</si>
  <si>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</si>
  <si>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</si>
  <si>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</si>
  <si>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</si>
  <si>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</si>
  <si>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</si>
  <si>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</si>
  <si>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</si>
  <si>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</si>
  <si>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</si>
  <si>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</si>
  <si>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</si>
  <si>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</si>
  <si>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</si>
  <si>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</si>
  <si>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</si>
  <si>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</si>
  <si>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</si>
  <si>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</si>
  <si>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</si>
  <si>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</si>
  <si>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</si>
  <si>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</si>
  <si>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</si>
  <si>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</si>
  <si>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</si>
  <si>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</si>
  <si>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</si>
  <si>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</si>
  <si>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</si>
  <si>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</si>
  <si>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</si>
  <si>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</si>
  <si>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</si>
  <si>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</si>
  <si>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</si>
  <si>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</si>
  <si>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</si>
  <si>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</si>
  <si>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</si>
  <si>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</si>
  <si>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</si>
  <si>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</si>
  <si>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</si>
  <si>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</si>
  <si>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</si>
  <si>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</si>
  <si>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</si>
  <si>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</si>
  <si>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</si>
  <si>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</si>
  <si>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</si>
  <si>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</si>
  <si>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</si>
  <si>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</si>
  <si>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</si>
  <si>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</si>
  <si>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</si>
  <si>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</si>
  <si>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</si>
  <si>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</si>
  <si>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</si>
  <si>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</si>
  <si>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</si>
  <si>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</si>
  <si>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</si>
  <si>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</si>
  <si>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</si>
  <si>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</si>
  <si>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</si>
  <si>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</si>
  <si>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</si>
  <si>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</si>
  <si>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</si>
  <si>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</si>
  <si>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</si>
  <si>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</si>
  <si>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</si>
  <si>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</si>
  <si>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</si>
  <si>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</si>
  <si>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</si>
  <si>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</si>
  <si>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</si>
  <si>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</si>
  <si>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</si>
  <si>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</si>
  <si>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</si>
  <si>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</si>
  <si>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</si>
  <si>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</si>
  <si>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</si>
  <si>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</si>
  <si>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</si>
  <si>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</si>
  <si>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</si>
  <si>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</si>
  <si>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</si>
  <si>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</si>
  <si>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</si>
  <si>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</si>
  <si>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</si>
  <si>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</si>
  <si>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</si>
  <si>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</si>
  <si>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</si>
  <si>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</si>
  <si>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</si>
  <si>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</si>
  <si>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</si>
  <si>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</si>
  <si>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</si>
  <si>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</si>
  <si>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</si>
  <si>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</si>
  <si>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</si>
  <si>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</si>
  <si>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</si>
  <si>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</si>
  <si>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</si>
  <si>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</si>
  <si>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</si>
  <si>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</si>
  <si>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</si>
  <si>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</si>
  <si>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</si>
  <si>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</si>
  <si>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</si>
  <si>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</si>
  <si>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</si>
  <si>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</si>
  <si>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</si>
  <si>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</si>
  <si>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</si>
  <si>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</si>
  <si>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</si>
  <si>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</si>
  <si>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</si>
  <si>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</si>
  <si>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</si>
  <si>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</si>
  <si>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</si>
  <si>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</si>
  <si>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</si>
  <si>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</si>
  <si>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</si>
  <si>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</si>
  <si>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</si>
  <si>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</si>
  <si>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</si>
  <si>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</si>
  <si>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</si>
  <si>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</si>
  <si>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</si>
  <si>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</si>
  <si>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</si>
  <si>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</si>
  <si>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</si>
  <si>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</si>
  <si>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</si>
  <si>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</si>
  <si>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</si>
  <si>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</si>
  <si>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</si>
  <si>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</si>
  <si>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</si>
  <si>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</si>
  <si>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</si>
  <si>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</si>
  <si>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</si>
  <si>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</si>
  <si>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</si>
  <si>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</si>
  <si>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</si>
  <si>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</si>
  <si>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</si>
  <si>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</si>
  <si>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</si>
  <si>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</si>
  <si>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</si>
  <si>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</si>
  <si>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</si>
  <si>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</si>
  <si>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</si>
  <si>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</si>
  <si>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</si>
  <si>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</si>
  <si>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</si>
  <si>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</si>
  <si>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</si>
  <si>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</si>
  <si>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</si>
  <si>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</si>
  <si>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</si>
  <si>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</si>
  <si>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</si>
  <si>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</si>
  <si>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</si>
  <si>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</si>
  <si>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</si>
  <si>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</si>
  <si>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</si>
  <si>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</si>
  <si>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</si>
  <si>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</si>
  <si>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</si>
  <si>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</si>
  <si>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</si>
  <si>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</si>
  <si>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</si>
  <si>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</si>
  <si>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</si>
  <si>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</si>
  <si>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</si>
  <si>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</si>
  <si>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</si>
  <si>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</si>
  <si>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</si>
  <si>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</si>
  <si>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</si>
  <si>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</si>
  <si>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</si>
  <si>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</si>
  <si>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</si>
  <si>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</si>
  <si>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</si>
  <si>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</si>
  <si>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</si>
  <si>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</si>
  <si>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</si>
  <si>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</si>
  <si>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</si>
  <si>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</si>
  <si>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</si>
  <si>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</si>
  <si>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</si>
  <si>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</si>
  <si>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</si>
  <si>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</si>
  <si>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</si>
  <si>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</si>
  <si>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</si>
  <si>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</si>
  <si>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</si>
  <si>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</si>
  <si>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</si>
  <si>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</si>
  <si>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</si>
  <si>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</si>
  <si>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</si>
  <si>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</si>
  <si>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</si>
  <si>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</si>
  <si>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</si>
  <si>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</si>
  <si>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</si>
  <si>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</si>
  <si>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</si>
  <si>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</si>
  <si>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</si>
  <si>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</si>
  <si>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</si>
  <si>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</si>
  <si>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</si>
  <si>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</si>
  <si>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</si>
  <si>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</si>
  <si>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</si>
  <si>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</si>
  <si>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</si>
  <si>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</si>
  <si>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</si>
  <si>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</si>
  <si>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</si>
  <si>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</si>
  <si>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</si>
  <si>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</si>
  <si>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</si>
  <si>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</si>
  <si>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</si>
  <si>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</si>
  <si>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</si>
  <si>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</si>
  <si>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</si>
  <si>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</si>
  <si>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</si>
  <si>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</si>
  <si>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</si>
  <si>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</si>
  <si>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</si>
  <si>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</si>
  <si>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</si>
  <si>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</si>
  <si>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</si>
  <si>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</si>
  <si>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</si>
  <si>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</si>
  <si>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</si>
  <si>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</si>
  <si>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</si>
  <si>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</si>
  <si>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</si>
  <si>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</si>
  <si>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</si>
  <si>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</si>
  <si>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</si>
  <si>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</si>
  <si>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</si>
  <si>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</si>
  <si>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</si>
  <si>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</si>
  <si>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</si>
  <si>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</si>
  <si>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</si>
  <si>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</si>
  <si>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</si>
  <si>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</si>
  <si>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</si>
  <si>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</si>
  <si>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</si>
  <si>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</si>
  <si>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</si>
  <si>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</si>
  <si>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</si>
  <si>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</si>
  <si>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</si>
  <si>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</si>
  <si>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</si>
  <si>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</si>
  <si>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</si>
  <si>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</si>
  <si>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</si>
  <si>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</si>
  <si>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</si>
  <si>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</si>
  <si>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</si>
  <si>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</si>
  <si>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</si>
  <si>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</si>
  <si>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</si>
  <si>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</si>
  <si>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</si>
  <si>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</si>
  <si>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</si>
  <si>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</si>
  <si>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</si>
  <si>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</si>
  <si>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</si>
  <si>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</si>
  <si>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</si>
  <si>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</si>
  <si>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</si>
  <si>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</si>
  <si>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</si>
  <si>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</si>
  <si>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</si>
  <si>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</si>
  <si>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</si>
  <si>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</si>
  <si>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</si>
  <si>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</si>
  <si>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</si>
  <si>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</si>
  <si>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</si>
  <si>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</si>
  <si>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</si>
  <si>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</si>
  <si>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</si>
  <si>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</si>
  <si>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</si>
  <si>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</si>
  <si>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</si>
  <si>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</si>
  <si>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</si>
  <si>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</si>
  <si>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</si>
  <si>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</si>
  <si>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</si>
  <si>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</si>
  <si>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</si>
  <si>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</si>
  <si>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</si>
  <si>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</si>
  <si>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</si>
  <si>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</si>
  <si>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</si>
  <si>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</si>
  <si>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</si>
  <si>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</si>
  <si>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</si>
  <si>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</si>
  <si>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</si>
  <si>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</si>
  <si>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</si>
  <si>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</si>
  <si>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</si>
  <si>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</si>
  <si>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</si>
  <si>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</si>
  <si>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</si>
  <si>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</si>
  <si>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</si>
  <si>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</si>
  <si>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</si>
  <si>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</si>
  <si>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</si>
  <si>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</si>
  <si>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</si>
  <si>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</si>
  <si>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</si>
  <si>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</si>
  <si>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</si>
  <si>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</si>
  <si>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</si>
  <si>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</si>
  <si>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</si>
  <si>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</si>
  <si>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</si>
  <si>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</si>
  <si>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</si>
  <si>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</si>
  <si>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</si>
  <si>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</si>
  <si>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</si>
  <si>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</si>
  <si>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</si>
  <si>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</si>
  <si>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</si>
  <si>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</si>
  <si>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</si>
  <si>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</si>
  <si>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</si>
  <si>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</si>
  <si>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</si>
  <si>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</si>
  <si>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</si>
  <si>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</si>
  <si>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</si>
  <si>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</si>
  <si>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</si>
  <si>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</si>
  <si>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</si>
  <si>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</si>
  <si>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</si>
  <si>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</si>
  <si>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</si>
  <si>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</si>
  <si>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</si>
  <si>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</si>
  <si>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</si>
  <si>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</si>
  <si>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</si>
  <si>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</si>
  <si>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</si>
  <si>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</si>
  <si>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</si>
  <si>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</si>
  <si>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</si>
  <si>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</si>
  <si>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</si>
  <si>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</si>
  <si>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</si>
  <si>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</si>
  <si>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</si>
  <si>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</si>
  <si>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</si>
  <si>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</si>
  <si>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</si>
  <si>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</si>
  <si>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</si>
  <si>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</si>
  <si>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</si>
  <si>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</si>
  <si>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</si>
  <si>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</si>
  <si>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</si>
  <si>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</si>
  <si>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</si>
  <si>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</si>
  <si>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</si>
  <si>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</si>
  <si>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</si>
  <si>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</si>
  <si>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</si>
  <si>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</si>
  <si>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</si>
  <si>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</si>
  <si>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</si>
  <si>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</si>
  <si>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</si>
  <si>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</si>
  <si>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</si>
  <si>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</si>
  <si>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</si>
  <si>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</si>
  <si>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</si>
  <si>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</si>
  <si>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</si>
  <si>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</si>
  <si>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</si>
  <si>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</si>
  <si>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</si>
  <si>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</si>
  <si>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</si>
  <si>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</si>
  <si>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</si>
  <si>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</si>
  <si>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</si>
  <si>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</si>
  <si>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</si>
  <si>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</si>
  <si>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</si>
  <si>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</si>
  <si>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</si>
  <si>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</si>
  <si>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</si>
  <si>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</si>
  <si>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</si>
  <si>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</si>
  <si>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</si>
  <si>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</si>
  <si>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</si>
  <si>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</si>
  <si>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</si>
  <si>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</si>
  <si>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</si>
  <si>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</si>
  <si>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</si>
  <si>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</si>
  <si>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</si>
  <si>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</si>
  <si>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</si>
  <si>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</si>
  <si>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</si>
  <si>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</si>
  <si>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</si>
  <si>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</si>
  <si>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</si>
  <si>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</si>
  <si>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</si>
  <si>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</si>
  <si>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</si>
  <si>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</si>
  <si>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</si>
  <si>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</si>
  <si>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</si>
  <si>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</si>
  <si>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</si>
  <si>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</si>
  <si>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</si>
  <si>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</si>
  <si>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</si>
  <si>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</si>
  <si>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</si>
  <si>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</si>
  <si>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</si>
  <si>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</si>
  <si>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</si>
  <si>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</si>
  <si>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</si>
  <si>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</si>
  <si>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</si>
  <si>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</si>
  <si>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</si>
  <si>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</si>
  <si>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</si>
  <si>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</si>
  <si>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</si>
  <si>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</si>
  <si>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</si>
  <si>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</si>
  <si>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</si>
  <si>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</si>
  <si>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</si>
  <si>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</si>
  <si>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</si>
  <si>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</si>
  <si>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</si>
  <si>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</si>
  <si>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</si>
  <si>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</si>
  <si>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</si>
  <si>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</si>
  <si>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</si>
  <si>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</si>
  <si>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</si>
  <si>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</si>
  <si>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</si>
  <si>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</si>
  <si>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</si>
  <si>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</si>
  <si>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</si>
  <si>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</si>
  <si>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</si>
  <si>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</si>
  <si>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</si>
  <si>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</si>
  <si>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</si>
  <si>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</si>
  <si>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</si>
  <si>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</si>
  <si>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</si>
  <si>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</si>
  <si>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</si>
  <si>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</si>
  <si>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</si>
  <si>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</si>
  <si>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</si>
  <si>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</si>
  <si>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</si>
  <si>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</si>
  <si>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</si>
  <si>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</si>
  <si>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</si>
  <si>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</si>
  <si>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</si>
  <si>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</si>
  <si>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</si>
  <si>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</si>
  <si>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</si>
  <si>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</si>
  <si>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</si>
  <si>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</si>
  <si>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</si>
  <si>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</si>
  <si>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</si>
  <si>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</si>
  <si>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</si>
  <si>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</si>
  <si>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</si>
  <si>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</si>
  <si>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</si>
  <si>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</si>
  <si>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</si>
  <si>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</si>
  <si>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</si>
  <si>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</si>
  <si>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</si>
  <si>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</si>
  <si>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</si>
  <si>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</si>
  <si>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</si>
  <si>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</si>
  <si>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</si>
  <si>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</si>
  <si>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</si>
  <si>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</si>
  <si>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</si>
  <si>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</si>
  <si>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</si>
  <si>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</si>
  <si>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</si>
  <si>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</si>
  <si>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</si>
  <si>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</si>
  <si>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</si>
  <si>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</si>
  <si>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</si>
  <si>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</si>
  <si>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</si>
  <si>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</si>
  <si>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</si>
  <si>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</si>
  <si>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</si>
  <si>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</si>
  <si>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</si>
  <si>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</si>
  <si>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</si>
  <si>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</si>
  <si>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</si>
  <si>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</si>
  <si>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</si>
  <si>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</si>
  <si>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</si>
  <si>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</si>
  <si>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</si>
  <si>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</si>
  <si>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</si>
  <si>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</si>
  <si>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</si>
  <si>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</si>
  <si>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</si>
  <si>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</si>
  <si>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</si>
  <si>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</si>
  <si>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</si>
  <si>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</si>
  <si>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</si>
  <si>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</si>
  <si>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</si>
  <si>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</si>
  <si>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</si>
  <si>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</si>
  <si>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</si>
  <si>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</si>
  <si>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</si>
  <si>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</si>
  <si>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</si>
  <si>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</si>
  <si>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</si>
  <si>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</si>
  <si>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</si>
  <si>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</si>
  <si>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</si>
  <si>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</si>
  <si>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</si>
  <si>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</si>
  <si>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</si>
  <si>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</si>
  <si>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</si>
  <si>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</si>
  <si>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</si>
  <si>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</si>
  <si>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</si>
  <si>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</si>
  <si>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</si>
  <si>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</si>
  <si>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</si>
  <si>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</si>
  <si>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</si>
  <si>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</si>
  <si>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</si>
  <si>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</si>
  <si>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</si>
  <si>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</si>
  <si>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</si>
  <si>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</si>
  <si>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</si>
  <si>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</si>
  <si>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</si>
  <si>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</si>
  <si>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</si>
  <si>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</si>
  <si>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</si>
  <si>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</si>
  <si>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</si>
  <si>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</si>
  <si>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</si>
  <si>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</si>
  <si>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</si>
  <si>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</si>
  <si>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</si>
  <si>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</si>
  <si>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</si>
  <si>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</si>
  <si>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</si>
  <si>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</si>
  <si>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</si>
  <si>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</si>
  <si>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</si>
  <si>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</si>
  <si>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</si>
  <si>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</si>
  <si>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</si>
  <si>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</si>
  <si>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</si>
  <si>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</si>
  <si>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</si>
  <si>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</si>
  <si>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</si>
  <si>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</si>
  <si>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</si>
  <si>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</si>
  <si>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</si>
  <si>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</si>
  <si>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</si>
  <si>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</si>
  <si>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</si>
  <si>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</si>
  <si>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</si>
  <si>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</si>
  <si>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</si>
  <si>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</si>
  <si>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</si>
  <si>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</si>
  <si>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</si>
  <si>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</si>
  <si>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</si>
  <si>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</si>
  <si>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</si>
  <si>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</si>
  <si>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</si>
  <si>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</si>
  <si>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</si>
  <si>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</si>
  <si>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</si>
  <si>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</si>
  <si>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</si>
  <si>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</si>
  <si>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</si>
  <si>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</si>
  <si>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</si>
  <si>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</si>
  <si>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</si>
  <si>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</si>
  <si>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</si>
  <si>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</si>
  <si>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</si>
  <si>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</si>
  <si>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</si>
  <si>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</si>
  <si>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</si>
  <si>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</si>
  <si>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</si>
  <si>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</si>
  <si>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</si>
  <si>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</si>
  <si>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</si>
  <si>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</si>
  <si>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</si>
  <si>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</si>
  <si>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</si>
  <si>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</si>
  <si>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</si>
  <si>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</si>
  <si>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</si>
  <si>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</si>
  <si>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</si>
  <si>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</si>
  <si>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</si>
  <si>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</si>
  <si>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</si>
  <si>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</si>
  <si>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</si>
  <si>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</si>
  <si>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</si>
  <si>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</si>
  <si>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</si>
  <si>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</si>
  <si>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</si>
  <si>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</si>
  <si>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</si>
  <si>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</si>
  <si>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</si>
  <si>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</si>
  <si>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</si>
  <si>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</si>
  <si>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</si>
  <si>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</si>
  <si>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</si>
  <si>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</si>
  <si>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</si>
  <si>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</si>
  <si>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</si>
  <si>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</si>
  <si>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</si>
  <si>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</si>
  <si>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</si>
  <si>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</si>
  <si>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</si>
  <si>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</si>
  <si>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</si>
  <si>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</si>
  <si>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</si>
  <si>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</si>
  <si>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</si>
  <si>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</si>
  <si>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</si>
  <si>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</si>
  <si>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</si>
  <si>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</si>
  <si>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</si>
  <si>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</si>
  <si>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</si>
  <si>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</si>
  <si>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</si>
  <si>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</si>
  <si>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</si>
  <si>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</si>
  <si>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</si>
  <si>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</si>
  <si>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</si>
  <si>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</si>
  <si>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</si>
  <si>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</si>
  <si>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</si>
  <si>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</si>
  <si>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</si>
  <si>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</si>
  <si>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</si>
  <si>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</si>
  <si>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</si>
  <si>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</si>
  <si>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</si>
  <si>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</si>
  <si>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</si>
  <si>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</si>
  <si>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</si>
  <si>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</si>
  <si>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</si>
  <si>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</si>
  <si>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</si>
  <si>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</si>
  <si>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</si>
  <si>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</si>
  <si>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</si>
  <si>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</si>
  <si>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</si>
  <si>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</si>
  <si>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</si>
  <si>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</si>
  <si>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</si>
  <si>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</si>
  <si>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</si>
  <si>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</si>
  <si>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</si>
  <si>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</si>
  <si>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</si>
  <si>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</si>
  <si>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</si>
  <si>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</si>
  <si>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</si>
  <si>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</si>
  <si>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</si>
  <si>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</si>
  <si>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</si>
  <si>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</si>
  <si>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</si>
  <si>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</si>
  <si>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</si>
  <si>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</si>
  <si>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</si>
  <si>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</si>
  <si>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</si>
  <si>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</si>
  <si>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</si>
  <si>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</si>
  <si>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</si>
  <si>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</si>
  <si>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</si>
  <si>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</si>
  <si>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</si>
  <si>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</si>
  <si>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</si>
  <si>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</si>
  <si>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</si>
  <si>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</si>
  <si>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</si>
  <si>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</si>
  <si>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</si>
  <si>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</si>
  <si>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</si>
  <si>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</si>
  <si>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</si>
  <si>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</si>
  <si>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</si>
  <si>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</si>
  <si>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</si>
  <si>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</si>
  <si>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</si>
  <si>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</si>
  <si>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</si>
  <si>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</si>
  <si>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</si>
  <si>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</si>
  <si>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</si>
  <si>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</si>
  <si>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</si>
  <si>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</si>
  <si>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</si>
  <si>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</si>
  <si>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</si>
  <si>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</si>
  <si>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</si>
  <si>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</si>
  <si>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</si>
  <si>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</si>
  <si>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</si>
  <si>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</si>
  <si>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</si>
  <si>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</si>
  <si>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</si>
  <si>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</si>
  <si>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</si>
  <si>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</si>
  <si>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</si>
  <si>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</si>
  <si>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</si>
  <si>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</si>
  <si>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</si>
  <si>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</si>
  <si>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</si>
  <si>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</si>
  <si>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</si>
  <si>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</si>
  <si>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</si>
  <si>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</si>
  <si>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</si>
  <si>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</si>
  <si>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</si>
  <si>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</si>
  <si>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</si>
  <si>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</si>
  <si>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</si>
  <si>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</si>
  <si>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</si>
  <si>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</si>
  <si>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</si>
  <si>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</si>
  <si>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</si>
  <si>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</si>
  <si>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</si>
  <si>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</si>
  <si>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</si>
  <si>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</si>
  <si>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</si>
  <si>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</si>
  <si>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</si>
  <si>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</si>
  <si>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</si>
  <si>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</si>
  <si>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</si>
  <si>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</si>
  <si>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</si>
  <si>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</si>
  <si>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</si>
  <si>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</si>
  <si>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</si>
  <si>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</si>
  <si>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</si>
  <si>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</si>
  <si>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</si>
  <si>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</si>
  <si>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</si>
  <si>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</si>
  <si>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</si>
  <si>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</si>
  <si>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</si>
  <si>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</si>
  <si>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</si>
  <si>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</si>
  <si>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</si>
  <si>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</si>
  <si>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</si>
  <si>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</si>
  <si>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</si>
  <si>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</si>
  <si>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</si>
  <si>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</si>
  <si>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</si>
  <si>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</si>
  <si>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</si>
  <si>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</si>
  <si>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</si>
  <si>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</si>
  <si>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</si>
  <si>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</si>
  <si>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</si>
  <si>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</si>
  <si>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</si>
  <si>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</si>
  <si>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</si>
  <si>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</si>
  <si>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</si>
  <si>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</si>
  <si>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</si>
  <si>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</si>
  <si>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</si>
  <si>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</si>
  <si>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</si>
  <si>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</si>
  <si>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</si>
  <si>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</si>
  <si>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</si>
  <si>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</si>
  <si>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</si>
  <si>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</si>
  <si>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</si>
  <si>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</si>
  <si>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</si>
  <si>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</si>
  <si>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</si>
  <si>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</si>
  <si>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</si>
  <si>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</si>
  <si>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</si>
  <si>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</si>
  <si>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</si>
  <si>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</si>
  <si>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</si>
  <si>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</si>
  <si>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</si>
  <si>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</si>
  <si>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</si>
  <si>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</si>
  <si>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</si>
  <si>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</si>
  <si>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</si>
  <si>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</si>
  <si>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</si>
  <si>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</si>
  <si>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</si>
  <si>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</si>
  <si>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</si>
  <si>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</si>
  <si>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</si>
  <si>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</si>
  <si>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</si>
  <si>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</si>
  <si>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</si>
  <si>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</si>
  <si>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</si>
  <si>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</si>
  <si>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</si>
  <si>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</si>
  <si>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</si>
  <si>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</si>
  <si>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</si>
  <si>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</si>
  <si>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</si>
  <si>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</si>
  <si>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</si>
  <si>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</si>
  <si>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</si>
  <si>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</si>
  <si>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</si>
  <si>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</si>
  <si>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</si>
  <si>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</si>
  <si>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</si>
  <si>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</si>
  <si>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</si>
  <si>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</si>
  <si>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</si>
  <si>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</si>
  <si>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</si>
  <si>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</si>
  <si>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</si>
  <si>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</si>
  <si>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</si>
  <si>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</si>
  <si>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</si>
  <si>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</si>
  <si>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</si>
  <si>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</si>
  <si>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</si>
  <si>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</si>
  <si>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</si>
  <si>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</si>
  <si>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</si>
  <si>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</si>
  <si>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</si>
  <si>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</si>
  <si>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</si>
  <si>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</si>
  <si>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</si>
  <si>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</si>
  <si>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</si>
  <si>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</si>
  <si>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</si>
  <si>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</si>
  <si>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</si>
  <si>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</si>
  <si>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</si>
  <si>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</si>
  <si>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</si>
  <si>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</si>
  <si>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</si>
  <si>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</si>
  <si>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</si>
  <si>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</si>
  <si>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</si>
  <si>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</si>
  <si>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</si>
  <si>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</si>
  <si>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</si>
  <si>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</si>
  <si>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</si>
  <si>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</si>
  <si>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</si>
  <si>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</si>
  <si>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</si>
  <si>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</si>
  <si>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</si>
  <si>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</si>
  <si>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</si>
  <si>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</si>
  <si>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</si>
  <si>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</si>
  <si>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</si>
  <si>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</si>
  <si>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</si>
  <si>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</si>
  <si>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</si>
  <si>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</si>
  <si>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</si>
  <si>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</si>
  <si>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</si>
  <si>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</si>
  <si>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</si>
  <si>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</si>
  <si>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</si>
  <si>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</si>
  <si>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</si>
  <si>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</si>
  <si>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</si>
  <si>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</si>
  <si>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</si>
  <si>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</si>
  <si>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</si>
  <si>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</si>
  <si>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</si>
  <si>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</si>
  <si>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</si>
  <si>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</si>
  <si>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</si>
  <si>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</si>
  <si>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</si>
  <si>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</si>
  <si>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</si>
  <si>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</si>
  <si>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</si>
  <si>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</si>
  <si>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</si>
  <si>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</si>
  <si>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</si>
  <si>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</si>
  <si>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</si>
  <si>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</si>
  <si>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</si>
  <si>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</si>
  <si>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</si>
  <si>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</si>
  <si>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</si>
  <si>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</si>
  <si>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</si>
  <si>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</si>
  <si>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</si>
  <si>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</si>
  <si>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</si>
  <si>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</si>
  <si>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</si>
  <si>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</si>
  <si>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</si>
  <si>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</si>
  <si>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</si>
  <si>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</si>
  <si>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</si>
  <si>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</si>
  <si>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</si>
  <si>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</si>
  <si>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</si>
  <si>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</si>
  <si>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</si>
  <si>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</si>
  <si>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</si>
  <si>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</si>
  <si>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</si>
  <si>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</si>
  <si>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</si>
  <si>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</si>
  <si>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</si>
  <si>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</si>
  <si>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</si>
  <si>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</si>
  <si>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</si>
  <si>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</si>
  <si>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</si>
  <si>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</si>
  <si>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</si>
  <si>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</si>
  <si>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</si>
  <si>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</si>
  <si>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</si>
  <si>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</si>
  <si>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</si>
  <si>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</si>
  <si>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</si>
  <si>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</si>
  <si>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</si>
  <si>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</si>
  <si>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</si>
  <si>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</si>
  <si>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</si>
  <si>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</si>
  <si>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</si>
  <si>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</si>
  <si>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</si>
  <si>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</si>
  <si>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</si>
  <si>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</si>
  <si>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</si>
  <si>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</si>
  <si>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</si>
  <si>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</si>
  <si>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</si>
  <si>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</si>
  <si>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</si>
  <si>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</si>
  <si>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</si>
  <si>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</si>
  <si>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</si>
  <si>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</si>
  <si>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</si>
  <si>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</si>
  <si>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</si>
  <si>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</si>
  <si>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</si>
  <si>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</si>
  <si>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</si>
  <si>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</si>
  <si>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</si>
  <si>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</si>
  <si>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</si>
  <si>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</si>
  <si>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</si>
  <si>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</si>
  <si>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</si>
  <si>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</si>
  <si>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</si>
  <si>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</si>
  <si>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</si>
  <si>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</si>
  <si>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</si>
  <si>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</si>
  <si>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</si>
  <si>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</si>
  <si>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</si>
  <si>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</si>
  <si>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</si>
  <si>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</si>
  <si>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</si>
  <si>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</si>
  <si>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</si>
  <si>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</si>
  <si>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</si>
  <si>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</si>
  <si>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</si>
  <si>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</si>
  <si>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</si>
  <si>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</si>
  <si>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</si>
  <si>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</si>
  <si>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</si>
  <si>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</si>
  <si>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</si>
  <si>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</si>
  <si>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</si>
  <si>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</si>
  <si>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</si>
  <si>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</si>
  <si>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</si>
  <si>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</si>
  <si>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</si>
  <si>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</si>
  <si>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</si>
  <si>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</si>
  <si>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</si>
  <si>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</si>
  <si>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</si>
  <si>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</si>
  <si>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</si>
  <si>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</si>
  <si>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</si>
  <si>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</si>
  <si>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</si>
  <si>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</si>
  <si>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</si>
  <si>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</si>
  <si>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</si>
  <si>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</si>
  <si>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</si>
  <si>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</si>
  <si>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</si>
  <si>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</si>
  <si>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</si>
  <si>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</si>
  <si>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</si>
  <si>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</si>
  <si>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</si>
  <si>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</si>
  <si>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</si>
  <si>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</si>
  <si>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</si>
  <si>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</si>
  <si>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</si>
  <si>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</si>
  <si>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</si>
  <si>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</si>
  <si>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</si>
  <si>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</si>
  <si>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</si>
  <si>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</si>
  <si>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</si>
  <si>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</si>
  <si>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</si>
  <si>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</si>
  <si>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</si>
  <si>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</si>
  <si>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</si>
  <si>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</si>
  <si>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</si>
  <si>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</si>
  <si>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</si>
  <si>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</si>
  <si>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</si>
  <si>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</si>
  <si>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</si>
  <si>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</si>
  <si>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</si>
  <si>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</si>
  <si>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</si>
  <si>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</si>
  <si>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</si>
  <si>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</si>
  <si>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</si>
  <si>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</si>
  <si>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</si>
  <si>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</si>
  <si>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</si>
  <si>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</si>
  <si>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</si>
  <si>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</si>
  <si>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</si>
  <si>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</si>
  <si>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</si>
  <si>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</si>
  <si>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</si>
  <si>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</si>
  <si>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</si>
  <si>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</si>
  <si>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</si>
  <si>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</si>
  <si>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</si>
  <si>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</si>
  <si>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</si>
  <si>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</si>
  <si>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</si>
  <si>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</si>
  <si>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</si>
  <si>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</si>
  <si>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</si>
  <si>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</si>
  <si>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</si>
  <si>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</si>
  <si>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</si>
  <si>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</si>
  <si>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</si>
  <si>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</si>
  <si>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</si>
  <si>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</si>
  <si>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</si>
  <si>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</si>
  <si>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</si>
  <si>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</si>
  <si>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</si>
  <si>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</si>
  <si>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</si>
  <si>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</si>
  <si>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</si>
  <si>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</si>
  <si>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</si>
  <si>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</si>
  <si>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</si>
  <si>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</si>
  <si>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</si>
  <si>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</si>
  <si>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</si>
  <si>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</si>
  <si>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</si>
  <si>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</si>
  <si>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</si>
  <si>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</si>
  <si>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</si>
  <si>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</si>
  <si>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</si>
  <si>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</si>
  <si>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</si>
  <si>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</si>
  <si>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</si>
  <si>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</si>
  <si>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</si>
  <si>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</si>
  <si>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</si>
  <si>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</si>
  <si>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</si>
  <si>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</si>
  <si>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</si>
  <si>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</si>
  <si>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</si>
  <si>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</si>
  <si>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</si>
  <si>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</si>
  <si>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</si>
  <si>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</si>
  <si>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</si>
  <si>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</si>
  <si>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</si>
  <si>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</si>
  <si>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</si>
  <si>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</si>
  <si>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</si>
  <si>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</si>
  <si>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</si>
  <si>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</si>
  <si>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</si>
  <si>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</si>
  <si>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</si>
  <si>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</si>
  <si>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</si>
  <si>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Closed</t>
  </si>
  <si>
    <t xml:space="preserve">Gonzalez Ceballos, Dionisio </t>
  </si>
  <si>
    <t xml:space="preserve">DISPENSADOR </t>
  </si>
  <si>
    <t>LECTOR</t>
  </si>
  <si>
    <t>Osoria Torres, Jose Bolivar</t>
  </si>
  <si>
    <t>2 Gavetas Fallando y 1 Vacia</t>
  </si>
  <si>
    <t>Hold</t>
  </si>
  <si>
    <t>25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</si>
</sst>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90"/>
      <tableStyleElement type="headerRow" dxfId="989"/>
      <tableStyleElement type="totalRow" dxfId="988"/>
      <tableStyleElement type="firstColumn" dxfId="987"/>
      <tableStyleElement type="lastColumn" dxfId="986"/>
      <tableStyleElement type="firstRowStripe" dxfId="985"/>
      <tableStyleElement type="firstColumnStripe" dxfId="9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6"/>
  <sheetViews>
    <sheetView tabSelected="1" zoomScaleNormal="100" workbookViewId="0">
      <pane ySplit="4" topLeftCell="A5" activePane="bottomLeft" state="frozen"/>
      <selection pane="bottomLeft" activeCell="F65" sqref="F65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customWidth="1"/>
    <col min="4" max="4" width="26.140625" style="87" customWidth="1"/>
    <col min="5" max="5" width="10.5703125" style="82" bestFit="1" customWidth="1"/>
    <col min="6" max="6" width="11.42578125" style="45" customWidth="1"/>
    <col min="7" max="7" width="50.42578125" style="45" customWidth="1"/>
    <col min="8" max="11" width="6.28515625" style="45" customWidth="1"/>
    <col min="12" max="12" width="49.42578125" style="45" bestFit="1" customWidth="1"/>
    <col min="13" max="13" width="20.5703125" style="87" customWidth="1"/>
    <col min="14" max="14" width="16.42578125" style="87" customWidth="1"/>
    <col min="15" max="15" width="45.140625" style="87" customWidth="1"/>
    <col min="16" max="16" width="22" style="89" customWidth="1"/>
    <col min="17" max="17" width="49.42578125" style="75" bestFit="1" customWidth="1"/>
    <col min="18" max="16384" width="25.8554687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2579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3335895653</v>
      </c>
      <c r="C5" s="136">
        <v>44338.479247685187</v>
      </c>
      <c r="D5" s="136" t="s">
        <v>2473</v>
      </c>
      <c r="E5" s="124">
        <v>249</v>
      </c>
      <c r="F5" s="145" t="str">
        <f>VLOOKUP(E5,VIP!$A$2:$O13348,2,0)</f>
        <v>DRBR249</v>
      </c>
      <c r="G5" s="134" t="str">
        <f>VLOOKUP(E5,'LISTADO ATM'!$A$2:$B$897,2,0)</f>
        <v xml:space="preserve">ATM Banco Agrícola Neiba </v>
      </c>
      <c r="H5" s="134" t="str">
        <f>VLOOKUP(E5,VIP!$A$2:$O18211,7,FALSE)</f>
        <v>Si</v>
      </c>
      <c r="I5" s="134" t="str">
        <f>VLOOKUP(E5,VIP!$A$2:$O10176,8,FALSE)</f>
        <v>Si</v>
      </c>
      <c r="J5" s="134" t="str">
        <f>VLOOKUP(E5,VIP!$A$2:$O10126,8,FALSE)</f>
        <v>Si</v>
      </c>
      <c r="K5" s="134" t="str">
        <f>VLOOKUP(E5,VIP!$A$2:$O13700,6,0)</f>
        <v>NO</v>
      </c>
      <c r="L5" s="125" t="s">
        <v>2418</v>
      </c>
      <c r="M5" s="135" t="s">
        <v>2447</v>
      </c>
      <c r="N5" s="135" t="s">
        <v>2454</v>
      </c>
      <c r="O5" s="134" t="s">
        <v>2474</v>
      </c>
      <c r="P5" s="137"/>
      <c r="Q5" s="135" t="s">
        <v>2418</v>
      </c>
    </row>
    <row r="6" spans="1:17" ht="18" x14ac:dyDescent="0.25">
      <c r="A6" s="134" t="str">
        <f>VLOOKUP(E6,'LISTADO ATM'!$A$2:$C$898,3,0)</f>
        <v>SUR</v>
      </c>
      <c r="B6" s="129">
        <v>3335895688</v>
      </c>
      <c r="C6" s="136">
        <v>44338.497800925928</v>
      </c>
      <c r="D6" s="136" t="s">
        <v>2180</v>
      </c>
      <c r="E6" s="124">
        <v>829</v>
      </c>
      <c r="F6" s="145" t="str">
        <f>VLOOKUP(E6,VIP!$A$2:$O13344,2,0)</f>
        <v>DRBR829</v>
      </c>
      <c r="G6" s="134" t="str">
        <f>VLOOKUP(E6,'LISTADO ATM'!$A$2:$B$897,2,0)</f>
        <v xml:space="preserve">ATM UNP Multicentro Sirena Baní </v>
      </c>
      <c r="H6" s="134" t="str">
        <f>VLOOKUP(E6,VIP!$A$2:$O18207,7,FALSE)</f>
        <v>Si</v>
      </c>
      <c r="I6" s="134" t="str">
        <f>VLOOKUP(E6,VIP!$A$2:$O10172,8,FALSE)</f>
        <v>Si</v>
      </c>
      <c r="J6" s="134" t="str">
        <f>VLOOKUP(E6,VIP!$A$2:$O10122,8,FALSE)</f>
        <v>Si</v>
      </c>
      <c r="K6" s="134" t="str">
        <f>VLOOKUP(E6,VIP!$A$2:$O13696,6,0)</f>
        <v>NO</v>
      </c>
      <c r="L6" s="125" t="s">
        <v>2469</v>
      </c>
      <c r="M6" s="135" t="s">
        <v>2447</v>
      </c>
      <c r="N6" s="135" t="s">
        <v>2454</v>
      </c>
      <c r="O6" s="134" t="s">
        <v>2456</v>
      </c>
      <c r="P6" s="137"/>
      <c r="Q6" s="135" t="s">
        <v>2469</v>
      </c>
    </row>
    <row r="7" spans="1:17" ht="18" x14ac:dyDescent="0.25">
      <c r="A7" s="134" t="str">
        <f>VLOOKUP(E7,'LISTADO ATM'!$A$2:$C$898,3,0)</f>
        <v>DISTRITO NACIONAL</v>
      </c>
      <c r="B7" s="129">
        <v>3335895719</v>
      </c>
      <c r="C7" s="136">
        <v>44338.516388888886</v>
      </c>
      <c r="D7" s="136" t="s">
        <v>2450</v>
      </c>
      <c r="E7" s="124">
        <v>406</v>
      </c>
      <c r="F7" s="145" t="str">
        <f>VLOOKUP(E7,VIP!$A$2:$O13342,2,0)</f>
        <v>DRBR406</v>
      </c>
      <c r="G7" s="134" t="str">
        <f>VLOOKUP(E7,'LISTADO ATM'!$A$2:$B$897,2,0)</f>
        <v xml:space="preserve">ATM UNP Plaza Lama Máximo Gómez </v>
      </c>
      <c r="H7" s="134" t="str">
        <f>VLOOKUP(E7,VIP!$A$2:$O18205,7,FALSE)</f>
        <v>Si</v>
      </c>
      <c r="I7" s="134" t="str">
        <f>VLOOKUP(E7,VIP!$A$2:$O10170,8,FALSE)</f>
        <v>Si</v>
      </c>
      <c r="J7" s="134" t="str">
        <f>VLOOKUP(E7,VIP!$A$2:$O10120,8,FALSE)</f>
        <v>Si</v>
      </c>
      <c r="K7" s="134" t="str">
        <f>VLOOKUP(E7,VIP!$A$2:$O13694,6,0)</f>
        <v>SI</v>
      </c>
      <c r="L7" s="125" t="s">
        <v>2443</v>
      </c>
      <c r="M7" s="135" t="s">
        <v>2447</v>
      </c>
      <c r="N7" s="135" t="s">
        <v>2454</v>
      </c>
      <c r="O7" s="134" t="s">
        <v>2455</v>
      </c>
      <c r="P7" s="137"/>
      <c r="Q7" s="135" t="s">
        <v>2443</v>
      </c>
    </row>
    <row r="8" spans="1:17" ht="18" x14ac:dyDescent="0.25">
      <c r="A8" s="134" t="str">
        <f>VLOOKUP(E8,'LISTADO ATM'!$A$2:$C$898,3,0)</f>
        <v>DISTRITO NACIONAL</v>
      </c>
      <c r="B8" s="129">
        <v>3335895780</v>
      </c>
      <c r="C8" s="136">
        <v>44338.677777777775</v>
      </c>
      <c r="D8" s="136" t="s">
        <v>2450</v>
      </c>
      <c r="E8" s="124">
        <v>446</v>
      </c>
      <c r="F8" s="146" t="str">
        <f>VLOOKUP(E8,VIP!$A$2:$O13292,2,0)</f>
        <v>DRBR446</v>
      </c>
      <c r="G8" s="134" t="str">
        <f>VLOOKUP(E8,'LISTADO ATM'!$A$2:$B$897,2,0)</f>
        <v>ATM Hipodromo V Centenario</v>
      </c>
      <c r="H8" s="134" t="str">
        <f>VLOOKUP(E8,VIP!$A$2:$O18155,7,FALSE)</f>
        <v>Si</v>
      </c>
      <c r="I8" s="134" t="str">
        <f>VLOOKUP(E8,VIP!$A$2:$O10120,8,FALSE)</f>
        <v>Si</v>
      </c>
      <c r="J8" s="134" t="str">
        <f>VLOOKUP(E8,VIP!$A$2:$O10070,8,FALSE)</f>
        <v>Si</v>
      </c>
      <c r="K8" s="134" t="str">
        <f>VLOOKUP(E8,VIP!$A$2:$O13644,6,0)</f>
        <v>NO</v>
      </c>
      <c r="L8" s="125" t="s">
        <v>2443</v>
      </c>
      <c r="M8" s="135" t="s">
        <v>2447</v>
      </c>
      <c r="N8" s="135" t="s">
        <v>2454</v>
      </c>
      <c r="O8" s="134" t="s">
        <v>2455</v>
      </c>
      <c r="P8" s="137"/>
      <c r="Q8" s="135" t="s">
        <v>2443</v>
      </c>
    </row>
    <row r="9" spans="1:17" ht="18" x14ac:dyDescent="0.25">
      <c r="A9" s="134" t="str">
        <f>VLOOKUP(E9,'LISTADO ATM'!$A$2:$C$898,3,0)</f>
        <v>DISTRITO NACIONAL</v>
      </c>
      <c r="B9" s="129">
        <v>3335895824</v>
      </c>
      <c r="C9" s="136">
        <v>44338.771481481483</v>
      </c>
      <c r="D9" s="136" t="s">
        <v>2180</v>
      </c>
      <c r="E9" s="124">
        <v>955</v>
      </c>
      <c r="F9" s="146" t="str">
        <f>VLOOKUP(E9,VIP!$A$2:$O13236,2,0)</f>
        <v>DRBR955</v>
      </c>
      <c r="G9" s="134" t="str">
        <f>VLOOKUP(E9,'LISTADO ATM'!$A$2:$B$897,2,0)</f>
        <v xml:space="preserve">ATM Oficina Americana Independencia II </v>
      </c>
      <c r="H9" s="134" t="str">
        <f>VLOOKUP(E9,VIP!$A$2:$O18099,7,FALSE)</f>
        <v>Si</v>
      </c>
      <c r="I9" s="134" t="str">
        <f>VLOOKUP(E9,VIP!$A$2:$O10064,8,FALSE)</f>
        <v>Si</v>
      </c>
      <c r="J9" s="134" t="str">
        <f>VLOOKUP(E9,VIP!$A$2:$O10014,8,FALSE)</f>
        <v>Si</v>
      </c>
      <c r="K9" s="134" t="str">
        <f>VLOOKUP(E9,VIP!$A$2:$O13588,6,0)</f>
        <v>NO</v>
      </c>
      <c r="L9" s="125" t="s">
        <v>2245</v>
      </c>
      <c r="M9" s="135" t="s">
        <v>2447</v>
      </c>
      <c r="N9" s="135" t="s">
        <v>2454</v>
      </c>
      <c r="O9" s="134" t="s">
        <v>2456</v>
      </c>
      <c r="P9" s="137"/>
      <c r="Q9" s="135" t="s">
        <v>2245</v>
      </c>
    </row>
    <row r="10" spans="1:17" ht="18" x14ac:dyDescent="0.25">
      <c r="A10" s="134" t="str">
        <f>VLOOKUP(E10,'LISTADO ATM'!$A$2:$C$898,3,0)</f>
        <v>DISTRITO NACIONAL</v>
      </c>
      <c r="B10" s="129">
        <v>3335895840</v>
      </c>
      <c r="C10" s="136">
        <v>44338.986793981479</v>
      </c>
      <c r="D10" s="136" t="s">
        <v>2180</v>
      </c>
      <c r="E10" s="124">
        <v>566</v>
      </c>
      <c r="F10" s="146" t="str">
        <f>VLOOKUP(E10,VIP!$A$2:$O13242,2,0)</f>
        <v>DRBR508</v>
      </c>
      <c r="G10" s="134" t="str">
        <f>VLOOKUP(E10,'LISTADO ATM'!$A$2:$B$897,2,0)</f>
        <v xml:space="preserve">ATM Hiper Olé Aut. Duarte </v>
      </c>
      <c r="H10" s="134" t="str">
        <f>VLOOKUP(E10,VIP!$A$2:$O18105,7,FALSE)</f>
        <v>Si</v>
      </c>
      <c r="I10" s="134" t="str">
        <f>VLOOKUP(E10,VIP!$A$2:$O10070,8,FALSE)</f>
        <v>Si</v>
      </c>
      <c r="J10" s="134" t="str">
        <f>VLOOKUP(E10,VIP!$A$2:$O10020,8,FALSE)</f>
        <v>Si</v>
      </c>
      <c r="K10" s="134" t="str">
        <f>VLOOKUP(E10,VIP!$A$2:$O13594,6,0)</f>
        <v>NO</v>
      </c>
      <c r="L10" s="125" t="s">
        <v>2245</v>
      </c>
      <c r="M10" s="135" t="s">
        <v>2447</v>
      </c>
      <c r="N10" s="135" t="s">
        <v>2454</v>
      </c>
      <c r="O10" s="134" t="s">
        <v>2456</v>
      </c>
      <c r="P10" s="137"/>
      <c r="Q10" s="135" t="s">
        <v>2245</v>
      </c>
    </row>
    <row r="11" spans="1:17" ht="18" x14ac:dyDescent="0.25">
      <c r="A11" s="134" t="str">
        <f>VLOOKUP(E11,'LISTADO ATM'!$A$2:$C$898,3,0)</f>
        <v>DISTRITO NACIONAL</v>
      </c>
      <c r="B11" s="129">
        <v>3335895853</v>
      </c>
      <c r="C11" s="136">
        <v>44339.322997685187</v>
      </c>
      <c r="D11" s="136" t="s">
        <v>2473</v>
      </c>
      <c r="E11" s="124">
        <v>354</v>
      </c>
      <c r="F11" s="146" t="str">
        <f>VLOOKUP(E11,VIP!$A$2:$O13249,2,0)</f>
        <v>DRBR354</v>
      </c>
      <c r="G11" s="134" t="str">
        <f>VLOOKUP(E11,'LISTADO ATM'!$A$2:$B$897,2,0)</f>
        <v xml:space="preserve">ATM Oficina Núñez de Cáceres II </v>
      </c>
      <c r="H11" s="134" t="str">
        <f>VLOOKUP(E11,VIP!$A$2:$O18112,7,FALSE)</f>
        <v>Si</v>
      </c>
      <c r="I11" s="134" t="str">
        <f>VLOOKUP(E11,VIP!$A$2:$O10077,8,FALSE)</f>
        <v>Si</v>
      </c>
      <c r="J11" s="134" t="str">
        <f>VLOOKUP(E11,VIP!$A$2:$O10027,8,FALSE)</f>
        <v>Si</v>
      </c>
      <c r="K11" s="134" t="str">
        <f>VLOOKUP(E11,VIP!$A$2:$O13601,6,0)</f>
        <v>NO</v>
      </c>
      <c r="L11" s="125" t="s">
        <v>2418</v>
      </c>
      <c r="M11" s="135" t="s">
        <v>2447</v>
      </c>
      <c r="N11" s="135" t="s">
        <v>2454</v>
      </c>
      <c r="O11" s="134" t="s">
        <v>2474</v>
      </c>
      <c r="P11" s="137"/>
      <c r="Q11" s="135" t="s">
        <v>2418</v>
      </c>
    </row>
    <row r="12" spans="1:17" ht="18" x14ac:dyDescent="0.25">
      <c r="A12" s="134" t="str">
        <f>VLOOKUP(E12,'LISTADO ATM'!$A$2:$C$898,3,0)</f>
        <v>DISTRITO NACIONAL</v>
      </c>
      <c r="B12" s="129">
        <v>3335895860</v>
      </c>
      <c r="C12" s="136">
        <v>44339.395358796297</v>
      </c>
      <c r="D12" s="136" t="s">
        <v>2180</v>
      </c>
      <c r="E12" s="124">
        <v>272</v>
      </c>
      <c r="F12" s="146" t="str">
        <f>VLOOKUP(E12,VIP!$A$2:$O13245,2,0)</f>
        <v>DRBR272</v>
      </c>
      <c r="G12" s="134" t="str">
        <f>VLOOKUP(E12,'LISTADO ATM'!$A$2:$B$897,2,0)</f>
        <v xml:space="preserve">ATM Cámara de Diputados </v>
      </c>
      <c r="H12" s="134" t="str">
        <f>VLOOKUP(E12,VIP!$A$2:$O18108,7,FALSE)</f>
        <v>Si</v>
      </c>
      <c r="I12" s="134" t="str">
        <f>VLOOKUP(E12,VIP!$A$2:$O10073,8,FALSE)</f>
        <v>Si</v>
      </c>
      <c r="J12" s="134" t="str">
        <f>VLOOKUP(E12,VIP!$A$2:$O10023,8,FALSE)</f>
        <v>Si</v>
      </c>
      <c r="K12" s="134" t="str">
        <f>VLOOKUP(E12,VIP!$A$2:$O13597,6,0)</f>
        <v>NO</v>
      </c>
      <c r="L12" s="125" t="s">
        <v>2469</v>
      </c>
      <c r="M12" s="135" t="s">
        <v>2447</v>
      </c>
      <c r="N12" s="135" t="s">
        <v>2454</v>
      </c>
      <c r="O12" s="134" t="s">
        <v>2456</v>
      </c>
      <c r="P12" s="137"/>
      <c r="Q12" s="135" t="s">
        <v>2469</v>
      </c>
    </row>
    <row r="13" spans="1:17" ht="18" x14ac:dyDescent="0.25">
      <c r="A13" s="134" t="str">
        <f>VLOOKUP(E13,'LISTADO ATM'!$A$2:$C$898,3,0)</f>
        <v>SUR</v>
      </c>
      <c r="B13" s="129">
        <v>3335895875</v>
      </c>
      <c r="C13" s="136">
        <v>44339.504895833335</v>
      </c>
      <c r="D13" s="136" t="s">
        <v>2180</v>
      </c>
      <c r="E13" s="124">
        <v>968</v>
      </c>
      <c r="F13" s="146" t="str">
        <f>VLOOKUP(E13,VIP!$A$2:$O13277,2,0)</f>
        <v>DRBR24I</v>
      </c>
      <c r="G13" s="134" t="str">
        <f>VLOOKUP(E13,'LISTADO ATM'!$A$2:$B$897,2,0)</f>
        <v xml:space="preserve">ATM UNP Mercado Baní </v>
      </c>
      <c r="H13" s="134" t="str">
        <f>VLOOKUP(E13,VIP!$A$2:$O18140,7,FALSE)</f>
        <v>Si</v>
      </c>
      <c r="I13" s="134" t="str">
        <f>VLOOKUP(E13,VIP!$A$2:$O10105,8,FALSE)</f>
        <v>Si</v>
      </c>
      <c r="J13" s="134" t="str">
        <f>VLOOKUP(E13,VIP!$A$2:$O10055,8,FALSE)</f>
        <v>Si</v>
      </c>
      <c r="K13" s="134" t="str">
        <f>VLOOKUP(E13,VIP!$A$2:$O13629,6,0)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7"/>
      <c r="Q13" s="135" t="s">
        <v>2219</v>
      </c>
    </row>
    <row r="14" spans="1:17" ht="18" x14ac:dyDescent="0.25">
      <c r="A14" s="134" t="str">
        <f>VLOOKUP(E14,'LISTADO ATM'!$A$2:$C$898,3,0)</f>
        <v>DISTRITO NACIONAL</v>
      </c>
      <c r="B14" s="129">
        <v>3335895882</v>
      </c>
      <c r="C14" s="136">
        <v>44339.522141203706</v>
      </c>
      <c r="D14" s="136" t="s">
        <v>2473</v>
      </c>
      <c r="E14" s="124">
        <v>516</v>
      </c>
      <c r="F14" s="146" t="str">
        <f>VLOOKUP(E14,VIP!$A$2:$O13273,2,0)</f>
        <v>DRBR516</v>
      </c>
      <c r="G14" s="134" t="str">
        <f>VLOOKUP(E14,'LISTADO ATM'!$A$2:$B$897,2,0)</f>
        <v xml:space="preserve">ATM Oficina Gascue </v>
      </c>
      <c r="H14" s="134" t="str">
        <f>VLOOKUP(E14,VIP!$A$2:$O18136,7,FALSE)</f>
        <v>Si</v>
      </c>
      <c r="I14" s="134" t="str">
        <f>VLOOKUP(E14,VIP!$A$2:$O10101,8,FALSE)</f>
        <v>Si</v>
      </c>
      <c r="J14" s="134" t="str">
        <f>VLOOKUP(E14,VIP!$A$2:$O10051,8,FALSE)</f>
        <v>Si</v>
      </c>
      <c r="K14" s="134" t="str">
        <f>VLOOKUP(E14,VIP!$A$2:$O13625,6,0)</f>
        <v>SI</v>
      </c>
      <c r="L14" s="125" t="s">
        <v>2418</v>
      </c>
      <c r="M14" s="135" t="s">
        <v>2447</v>
      </c>
      <c r="N14" s="135" t="s">
        <v>2454</v>
      </c>
      <c r="O14" s="134" t="s">
        <v>2474</v>
      </c>
      <c r="P14" s="137"/>
      <c r="Q14" s="135" t="s">
        <v>2418</v>
      </c>
    </row>
    <row r="15" spans="1:17" ht="18" x14ac:dyDescent="0.25">
      <c r="A15" s="134" t="str">
        <f>VLOOKUP(E15,'LISTADO ATM'!$A$2:$C$898,3,0)</f>
        <v>DISTRITO NACIONAL</v>
      </c>
      <c r="B15" s="129">
        <v>3335895890</v>
      </c>
      <c r="C15" s="136">
        <v>44339.576793981483</v>
      </c>
      <c r="D15" s="136" t="s">
        <v>2180</v>
      </c>
      <c r="E15" s="124">
        <v>264</v>
      </c>
      <c r="F15" s="146" t="str">
        <f>VLOOKUP(E15,VIP!$A$2:$O13267,2,0)</f>
        <v>DRBR264</v>
      </c>
      <c r="G15" s="134" t="str">
        <f>VLOOKUP(E15,'LISTADO ATM'!$A$2:$B$897,2,0)</f>
        <v xml:space="preserve">ATM S/M Nacional Independencia </v>
      </c>
      <c r="H15" s="134" t="str">
        <f>VLOOKUP(E15,VIP!$A$2:$O18130,7,FALSE)</f>
        <v>Si</v>
      </c>
      <c r="I15" s="134" t="str">
        <f>VLOOKUP(E15,VIP!$A$2:$O10095,8,FALSE)</f>
        <v>Si</v>
      </c>
      <c r="J15" s="134" t="str">
        <f>VLOOKUP(E15,VIP!$A$2:$O10045,8,FALSE)</f>
        <v>Si</v>
      </c>
      <c r="K15" s="134" t="str">
        <f>VLOOKUP(E15,VIP!$A$2:$O13619,6,0)</f>
        <v>SI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ht="18" x14ac:dyDescent="0.25">
      <c r="A16" s="134" t="str">
        <f>VLOOKUP(E16,'LISTADO ATM'!$A$2:$C$898,3,0)</f>
        <v>DISTRITO NACIONAL</v>
      </c>
      <c r="B16" s="129">
        <v>3335895892</v>
      </c>
      <c r="C16" s="136">
        <v>44339.581689814811</v>
      </c>
      <c r="D16" s="136" t="s">
        <v>2180</v>
      </c>
      <c r="E16" s="124">
        <v>812</v>
      </c>
      <c r="F16" s="146" t="str">
        <f>VLOOKUP(E16,VIP!$A$2:$O13265,2,0)</f>
        <v>DRBR812</v>
      </c>
      <c r="G16" s="134" t="str">
        <f>VLOOKUP(E16,'LISTADO ATM'!$A$2:$B$897,2,0)</f>
        <v xml:space="preserve">ATM Canasta del Pueblo </v>
      </c>
      <c r="H16" s="134" t="str">
        <f>VLOOKUP(E16,VIP!$A$2:$O18128,7,FALSE)</f>
        <v>Si</v>
      </c>
      <c r="I16" s="134" t="str">
        <f>VLOOKUP(E16,VIP!$A$2:$O10093,8,FALSE)</f>
        <v>Si</v>
      </c>
      <c r="J16" s="134" t="str">
        <f>VLOOKUP(E16,VIP!$A$2:$O10043,8,FALSE)</f>
        <v>Si</v>
      </c>
      <c r="K16" s="134" t="str">
        <f>VLOOKUP(E16,VIP!$A$2:$O13617,6,0)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>
        <v>3335895940</v>
      </c>
      <c r="C17" s="136">
        <v>44339.91642361111</v>
      </c>
      <c r="D17" s="136" t="s">
        <v>2450</v>
      </c>
      <c r="E17" s="124">
        <v>318</v>
      </c>
      <c r="F17" s="146" t="str">
        <f>VLOOKUP(E17,VIP!$A$2:$O13282,2,0)</f>
        <v>DRBR318</v>
      </c>
      <c r="G17" s="134" t="str">
        <f>VLOOKUP(E17,'LISTADO ATM'!$A$2:$B$897,2,0)</f>
        <v>ATM Autoservicio Lope de Vega</v>
      </c>
      <c r="H17" s="134" t="str">
        <f>VLOOKUP(E17,VIP!$A$2:$O18145,7,FALSE)</f>
        <v>Si</v>
      </c>
      <c r="I17" s="134" t="str">
        <f>VLOOKUP(E17,VIP!$A$2:$O10110,8,FALSE)</f>
        <v>Si</v>
      </c>
      <c r="J17" s="134" t="str">
        <f>VLOOKUP(E17,VIP!$A$2:$O10060,8,FALSE)</f>
        <v>Si</v>
      </c>
      <c r="K17" s="134" t="str">
        <f>VLOOKUP(E17,VIP!$A$2:$O13634,6,0)</f>
        <v>NO</v>
      </c>
      <c r="L17" s="125" t="s">
        <v>2567</v>
      </c>
      <c r="M17" s="135" t="s">
        <v>2447</v>
      </c>
      <c r="N17" s="135" t="s">
        <v>2454</v>
      </c>
      <c r="O17" s="134" t="s">
        <v>2455</v>
      </c>
      <c r="P17" s="137"/>
      <c r="Q17" s="135" t="s">
        <v>2567</v>
      </c>
    </row>
    <row r="18" spans="1:17" ht="18" x14ac:dyDescent="0.25">
      <c r="A18" s="134" t="str">
        <f>VLOOKUP(E18,'LISTADO ATM'!$A$2:$C$898,3,0)</f>
        <v>ESTE</v>
      </c>
      <c r="B18" s="129">
        <v>3335895941</v>
      </c>
      <c r="C18" s="136">
        <v>44339.931527777779</v>
      </c>
      <c r="D18" s="136" t="s">
        <v>2450</v>
      </c>
      <c r="E18" s="124">
        <v>912</v>
      </c>
      <c r="F18" s="146" t="str">
        <f>VLOOKUP(E18,VIP!$A$2:$O13283,2,0)</f>
        <v>DRBR973</v>
      </c>
      <c r="G18" s="134" t="str">
        <f>VLOOKUP(E18,'LISTADO ATM'!$A$2:$B$897,2,0)</f>
        <v xml:space="preserve">ATM Oficina San Pedro II </v>
      </c>
      <c r="H18" s="134" t="str">
        <f>VLOOKUP(E18,VIP!$A$2:$O18146,7,FALSE)</f>
        <v>Si</v>
      </c>
      <c r="I18" s="134" t="str">
        <f>VLOOKUP(E18,VIP!$A$2:$O10111,8,FALSE)</f>
        <v>Si</v>
      </c>
      <c r="J18" s="134" t="str">
        <f>VLOOKUP(E18,VIP!$A$2:$O10061,8,FALSE)</f>
        <v>Si</v>
      </c>
      <c r="K18" s="134" t="str">
        <f>VLOOKUP(E18,VIP!$A$2:$O13635,6,0)</f>
        <v>SI</v>
      </c>
      <c r="L18" s="125" t="s">
        <v>2443</v>
      </c>
      <c r="M18" s="135" t="s">
        <v>2447</v>
      </c>
      <c r="N18" s="135" t="s">
        <v>2572</v>
      </c>
      <c r="O18" s="134" t="s">
        <v>2455</v>
      </c>
      <c r="P18" s="137"/>
      <c r="Q18" s="135" t="s">
        <v>2443</v>
      </c>
    </row>
    <row r="19" spans="1:17" ht="18" x14ac:dyDescent="0.25">
      <c r="A19" s="134" t="str">
        <f>VLOOKUP(E19,'LISTADO ATM'!$A$2:$C$898,3,0)</f>
        <v>SUR</v>
      </c>
      <c r="B19" s="129">
        <v>3335896387</v>
      </c>
      <c r="C19" s="136">
        <v>44340.397962962961</v>
      </c>
      <c r="D19" s="136" t="s">
        <v>2180</v>
      </c>
      <c r="E19" s="124">
        <v>252</v>
      </c>
      <c r="F19" s="146" t="str">
        <f>VLOOKUP(E19,VIP!$A$2:$O13303,2,0)</f>
        <v>DRBR252</v>
      </c>
      <c r="G19" s="134" t="str">
        <f>VLOOKUP(E19,'LISTADO ATM'!$A$2:$B$897,2,0)</f>
        <v xml:space="preserve">ATM Banco Agrícola (Barahona) </v>
      </c>
      <c r="H19" s="134" t="str">
        <f>VLOOKUP(E19,VIP!$A$2:$O18166,7,FALSE)</f>
        <v>Si</v>
      </c>
      <c r="I19" s="134" t="str">
        <f>VLOOKUP(E19,VIP!$A$2:$O10131,8,FALSE)</f>
        <v>Si</v>
      </c>
      <c r="J19" s="134" t="str">
        <f>VLOOKUP(E19,VIP!$A$2:$O10081,8,FALSE)</f>
        <v>Si</v>
      </c>
      <c r="K19" s="134" t="str">
        <f>VLOOKUP(E19,VIP!$A$2:$O13655,6,0)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2574</v>
      </c>
    </row>
    <row r="20" spans="1:17" ht="18" x14ac:dyDescent="0.25">
      <c r="A20" s="134" t="str">
        <f>VLOOKUP(E20,'LISTADO ATM'!$A$2:$C$898,3,0)</f>
        <v>SUR</v>
      </c>
      <c r="B20" s="129">
        <v>3335896400</v>
      </c>
      <c r="C20" s="136">
        <v>44340.401770833334</v>
      </c>
      <c r="D20" s="136" t="s">
        <v>2473</v>
      </c>
      <c r="E20" s="124">
        <v>5</v>
      </c>
      <c r="F20" s="146" t="str">
        <f>VLOOKUP(E20,VIP!$A$2:$O13302,2,0)</f>
        <v>DRBR005</v>
      </c>
      <c r="G20" s="134" t="str">
        <f>VLOOKUP(E20,'LISTADO ATM'!$A$2:$B$897,2,0)</f>
        <v>ATM Oficina Autoservicio Villa Ofelia (San Juan)</v>
      </c>
      <c r="H20" s="134" t="str">
        <f>VLOOKUP(E20,VIP!$A$2:$O18165,7,FALSE)</f>
        <v>Si</v>
      </c>
      <c r="I20" s="134" t="str">
        <f>VLOOKUP(E20,VIP!$A$2:$O10130,8,FALSE)</f>
        <v>Si</v>
      </c>
      <c r="J20" s="134" t="str">
        <f>VLOOKUP(E20,VIP!$A$2:$O10080,8,FALSE)</f>
        <v>Si</v>
      </c>
      <c r="K20" s="134" t="str">
        <f>VLOOKUP(E20,VIP!$A$2:$O13654,6,0)</f>
        <v>NO</v>
      </c>
      <c r="L20" s="125" t="s">
        <v>2566</v>
      </c>
      <c r="M20" s="135" t="s">
        <v>2447</v>
      </c>
      <c r="N20" s="135" t="s">
        <v>2454</v>
      </c>
      <c r="O20" s="134" t="s">
        <v>2474</v>
      </c>
      <c r="P20" s="137"/>
      <c r="Q20" s="135" t="s">
        <v>2566</v>
      </c>
    </row>
    <row r="21" spans="1:17" ht="18" x14ac:dyDescent="0.25">
      <c r="A21" s="134" t="str">
        <f>VLOOKUP(E21,'LISTADO ATM'!$A$2:$C$898,3,0)</f>
        <v>DISTRITO NACIONAL</v>
      </c>
      <c r="B21" s="129">
        <v>3335896416</v>
      </c>
      <c r="C21" s="136">
        <v>44340.405104166668</v>
      </c>
      <c r="D21" s="136" t="s">
        <v>2180</v>
      </c>
      <c r="E21" s="124">
        <v>696</v>
      </c>
      <c r="F21" s="146" t="str">
        <f>VLOOKUP(E21,VIP!$A$2:$O13301,2,0)</f>
        <v>DRBR696</v>
      </c>
      <c r="G21" s="134" t="str">
        <f>VLOOKUP(E21,'LISTADO ATM'!$A$2:$B$897,2,0)</f>
        <v>ATM Olé Jacobo Majluta</v>
      </c>
      <c r="H21" s="134" t="str">
        <f>VLOOKUP(E21,VIP!$A$2:$O18164,7,FALSE)</f>
        <v>Si</v>
      </c>
      <c r="I21" s="134" t="str">
        <f>VLOOKUP(E21,VIP!$A$2:$O10129,8,FALSE)</f>
        <v>Si</v>
      </c>
      <c r="J21" s="134" t="str">
        <f>VLOOKUP(E21,VIP!$A$2:$O10079,8,FALSE)</f>
        <v>Si</v>
      </c>
      <c r="K21" s="134" t="str">
        <f>VLOOKUP(E21,VIP!$A$2:$O13653,6,0)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2574</v>
      </c>
    </row>
    <row r="22" spans="1:17" ht="18" x14ac:dyDescent="0.25">
      <c r="A22" s="134" t="str">
        <f>VLOOKUP(E22,'LISTADO ATM'!$A$2:$C$898,3,0)</f>
        <v>DISTRITO NACIONAL</v>
      </c>
      <c r="B22" s="129">
        <v>3335896498</v>
      </c>
      <c r="C22" s="136">
        <v>44340.421620370369</v>
      </c>
      <c r="D22" s="136" t="s">
        <v>2180</v>
      </c>
      <c r="E22" s="124">
        <v>184</v>
      </c>
      <c r="F22" s="146" t="str">
        <f>VLOOKUP(E22,VIP!$A$2:$O13298,2,0)</f>
        <v>DRBR184</v>
      </c>
      <c r="G22" s="134" t="str">
        <f>VLOOKUP(E22,'LISTADO ATM'!$A$2:$B$897,2,0)</f>
        <v xml:space="preserve">ATM Hermanas Mirabal </v>
      </c>
      <c r="H22" s="134" t="str">
        <f>VLOOKUP(E22,VIP!$A$2:$O18161,7,FALSE)</f>
        <v>Si</v>
      </c>
      <c r="I22" s="134" t="str">
        <f>VLOOKUP(E22,VIP!$A$2:$O10126,8,FALSE)</f>
        <v>Si</v>
      </c>
      <c r="J22" s="134" t="str">
        <f>VLOOKUP(E22,VIP!$A$2:$O10076,8,FALSE)</f>
        <v>Si</v>
      </c>
      <c r="K22" s="134" t="str">
        <f>VLOOKUP(E22,VIP!$A$2:$O13650,6,0)</f>
        <v>SI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35" t="s">
        <v>2574</v>
      </c>
    </row>
    <row r="23" spans="1:17" ht="18" x14ac:dyDescent="0.25">
      <c r="A23" s="134" t="str">
        <f>VLOOKUP(E23,'LISTADO ATM'!$A$2:$C$898,3,0)</f>
        <v>DISTRITO NACIONAL</v>
      </c>
      <c r="B23" s="129">
        <v>3335896503</v>
      </c>
      <c r="C23" s="136">
        <v>44340.421967592592</v>
      </c>
      <c r="D23" s="136" t="s">
        <v>2180</v>
      </c>
      <c r="E23" s="124">
        <v>917</v>
      </c>
      <c r="F23" s="146" t="str">
        <f>VLOOKUP(E23,VIP!$A$2:$O13297,2,0)</f>
        <v>DRBR01B</v>
      </c>
      <c r="G23" s="134" t="str">
        <f>VLOOKUP(E23,'LISTADO ATM'!$A$2:$B$897,2,0)</f>
        <v xml:space="preserve">ATM Oficina Los Mina </v>
      </c>
      <c r="H23" s="134" t="str">
        <f>VLOOKUP(E23,VIP!$A$2:$O18160,7,FALSE)</f>
        <v>Si</v>
      </c>
      <c r="I23" s="134" t="str">
        <f>VLOOKUP(E23,VIP!$A$2:$O10125,8,FALSE)</f>
        <v>Si</v>
      </c>
      <c r="J23" s="134" t="str">
        <f>VLOOKUP(E23,VIP!$A$2:$O10075,8,FALSE)</f>
        <v>Si</v>
      </c>
      <c r="K23" s="134" t="str">
        <f>VLOOKUP(E23,VIP!$A$2:$O13649,6,0)</f>
        <v>NO</v>
      </c>
      <c r="L23" s="125" t="s">
        <v>2219</v>
      </c>
      <c r="M23" s="135" t="s">
        <v>2447</v>
      </c>
      <c r="N23" s="135" t="s">
        <v>2454</v>
      </c>
      <c r="O23" s="134" t="s">
        <v>2456</v>
      </c>
      <c r="P23" s="137"/>
      <c r="Q23" s="135" t="s">
        <v>2574</v>
      </c>
    </row>
    <row r="24" spans="1:17" ht="18" x14ac:dyDescent="0.25">
      <c r="A24" s="134" t="str">
        <f>VLOOKUP(E24,'LISTADO ATM'!$A$2:$C$898,3,0)</f>
        <v>DISTRITO NACIONAL</v>
      </c>
      <c r="B24" s="129">
        <v>3335896507</v>
      </c>
      <c r="C24" s="136">
        <v>44340.423020833332</v>
      </c>
      <c r="D24" s="136" t="s">
        <v>2180</v>
      </c>
      <c r="E24" s="124">
        <v>224</v>
      </c>
      <c r="F24" s="146" t="str">
        <f>VLOOKUP(E24,VIP!$A$2:$O13294,2,0)</f>
        <v>DRBR224</v>
      </c>
      <c r="G24" s="134" t="str">
        <f>VLOOKUP(E24,'LISTADO ATM'!$A$2:$B$897,2,0)</f>
        <v xml:space="preserve">ATM S/M Nacional El Millón (Núñez de Cáceres) </v>
      </c>
      <c r="H24" s="134" t="str">
        <f>VLOOKUP(E24,VIP!$A$2:$O18157,7,FALSE)</f>
        <v>Si</v>
      </c>
      <c r="I24" s="134" t="str">
        <f>VLOOKUP(E24,VIP!$A$2:$O10122,8,FALSE)</f>
        <v>Si</v>
      </c>
      <c r="J24" s="134" t="str">
        <f>VLOOKUP(E24,VIP!$A$2:$O10072,8,FALSE)</f>
        <v>Si</v>
      </c>
      <c r="K24" s="134" t="str">
        <f>VLOOKUP(E24,VIP!$A$2:$O13646,6,0)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2574</v>
      </c>
    </row>
    <row r="25" spans="1:17" ht="18" x14ac:dyDescent="0.25">
      <c r="A25" s="134" t="str">
        <f>VLOOKUP(E25,'LISTADO ATM'!$A$2:$C$898,3,0)</f>
        <v>DISTRITO NACIONAL</v>
      </c>
      <c r="B25" s="129">
        <v>3335896734</v>
      </c>
      <c r="C25" s="136">
        <v>44340.475555555553</v>
      </c>
      <c r="D25" s="136" t="s">
        <v>2180</v>
      </c>
      <c r="E25" s="124">
        <v>836</v>
      </c>
      <c r="F25" s="146" t="str">
        <f>VLOOKUP(E25,VIP!$A$2:$O13309,2,0)</f>
        <v>DRBR836</v>
      </c>
      <c r="G25" s="134" t="str">
        <f>VLOOKUP(E25,'LISTADO ATM'!$A$2:$B$897,2,0)</f>
        <v xml:space="preserve">ATM UNP Plaza Luperón </v>
      </c>
      <c r="H25" s="134" t="str">
        <f>VLOOKUP(E25,VIP!$A$2:$O18172,7,FALSE)</f>
        <v>Si</v>
      </c>
      <c r="I25" s="134" t="str">
        <f>VLOOKUP(E25,VIP!$A$2:$O10137,8,FALSE)</f>
        <v>Si</v>
      </c>
      <c r="J25" s="134" t="str">
        <f>VLOOKUP(E25,VIP!$A$2:$O10087,8,FALSE)</f>
        <v>Si</v>
      </c>
      <c r="K25" s="134" t="str">
        <f>VLOOKUP(E25,VIP!$A$2:$O13661,6,0)</f>
        <v>NO</v>
      </c>
      <c r="L25" s="125" t="s">
        <v>2469</v>
      </c>
      <c r="M25" s="135" t="s">
        <v>2447</v>
      </c>
      <c r="N25" s="135" t="s">
        <v>2454</v>
      </c>
      <c r="O25" s="134" t="s">
        <v>2456</v>
      </c>
      <c r="P25" s="134"/>
      <c r="Q25" s="135" t="s">
        <v>2469</v>
      </c>
    </row>
    <row r="26" spans="1:17" ht="18" x14ac:dyDescent="0.25">
      <c r="A26" s="134" t="str">
        <f>VLOOKUP(E26,'LISTADO ATM'!$A$2:$C$898,3,0)</f>
        <v>DISTRITO NACIONAL</v>
      </c>
      <c r="B26" s="129">
        <v>3335896735</v>
      </c>
      <c r="C26" s="136">
        <v>44340.475694444445</v>
      </c>
      <c r="D26" s="136" t="s">
        <v>2180</v>
      </c>
      <c r="E26" s="124">
        <v>629</v>
      </c>
      <c r="F26" s="146" t="str">
        <f>VLOOKUP(E26,VIP!$A$2:$O13318,2,0)</f>
        <v>DRBR24M</v>
      </c>
      <c r="G26" s="134" t="str">
        <f>VLOOKUP(E26,'LISTADO ATM'!$A$2:$B$897,2,0)</f>
        <v xml:space="preserve">ATM Oficina Americana Independencia I </v>
      </c>
      <c r="H26" s="134" t="str">
        <f>VLOOKUP(E26,VIP!$A$2:$O18181,7,FALSE)</f>
        <v>Si</v>
      </c>
      <c r="I26" s="134" t="str">
        <f>VLOOKUP(E26,VIP!$A$2:$O10146,8,FALSE)</f>
        <v>Si</v>
      </c>
      <c r="J26" s="134" t="str">
        <f>VLOOKUP(E26,VIP!$A$2:$O10096,8,FALSE)</f>
        <v>Si</v>
      </c>
      <c r="K26" s="134" t="str">
        <f>VLOOKUP(E26,VIP!$A$2:$O13670,6,0)</f>
        <v>SI</v>
      </c>
      <c r="L26" s="125" t="s">
        <v>2245</v>
      </c>
      <c r="M26" s="135" t="s">
        <v>2447</v>
      </c>
      <c r="N26" s="135" t="s">
        <v>2454</v>
      </c>
      <c r="O26" s="134" t="s">
        <v>2456</v>
      </c>
      <c r="P26" s="134"/>
      <c r="Q26" s="135" t="s">
        <v>2245</v>
      </c>
    </row>
    <row r="27" spans="1:17" ht="18" x14ac:dyDescent="0.25">
      <c r="A27" s="134" t="str">
        <f>VLOOKUP(E27,'LISTADO ATM'!$A$2:$C$898,3,0)</f>
        <v>SUR</v>
      </c>
      <c r="B27" s="129">
        <v>3335896736</v>
      </c>
      <c r="C27" s="136">
        <v>44340.475844907407</v>
      </c>
      <c r="D27" s="136" t="s">
        <v>2450</v>
      </c>
      <c r="E27" s="124">
        <v>730</v>
      </c>
      <c r="F27" s="146" t="str">
        <f>VLOOKUP(E27,VIP!$A$2:$O13307,2,0)</f>
        <v>DRBR082</v>
      </c>
      <c r="G27" s="134" t="str">
        <f>VLOOKUP(E27,'LISTADO ATM'!$A$2:$B$897,2,0)</f>
        <v xml:space="preserve">ATM Palacio de Justicia Barahona </v>
      </c>
      <c r="H27" s="134" t="str">
        <f>VLOOKUP(E27,VIP!$A$2:$O18170,7,FALSE)</f>
        <v>Si</v>
      </c>
      <c r="I27" s="134" t="str">
        <f>VLOOKUP(E27,VIP!$A$2:$O10135,8,FALSE)</f>
        <v>Si</v>
      </c>
      <c r="J27" s="134" t="str">
        <f>VLOOKUP(E27,VIP!$A$2:$O10085,8,FALSE)</f>
        <v>Si</v>
      </c>
      <c r="K27" s="134" t="str">
        <f>VLOOKUP(E27,VIP!$A$2:$O13659,6,0)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4"/>
      <c r="Q27" s="135" t="s">
        <v>2443</v>
      </c>
    </row>
    <row r="28" spans="1:17" ht="18" x14ac:dyDescent="0.25">
      <c r="A28" s="134" t="str">
        <f>VLOOKUP(E28,'LISTADO ATM'!$A$2:$C$898,3,0)</f>
        <v>NORTE</v>
      </c>
      <c r="B28" s="129">
        <v>3335896786</v>
      </c>
      <c r="C28" s="136">
        <v>44340.48878472222</v>
      </c>
      <c r="D28" s="136" t="s">
        <v>2181</v>
      </c>
      <c r="E28" s="124">
        <v>895</v>
      </c>
      <c r="F28" s="146" t="str">
        <f>VLOOKUP(E28,VIP!$A$2:$O13306,2,0)</f>
        <v>DRBR895</v>
      </c>
      <c r="G28" s="134" t="str">
        <f>VLOOKUP(E28,'LISTADO ATM'!$A$2:$B$897,2,0)</f>
        <v xml:space="preserve">ATM S/M Bravo (Santiago) </v>
      </c>
      <c r="H28" s="134" t="str">
        <f>VLOOKUP(E28,VIP!$A$2:$O18169,7,FALSE)</f>
        <v>Si</v>
      </c>
      <c r="I28" s="134" t="str">
        <f>VLOOKUP(E28,VIP!$A$2:$O10134,8,FALSE)</f>
        <v>No</v>
      </c>
      <c r="J28" s="134" t="str">
        <f>VLOOKUP(E28,VIP!$A$2:$O10084,8,FALSE)</f>
        <v>No</v>
      </c>
      <c r="K28" s="134" t="str">
        <f>VLOOKUP(E28,VIP!$A$2:$O13658,6,0)</f>
        <v>NO</v>
      </c>
      <c r="L28" s="125" t="s">
        <v>2219</v>
      </c>
      <c r="M28" s="135" t="s">
        <v>2447</v>
      </c>
      <c r="N28" s="135" t="s">
        <v>2454</v>
      </c>
      <c r="O28" s="134" t="s">
        <v>2569</v>
      </c>
      <c r="P28" s="134"/>
      <c r="Q28" s="135" t="s">
        <v>2219</v>
      </c>
    </row>
    <row r="29" spans="1:17" ht="18" x14ac:dyDescent="0.25">
      <c r="A29" s="134" t="str">
        <f>VLOOKUP(E29,'LISTADO ATM'!$A$2:$C$898,3,0)</f>
        <v>DISTRITO NACIONAL</v>
      </c>
      <c r="B29" s="129">
        <v>3335896889</v>
      </c>
      <c r="C29" s="136">
        <v>44340.522812499999</v>
      </c>
      <c r="D29" s="136" t="s">
        <v>2180</v>
      </c>
      <c r="E29" s="124">
        <v>845</v>
      </c>
      <c r="F29" s="146" t="str">
        <f>VLOOKUP(E29,VIP!$A$2:$O13317,2,0)</f>
        <v>DRBR845</v>
      </c>
      <c r="G29" s="134" t="str">
        <f>VLOOKUP(E29,'LISTADO ATM'!$A$2:$B$897,2,0)</f>
        <v xml:space="preserve">ATM CERTV (Canal 4)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34"/>
      <c r="Q29" s="135" t="s">
        <v>2219</v>
      </c>
    </row>
    <row r="30" spans="1:17" ht="18" x14ac:dyDescent="0.25">
      <c r="A30" s="134" t="str">
        <f>VLOOKUP(E30,'LISTADO ATM'!$A$2:$C$898,3,0)</f>
        <v>DISTRITO NACIONAL</v>
      </c>
      <c r="B30" s="129">
        <v>3335896919</v>
      </c>
      <c r="C30" s="136">
        <v>44340.540601851855</v>
      </c>
      <c r="D30" s="136" t="s">
        <v>2473</v>
      </c>
      <c r="E30" s="124">
        <v>722</v>
      </c>
      <c r="F30" s="146" t="str">
        <f>VLOOKUP(E30,VIP!$A$2:$O13315,2,0)</f>
        <v>DRBR393</v>
      </c>
      <c r="G30" s="134" t="str">
        <f>VLOOKUP(E30,'LISTADO ATM'!$A$2:$B$897,2,0)</f>
        <v xml:space="preserve">ATM Oficina Charles de Gaulle III </v>
      </c>
      <c r="H30" s="134" t="str">
        <f>VLOOKUP(E30,VIP!$A$2:$O18178,7,FALSE)</f>
        <v>Si</v>
      </c>
      <c r="I30" s="134" t="str">
        <f>VLOOKUP(E30,VIP!$A$2:$O10143,8,FALSE)</f>
        <v>Si</v>
      </c>
      <c r="J30" s="134" t="str">
        <f>VLOOKUP(E30,VIP!$A$2:$O10093,8,FALSE)</f>
        <v>Si</v>
      </c>
      <c r="K30" s="134" t="str">
        <f>VLOOKUP(E30,VIP!$A$2:$O13667,6,0)</f>
        <v>SI</v>
      </c>
      <c r="L30" s="125" t="s">
        <v>2418</v>
      </c>
      <c r="M30" s="135" t="s">
        <v>2447</v>
      </c>
      <c r="N30" s="135" t="s">
        <v>2454</v>
      </c>
      <c r="O30" s="134" t="s">
        <v>2573</v>
      </c>
      <c r="P30" s="134"/>
      <c r="Q30" s="135" t="s">
        <v>2418</v>
      </c>
    </row>
    <row r="31" spans="1:17" ht="18" x14ac:dyDescent="0.25">
      <c r="A31" s="134" t="str">
        <f>VLOOKUP(E31,'LISTADO ATM'!$A$2:$C$898,3,0)</f>
        <v>NORTE</v>
      </c>
      <c r="B31" s="129">
        <v>3335896929</v>
      </c>
      <c r="C31" s="136">
        <v>44340.545254629629</v>
      </c>
      <c r="D31" s="136" t="s">
        <v>2180</v>
      </c>
      <c r="E31" s="124">
        <v>262</v>
      </c>
      <c r="F31" s="146" t="str">
        <f>VLOOKUP(E31,VIP!$A$2:$O13313,2,0)</f>
        <v>DRBR262</v>
      </c>
      <c r="G31" s="134" t="str">
        <f>VLOOKUP(E31,'LISTADO ATM'!$A$2:$B$897,2,0)</f>
        <v xml:space="preserve">ATM Oficina Obras Públicas (Santiago) </v>
      </c>
      <c r="H31" s="134" t="str">
        <f>VLOOKUP(E31,VIP!$A$2:$O18176,7,FALSE)</f>
        <v>Si</v>
      </c>
      <c r="I31" s="134" t="str">
        <f>VLOOKUP(E31,VIP!$A$2:$O10141,8,FALSE)</f>
        <v>Si</v>
      </c>
      <c r="J31" s="134" t="str">
        <f>VLOOKUP(E31,VIP!$A$2:$O10091,8,FALSE)</f>
        <v>Si</v>
      </c>
      <c r="K31" s="134" t="str">
        <f>VLOOKUP(E31,VIP!$A$2:$O13665,6,0)</f>
        <v>SI</v>
      </c>
      <c r="L31" s="125" t="s">
        <v>2219</v>
      </c>
      <c r="M31" s="135" t="s">
        <v>2447</v>
      </c>
      <c r="N31" s="135" t="s">
        <v>2454</v>
      </c>
      <c r="O31" s="134" t="s">
        <v>2576</v>
      </c>
      <c r="P31" s="134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>
        <v>3335896947</v>
      </c>
      <c r="C32" s="136">
        <v>44340.557152777779</v>
      </c>
      <c r="D32" s="136" t="s">
        <v>2180</v>
      </c>
      <c r="E32" s="124">
        <v>957</v>
      </c>
      <c r="F32" s="146" t="str">
        <f>VLOOKUP(E32,VIP!$A$2:$O13312,2,0)</f>
        <v>DRBR23F</v>
      </c>
      <c r="G32" s="134" t="str">
        <f>VLOOKUP(E32,'LISTADO ATM'!$A$2:$B$897,2,0)</f>
        <v xml:space="preserve">ATM Oficina Venezuela </v>
      </c>
      <c r="H32" s="134" t="str">
        <f>VLOOKUP(E32,VIP!$A$2:$O18175,7,FALSE)</f>
        <v>Si</v>
      </c>
      <c r="I32" s="134" t="str">
        <f>VLOOKUP(E32,VIP!$A$2:$O10140,8,FALSE)</f>
        <v>Si</v>
      </c>
      <c r="J32" s="134" t="str">
        <f>VLOOKUP(E32,VIP!$A$2:$O10090,8,FALSE)</f>
        <v>Si</v>
      </c>
      <c r="K32" s="134" t="str">
        <f>VLOOKUP(E32,VIP!$A$2:$O13664,6,0)</f>
        <v>SI</v>
      </c>
      <c r="L32" s="125" t="s">
        <v>2219</v>
      </c>
      <c r="M32" s="135" t="s">
        <v>2447</v>
      </c>
      <c r="N32" s="135" t="s">
        <v>2454</v>
      </c>
      <c r="O32" s="134" t="s">
        <v>2456</v>
      </c>
      <c r="P32" s="134"/>
      <c r="Q32" s="135" t="s">
        <v>2219</v>
      </c>
    </row>
    <row r="33" spans="1:17" ht="18" x14ac:dyDescent="0.25">
      <c r="A33" s="134" t="str">
        <f>VLOOKUP(E33,'LISTADO ATM'!$A$2:$C$898,3,0)</f>
        <v>SUR</v>
      </c>
      <c r="B33" s="129">
        <v>3335896992</v>
      </c>
      <c r="C33" s="136">
        <v>44340.583599537036</v>
      </c>
      <c r="D33" s="136" t="s">
        <v>2180</v>
      </c>
      <c r="E33" s="124">
        <v>249</v>
      </c>
      <c r="F33" s="146" t="str">
        <f>VLOOKUP(E33,VIP!$A$2:$O13309,2,0)</f>
        <v>DRBR249</v>
      </c>
      <c r="G33" s="134" t="str">
        <f>VLOOKUP(E33,'LISTADO ATM'!$A$2:$B$897,2,0)</f>
        <v xml:space="preserve">ATM Banco Agrícola Neiba </v>
      </c>
      <c r="H33" s="134" t="str">
        <f>VLOOKUP(E33,VIP!$A$2:$O18172,7,FALSE)</f>
        <v>Si</v>
      </c>
      <c r="I33" s="134" t="str">
        <f>VLOOKUP(E33,VIP!$A$2:$O10137,8,FALSE)</f>
        <v>Si</v>
      </c>
      <c r="J33" s="134" t="str">
        <f>VLOOKUP(E33,VIP!$A$2:$O10087,8,FALSE)</f>
        <v>Si</v>
      </c>
      <c r="K33" s="134" t="str">
        <f>VLOOKUP(E33,VIP!$A$2:$O13661,6,0)</f>
        <v>NO</v>
      </c>
      <c r="L33" s="125" t="s">
        <v>2469</v>
      </c>
      <c r="M33" s="135" t="s">
        <v>2447</v>
      </c>
      <c r="N33" s="135" t="s">
        <v>2578</v>
      </c>
      <c r="O33" s="134" t="s">
        <v>2456</v>
      </c>
      <c r="P33" s="134"/>
      <c r="Q33" s="135" t="s">
        <v>2469</v>
      </c>
    </row>
    <row r="34" spans="1:17" ht="18" x14ac:dyDescent="0.25">
      <c r="A34" s="134" t="str">
        <f>VLOOKUP(E34,'LISTADO ATM'!$A$2:$C$898,3,0)</f>
        <v>NORTE</v>
      </c>
      <c r="B34" s="129">
        <v>3335896994</v>
      </c>
      <c r="C34" s="136">
        <v>44340.584456018521</v>
      </c>
      <c r="D34" s="136" t="s">
        <v>2181</v>
      </c>
      <c r="E34" s="124">
        <v>291</v>
      </c>
      <c r="F34" s="146" t="str">
        <f>VLOOKUP(E34,VIP!$A$2:$O13308,2,0)</f>
        <v>DRBR291</v>
      </c>
      <c r="G34" s="134" t="str">
        <f>VLOOKUP(E34,'LISTADO ATM'!$A$2:$B$897,2,0)</f>
        <v xml:space="preserve">ATM S/M Jumbo Las Colinas </v>
      </c>
      <c r="H34" s="134" t="str">
        <f>VLOOKUP(E34,VIP!$A$2:$O18171,7,FALSE)</f>
        <v>Si</v>
      </c>
      <c r="I34" s="134" t="str">
        <f>VLOOKUP(E34,VIP!$A$2:$O10136,8,FALSE)</f>
        <v>Si</v>
      </c>
      <c r="J34" s="134" t="str">
        <f>VLOOKUP(E34,VIP!$A$2:$O10086,8,FALSE)</f>
        <v>Si</v>
      </c>
      <c r="K34" s="134" t="str">
        <f>VLOOKUP(E34,VIP!$A$2:$O13660,6,0)</f>
        <v>NO</v>
      </c>
      <c r="L34" s="125" t="s">
        <v>2469</v>
      </c>
      <c r="M34" s="135" t="s">
        <v>2447</v>
      </c>
      <c r="N34" s="135" t="s">
        <v>2454</v>
      </c>
      <c r="O34" s="134" t="s">
        <v>2569</v>
      </c>
      <c r="P34" s="134"/>
      <c r="Q34" s="135" t="s">
        <v>2469</v>
      </c>
    </row>
    <row r="35" spans="1:17" ht="18" x14ac:dyDescent="0.25">
      <c r="A35" s="134" t="str">
        <f>VLOOKUP(E35,'LISTADO ATM'!$A$2:$C$898,3,0)</f>
        <v>DISTRITO NACIONAL</v>
      </c>
      <c r="B35" s="129">
        <v>3335897021</v>
      </c>
      <c r="C35" s="136">
        <v>44340.592789351853</v>
      </c>
      <c r="D35" s="136" t="s">
        <v>2450</v>
      </c>
      <c r="E35" s="124">
        <v>541</v>
      </c>
      <c r="F35" s="146" t="str">
        <f>VLOOKUP(E35,VIP!$A$2:$O13306,2,0)</f>
        <v>DRBR541</v>
      </c>
      <c r="G35" s="134" t="str">
        <f>VLOOKUP(E35,'LISTADO ATM'!$A$2:$B$897,2,0)</f>
        <v xml:space="preserve">ATM Oficina Sambil II </v>
      </c>
      <c r="H35" s="134" t="str">
        <f>VLOOKUP(E35,VIP!$A$2:$O18169,7,FALSE)</f>
        <v>Si</v>
      </c>
      <c r="I35" s="134" t="str">
        <f>VLOOKUP(E35,VIP!$A$2:$O10134,8,FALSE)</f>
        <v>Si</v>
      </c>
      <c r="J35" s="134" t="str">
        <f>VLOOKUP(E35,VIP!$A$2:$O10084,8,FALSE)</f>
        <v>Si</v>
      </c>
      <c r="K35" s="134" t="str">
        <f>VLOOKUP(E35,VIP!$A$2:$O13658,6,0)</f>
        <v>SI</v>
      </c>
      <c r="L35" s="125" t="s">
        <v>2418</v>
      </c>
      <c r="M35" s="135" t="s">
        <v>2447</v>
      </c>
      <c r="N35" s="135" t="s">
        <v>2454</v>
      </c>
      <c r="O35" s="134" t="s">
        <v>2455</v>
      </c>
      <c r="P35" s="134"/>
      <c r="Q35" s="135" t="s">
        <v>2418</v>
      </c>
    </row>
    <row r="36" spans="1:17" ht="18" x14ac:dyDescent="0.25">
      <c r="A36" s="134" t="str">
        <f>VLOOKUP(E36,'LISTADO ATM'!$A$2:$C$898,3,0)</f>
        <v>NORTE</v>
      </c>
      <c r="B36" s="129">
        <v>3335897024</v>
      </c>
      <c r="C36" s="136">
        <v>44340.594282407408</v>
      </c>
      <c r="D36" s="136" t="s">
        <v>2473</v>
      </c>
      <c r="E36" s="124">
        <v>888</v>
      </c>
      <c r="F36" s="146" t="str">
        <f>VLOOKUP(E36,VIP!$A$2:$O13305,2,0)</f>
        <v>DRBR888</v>
      </c>
      <c r="G36" s="134" t="str">
        <f>VLOOKUP(E36,'LISTADO ATM'!$A$2:$B$897,2,0)</f>
        <v>ATM Oficina galeria 56 II (SFM)</v>
      </c>
      <c r="H36" s="134" t="str">
        <f>VLOOKUP(E36,VIP!$A$2:$O18168,7,FALSE)</f>
        <v>Si</v>
      </c>
      <c r="I36" s="134" t="str">
        <f>VLOOKUP(E36,VIP!$A$2:$O10133,8,FALSE)</f>
        <v>Si</v>
      </c>
      <c r="J36" s="134" t="str">
        <f>VLOOKUP(E36,VIP!$A$2:$O10083,8,FALSE)</f>
        <v>Si</v>
      </c>
      <c r="K36" s="134" t="str">
        <f>VLOOKUP(E36,VIP!$A$2:$O13657,6,0)</f>
        <v>SI</v>
      </c>
      <c r="L36" s="125" t="s">
        <v>2443</v>
      </c>
      <c r="M36" s="135" t="s">
        <v>2447</v>
      </c>
      <c r="N36" s="135" t="s">
        <v>2454</v>
      </c>
      <c r="O36" s="134" t="s">
        <v>2573</v>
      </c>
      <c r="P36" s="134"/>
      <c r="Q36" s="135" t="s">
        <v>2443</v>
      </c>
    </row>
    <row r="37" spans="1:17" ht="18" x14ac:dyDescent="0.25">
      <c r="A37" s="134" t="str">
        <f>VLOOKUP(E37,'LISTADO ATM'!$A$2:$C$898,3,0)</f>
        <v>ESTE</v>
      </c>
      <c r="B37" s="129">
        <v>3335897028</v>
      </c>
      <c r="C37" s="136">
        <v>44340.595335648148</v>
      </c>
      <c r="D37" s="136" t="s">
        <v>2473</v>
      </c>
      <c r="E37" s="124">
        <v>211</v>
      </c>
      <c r="F37" s="146" t="str">
        <f>VLOOKUP(E37,VIP!$A$2:$O13304,2,0)</f>
        <v>DRBR211</v>
      </c>
      <c r="G37" s="134" t="str">
        <f>VLOOKUP(E37,'LISTADO ATM'!$A$2:$B$897,2,0)</f>
        <v xml:space="preserve">ATM Oficina La Romana I </v>
      </c>
      <c r="H37" s="134" t="str">
        <f>VLOOKUP(E37,VIP!$A$2:$O18167,7,FALSE)</f>
        <v>Si</v>
      </c>
      <c r="I37" s="134" t="str">
        <f>VLOOKUP(E37,VIP!$A$2:$O10132,8,FALSE)</f>
        <v>Si</v>
      </c>
      <c r="J37" s="134" t="str">
        <f>VLOOKUP(E37,VIP!$A$2:$O10082,8,FALSE)</f>
        <v>Si</v>
      </c>
      <c r="K37" s="134" t="str">
        <f>VLOOKUP(E37,VIP!$A$2:$O13656,6,0)</f>
        <v>NO</v>
      </c>
      <c r="L37" s="125" t="s">
        <v>2566</v>
      </c>
      <c r="M37" s="135" t="s">
        <v>2447</v>
      </c>
      <c r="N37" s="135" t="s">
        <v>2454</v>
      </c>
      <c r="O37" s="134" t="s">
        <v>2474</v>
      </c>
      <c r="P37" s="134"/>
      <c r="Q37" s="135" t="s">
        <v>2566</v>
      </c>
    </row>
    <row r="38" spans="1:17" ht="18" x14ac:dyDescent="0.25">
      <c r="A38" s="134" t="str">
        <f>VLOOKUP(E38,'LISTADO ATM'!$A$2:$C$898,3,0)</f>
        <v>SUR</v>
      </c>
      <c r="B38" s="129">
        <v>3335897138</v>
      </c>
      <c r="C38" s="136">
        <v>44340.615370370368</v>
      </c>
      <c r="D38" s="136" t="s">
        <v>2180</v>
      </c>
      <c r="E38" s="124">
        <v>699</v>
      </c>
      <c r="F38" s="146" t="str">
        <f>VLOOKUP(E38,VIP!$A$2:$O13310,2,0)</f>
        <v>DRBR699</v>
      </c>
      <c r="G38" s="134" t="str">
        <f>VLOOKUP(E38,'LISTADO ATM'!$A$2:$B$897,2,0)</f>
        <v>ATM S/M Bravo Bani</v>
      </c>
      <c r="H38" s="134" t="str">
        <f>VLOOKUP(E38,VIP!$A$2:$O18173,7,FALSE)</f>
        <v>NO</v>
      </c>
      <c r="I38" s="134" t="str">
        <f>VLOOKUP(E38,VIP!$A$2:$O10138,8,FALSE)</f>
        <v>SI</v>
      </c>
      <c r="J38" s="134" t="str">
        <f>VLOOKUP(E38,VIP!$A$2:$O10088,8,FALSE)</f>
        <v>SI</v>
      </c>
      <c r="K38" s="134" t="str">
        <f>VLOOKUP(E38,VIP!$A$2:$O13662,6,0)</f>
        <v>NO</v>
      </c>
      <c r="L38" s="125" t="s">
        <v>2469</v>
      </c>
      <c r="M38" s="135" t="s">
        <v>2447</v>
      </c>
      <c r="N38" s="135" t="s">
        <v>2454</v>
      </c>
      <c r="O38" s="134" t="s">
        <v>2456</v>
      </c>
      <c r="P38" s="134"/>
      <c r="Q38" s="135" t="s">
        <v>2469</v>
      </c>
    </row>
    <row r="39" spans="1:17" ht="18" x14ac:dyDescent="0.25">
      <c r="A39" s="134" t="str">
        <f>VLOOKUP(E39,'LISTADO ATM'!$A$2:$C$898,3,0)</f>
        <v>DISTRITO NACIONAL</v>
      </c>
      <c r="B39" s="129">
        <v>3335897152</v>
      </c>
      <c r="C39" s="136">
        <v>44340.619490740741</v>
      </c>
      <c r="D39" s="136" t="s">
        <v>2180</v>
      </c>
      <c r="E39" s="124">
        <v>10</v>
      </c>
      <c r="F39" s="146" t="str">
        <f>VLOOKUP(E39,VIP!$A$2:$O13309,2,0)</f>
        <v>DRBR010</v>
      </c>
      <c r="G39" s="134" t="str">
        <f>VLOOKUP(E39,'LISTADO ATM'!$A$2:$B$897,2,0)</f>
        <v xml:space="preserve">ATM Ministerio Salud Pública </v>
      </c>
      <c r="H39" s="134" t="str">
        <f>VLOOKUP(E39,VIP!$A$2:$O18172,7,FALSE)</f>
        <v>Si</v>
      </c>
      <c r="I39" s="134" t="str">
        <f>VLOOKUP(E39,VIP!$A$2:$O10137,8,FALSE)</f>
        <v>Si</v>
      </c>
      <c r="J39" s="134" t="str">
        <f>VLOOKUP(E39,VIP!$A$2:$O10087,8,FALSE)</f>
        <v>Si</v>
      </c>
      <c r="K39" s="134" t="str">
        <f>VLOOKUP(E39,VIP!$A$2:$O13661,6,0)</f>
        <v>NO</v>
      </c>
      <c r="L39" s="125" t="s">
        <v>2219</v>
      </c>
      <c r="M39" s="135" t="s">
        <v>2447</v>
      </c>
      <c r="N39" s="135" t="s">
        <v>2454</v>
      </c>
      <c r="O39" s="134" t="s">
        <v>2456</v>
      </c>
      <c r="P39" s="134"/>
      <c r="Q39" s="135" t="s">
        <v>2219</v>
      </c>
    </row>
    <row r="40" spans="1:17" ht="18" x14ac:dyDescent="0.25">
      <c r="A40" s="134" t="str">
        <f>VLOOKUP(E40,'LISTADO ATM'!$A$2:$C$898,3,0)</f>
        <v>NORTE</v>
      </c>
      <c r="B40" s="129">
        <v>3335897169</v>
      </c>
      <c r="C40" s="136">
        <v>44340.623645833337</v>
      </c>
      <c r="D40" s="136" t="s">
        <v>2181</v>
      </c>
      <c r="E40" s="124">
        <v>492</v>
      </c>
      <c r="F40" s="146" t="str">
        <f>VLOOKUP(E40,VIP!$A$2:$O13312,2,0)</f>
        <v>DRBR492</v>
      </c>
      <c r="G40" s="134" t="str">
        <f>VLOOKUP(E40,'LISTADO ATM'!$A$2:$B$897,2,0)</f>
        <v>ATM S/M Nacional  El Dorado Santiago</v>
      </c>
      <c r="H40" s="134" t="str">
        <f>VLOOKUP(E40,VIP!$A$2:$O18175,7,FALSE)</f>
        <v>N/A</v>
      </c>
      <c r="I40" s="134" t="str">
        <f>VLOOKUP(E40,VIP!$A$2:$O10140,8,FALSE)</f>
        <v>N/A</v>
      </c>
      <c r="J40" s="134" t="str">
        <f>VLOOKUP(E40,VIP!$A$2:$O10090,8,FALSE)</f>
        <v>N/A</v>
      </c>
      <c r="K40" s="134" t="str">
        <f>VLOOKUP(E40,VIP!$A$2:$O13664,6,0)</f>
        <v>N/A</v>
      </c>
      <c r="L40" s="125" t="s">
        <v>2469</v>
      </c>
      <c r="M40" s="135" t="s">
        <v>2447</v>
      </c>
      <c r="N40" s="135" t="s">
        <v>2454</v>
      </c>
      <c r="O40" s="134" t="s">
        <v>2576</v>
      </c>
      <c r="P40" s="134"/>
      <c r="Q40" s="135" t="s">
        <v>2469</v>
      </c>
    </row>
    <row r="41" spans="1:17" ht="18" x14ac:dyDescent="0.25">
      <c r="A41" s="134" t="str">
        <f>VLOOKUP(E41,'LISTADO ATM'!$A$2:$C$898,3,0)</f>
        <v>DISTRITO NACIONAL</v>
      </c>
      <c r="B41" s="129">
        <v>3335897224</v>
      </c>
      <c r="C41" s="136">
        <v>44340.636284722219</v>
      </c>
      <c r="D41" s="136" t="s">
        <v>2180</v>
      </c>
      <c r="E41" s="124">
        <v>953</v>
      </c>
      <c r="F41" s="146" t="str">
        <f>VLOOKUP(E41,VIP!$A$2:$O13310,2,0)</f>
        <v>DRBR01I</v>
      </c>
      <c r="G41" s="134" t="str">
        <f>VLOOKUP(E41,'LISTADO ATM'!$A$2:$B$897,2,0)</f>
        <v xml:space="preserve">ATM Estafeta Dirección General de Pasaportes/Migración </v>
      </c>
      <c r="H41" s="134" t="str">
        <f>VLOOKUP(E41,VIP!$A$2:$O18173,7,FALSE)</f>
        <v>Si</v>
      </c>
      <c r="I41" s="134" t="str">
        <f>VLOOKUP(E41,VIP!$A$2:$O10138,8,FALSE)</f>
        <v>Si</v>
      </c>
      <c r="J41" s="134" t="str">
        <f>VLOOKUP(E41,VIP!$A$2:$O10088,8,FALSE)</f>
        <v>Si</v>
      </c>
      <c r="K41" s="134" t="str">
        <f>VLOOKUP(E41,VIP!$A$2:$O13662,6,0)</f>
        <v>No</v>
      </c>
      <c r="L41" s="125" t="s">
        <v>2219</v>
      </c>
      <c r="M41" s="135" t="s">
        <v>2447</v>
      </c>
      <c r="N41" s="135" t="s">
        <v>2454</v>
      </c>
      <c r="O41" s="134" t="s">
        <v>2456</v>
      </c>
      <c r="P41" s="134"/>
      <c r="Q41" s="135" t="s">
        <v>2219</v>
      </c>
    </row>
    <row r="42" spans="1:17" s="96" customFormat="1" ht="18" x14ac:dyDescent="0.25">
      <c r="A42" s="134" t="str">
        <f>VLOOKUP(E42,'LISTADO ATM'!$A$2:$C$898,3,0)</f>
        <v>NORTE</v>
      </c>
      <c r="B42" s="129">
        <v>3335897267</v>
      </c>
      <c r="C42" s="136">
        <v>44340.649305555555</v>
      </c>
      <c r="D42" s="136" t="s">
        <v>2473</v>
      </c>
      <c r="E42" s="124">
        <v>774</v>
      </c>
      <c r="F42" s="147" t="str">
        <f>VLOOKUP(E42,VIP!$A$2:$O13313,2,0)</f>
        <v>DRBR061</v>
      </c>
      <c r="G42" s="134" t="str">
        <f>VLOOKUP(E42,'LISTADO ATM'!$A$2:$B$897,2,0)</f>
        <v xml:space="preserve">ATM Oficina Montecristi </v>
      </c>
      <c r="H42" s="134" t="str">
        <f>VLOOKUP(E42,VIP!$A$2:$O18176,7,FALSE)</f>
        <v>Si</v>
      </c>
      <c r="I42" s="134" t="str">
        <f>VLOOKUP(E42,VIP!$A$2:$O10141,8,FALSE)</f>
        <v>Si</v>
      </c>
      <c r="J42" s="134" t="str">
        <f>VLOOKUP(E42,VIP!$A$2:$O10091,8,FALSE)</f>
        <v>Si</v>
      </c>
      <c r="K42" s="134" t="str">
        <f>VLOOKUP(E42,VIP!$A$2:$O13665,6,0)</f>
        <v>NO</v>
      </c>
      <c r="L42" s="125" t="s">
        <v>2443</v>
      </c>
      <c r="M42" s="135" t="s">
        <v>2447</v>
      </c>
      <c r="N42" s="135" t="s">
        <v>2454</v>
      </c>
      <c r="O42" s="134" t="s">
        <v>2573</v>
      </c>
      <c r="P42" s="134"/>
      <c r="Q42" s="135" t="s">
        <v>2443</v>
      </c>
    </row>
    <row r="43" spans="1:17" s="96" customFormat="1" ht="18" x14ac:dyDescent="0.25">
      <c r="A43" s="134" t="str">
        <f>VLOOKUP(E43,'LISTADO ATM'!$A$2:$C$898,3,0)</f>
        <v>NORTE</v>
      </c>
      <c r="B43" s="129">
        <v>3335897277</v>
      </c>
      <c r="C43" s="136">
        <v>44340.651331018518</v>
      </c>
      <c r="D43" s="136" t="s">
        <v>2181</v>
      </c>
      <c r="E43" s="124">
        <v>144</v>
      </c>
      <c r="F43" s="147" t="str">
        <f>VLOOKUP(E43,VIP!$A$2:$O13312,2,0)</f>
        <v>DRBR144</v>
      </c>
      <c r="G43" s="134" t="str">
        <f>VLOOKUP(E43,'LISTADO ATM'!$A$2:$B$897,2,0)</f>
        <v xml:space="preserve">ATM Oficina Villa Altagracia </v>
      </c>
      <c r="H43" s="134" t="str">
        <f>VLOOKUP(E43,VIP!$A$2:$O18175,7,FALSE)</f>
        <v>Si</v>
      </c>
      <c r="I43" s="134" t="str">
        <f>VLOOKUP(E43,VIP!$A$2:$O10140,8,FALSE)</f>
        <v>Si</v>
      </c>
      <c r="J43" s="134" t="str">
        <f>VLOOKUP(E43,VIP!$A$2:$O10090,8,FALSE)</f>
        <v>Si</v>
      </c>
      <c r="K43" s="134" t="str">
        <f>VLOOKUP(E43,VIP!$A$2:$O13664,6,0)</f>
        <v>SI</v>
      </c>
      <c r="L43" s="125" t="s">
        <v>2425</v>
      </c>
      <c r="M43" s="135" t="s">
        <v>2447</v>
      </c>
      <c r="N43" s="135" t="s">
        <v>2454</v>
      </c>
      <c r="O43" s="134" t="s">
        <v>2569</v>
      </c>
      <c r="P43" s="134"/>
      <c r="Q43" s="135" t="s">
        <v>2425</v>
      </c>
    </row>
    <row r="44" spans="1:17" s="96" customFormat="1" ht="18" x14ac:dyDescent="0.25">
      <c r="A44" s="134" t="str">
        <f>VLOOKUP(E44,'LISTADO ATM'!$A$2:$C$898,3,0)</f>
        <v>DISTRITO NACIONAL</v>
      </c>
      <c r="B44" s="129">
        <v>3335897301</v>
      </c>
      <c r="C44" s="136">
        <v>44340.655081018522</v>
      </c>
      <c r="D44" s="136" t="s">
        <v>2180</v>
      </c>
      <c r="E44" s="124">
        <v>542</v>
      </c>
      <c r="F44" s="147" t="str">
        <f>VLOOKUP(E44,VIP!$A$2:$O13311,2,0)</f>
        <v>DRBR542</v>
      </c>
      <c r="G44" s="134" t="str">
        <f>VLOOKUP(E44,'LISTADO ATM'!$A$2:$B$897,2,0)</f>
        <v>ATM S/M la Cadena Carretera Mella</v>
      </c>
      <c r="H44" s="134" t="str">
        <f>VLOOKUP(E44,VIP!$A$2:$O18174,7,FALSE)</f>
        <v>NO</v>
      </c>
      <c r="I44" s="134" t="str">
        <f>VLOOKUP(E44,VIP!$A$2:$O10139,8,FALSE)</f>
        <v>SI</v>
      </c>
      <c r="J44" s="134" t="str">
        <f>VLOOKUP(E44,VIP!$A$2:$O10089,8,FALSE)</f>
        <v>SI</v>
      </c>
      <c r="K44" s="134" t="str">
        <f>VLOOKUP(E44,VIP!$A$2:$O13663,6,0)</f>
        <v>NO</v>
      </c>
      <c r="L44" s="125" t="s">
        <v>2219</v>
      </c>
      <c r="M44" s="135" t="s">
        <v>2447</v>
      </c>
      <c r="N44" s="135" t="s">
        <v>2454</v>
      </c>
      <c r="O44" s="134" t="s">
        <v>2456</v>
      </c>
      <c r="P44" s="134"/>
      <c r="Q44" s="135" t="s">
        <v>2219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3335897373</v>
      </c>
      <c r="C45" s="136">
        <v>44340.680150462962</v>
      </c>
      <c r="D45" s="136" t="s">
        <v>2450</v>
      </c>
      <c r="E45" s="124">
        <v>435</v>
      </c>
      <c r="F45" s="147" t="str">
        <f>VLOOKUP(E45,VIP!$A$2:$O13328,2,0)</f>
        <v>DRBR435</v>
      </c>
      <c r="G45" s="134" t="str">
        <f>VLOOKUP(E45,'LISTADO ATM'!$A$2:$B$897,2,0)</f>
        <v xml:space="preserve">ATM Autobanco Torre I </v>
      </c>
      <c r="H45" s="134" t="str">
        <f>VLOOKUP(E45,VIP!$A$2:$O18191,7,FALSE)</f>
        <v>Si</v>
      </c>
      <c r="I45" s="134" t="str">
        <f>VLOOKUP(E45,VIP!$A$2:$O10156,8,FALSE)</f>
        <v>Si</v>
      </c>
      <c r="J45" s="134" t="str">
        <f>VLOOKUP(E45,VIP!$A$2:$O10106,8,FALSE)</f>
        <v>Si</v>
      </c>
      <c r="K45" s="134" t="str">
        <f>VLOOKUP(E45,VIP!$A$2:$O13680,6,0)</f>
        <v>SI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4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3335897379</v>
      </c>
      <c r="C46" s="136">
        <v>44340.682395833333</v>
      </c>
      <c r="D46" s="136" t="s">
        <v>2450</v>
      </c>
      <c r="E46" s="124">
        <v>552</v>
      </c>
      <c r="F46" s="147" t="str">
        <f>VLOOKUP(E46,VIP!$A$2:$O13327,2,0)</f>
        <v>DRBR323</v>
      </c>
      <c r="G46" s="134" t="str">
        <f>VLOOKUP(E46,'LISTADO ATM'!$A$2:$B$897,2,0)</f>
        <v xml:space="preserve">ATM Suprema Corte de Justicia </v>
      </c>
      <c r="H46" s="134" t="str">
        <f>VLOOKUP(E46,VIP!$A$2:$O18190,7,FALSE)</f>
        <v>Si</v>
      </c>
      <c r="I46" s="134" t="str">
        <f>VLOOKUP(E46,VIP!$A$2:$O10155,8,FALSE)</f>
        <v>Si</v>
      </c>
      <c r="J46" s="134" t="str">
        <f>VLOOKUP(E46,VIP!$A$2:$O10105,8,FALSE)</f>
        <v>Si</v>
      </c>
      <c r="K46" s="134" t="str">
        <f>VLOOKUP(E46,VIP!$A$2:$O13679,6,0)</f>
        <v>NO</v>
      </c>
      <c r="L46" s="125" t="s">
        <v>2443</v>
      </c>
      <c r="M46" s="135" t="s">
        <v>2447</v>
      </c>
      <c r="N46" s="135" t="s">
        <v>2454</v>
      </c>
      <c r="O46" s="134" t="s">
        <v>2455</v>
      </c>
      <c r="P46" s="134"/>
      <c r="Q46" s="135" t="s">
        <v>2443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3335897380</v>
      </c>
      <c r="C47" s="136">
        <v>44340.683020833334</v>
      </c>
      <c r="D47" s="136" t="s">
        <v>2180</v>
      </c>
      <c r="E47" s="124">
        <v>13</v>
      </c>
      <c r="F47" s="147" t="str">
        <f>VLOOKUP(E47,VIP!$A$2:$O13326,2,0)</f>
        <v>DRBR013</v>
      </c>
      <c r="G47" s="134" t="str">
        <f>VLOOKUP(E47,'LISTADO ATM'!$A$2:$B$897,2,0)</f>
        <v xml:space="preserve">ATM CDEEE </v>
      </c>
      <c r="H47" s="134" t="str">
        <f>VLOOKUP(E47,VIP!$A$2:$O18189,7,FALSE)</f>
        <v>Si</v>
      </c>
      <c r="I47" s="134" t="str">
        <f>VLOOKUP(E47,VIP!$A$2:$O10154,8,FALSE)</f>
        <v>Si</v>
      </c>
      <c r="J47" s="134" t="str">
        <f>VLOOKUP(E47,VIP!$A$2:$O10104,8,FALSE)</f>
        <v>Si</v>
      </c>
      <c r="K47" s="134" t="str">
        <f>VLOOKUP(E47,VIP!$A$2:$O13678,6,0)</f>
        <v>NO</v>
      </c>
      <c r="L47" s="125" t="s">
        <v>2219</v>
      </c>
      <c r="M47" s="135" t="s">
        <v>2447</v>
      </c>
      <c r="N47" s="135" t="s">
        <v>2454</v>
      </c>
      <c r="O47" s="134" t="s">
        <v>2456</v>
      </c>
      <c r="P47" s="134"/>
      <c r="Q47" s="135" t="s">
        <v>2219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3335897393</v>
      </c>
      <c r="C48" s="136">
        <v>44340.685081018521</v>
      </c>
      <c r="D48" s="136" t="s">
        <v>2450</v>
      </c>
      <c r="E48" s="124">
        <v>574</v>
      </c>
      <c r="F48" s="147" t="str">
        <f>VLOOKUP(E48,VIP!$A$2:$O13325,2,0)</f>
        <v>DRBR080</v>
      </c>
      <c r="G48" s="134" t="str">
        <f>VLOOKUP(E48,'LISTADO ATM'!$A$2:$B$897,2,0)</f>
        <v xml:space="preserve">ATM Club Obras Públicas </v>
      </c>
      <c r="H48" s="134" t="str">
        <f>VLOOKUP(E48,VIP!$A$2:$O18188,7,FALSE)</f>
        <v>Si</v>
      </c>
      <c r="I48" s="134" t="str">
        <f>VLOOKUP(E48,VIP!$A$2:$O10153,8,FALSE)</f>
        <v>Si</v>
      </c>
      <c r="J48" s="134" t="str">
        <f>VLOOKUP(E48,VIP!$A$2:$O10103,8,FALSE)</f>
        <v>Si</v>
      </c>
      <c r="K48" s="134" t="str">
        <f>VLOOKUP(E48,VIP!$A$2:$O13677,6,0)</f>
        <v>NO</v>
      </c>
      <c r="L48" s="125" t="s">
        <v>2418</v>
      </c>
      <c r="M48" s="135" t="s">
        <v>2447</v>
      </c>
      <c r="N48" s="135" t="s">
        <v>2454</v>
      </c>
      <c r="O48" s="134" t="s">
        <v>2455</v>
      </c>
      <c r="P48" s="134"/>
      <c r="Q48" s="135" t="s">
        <v>2418</v>
      </c>
    </row>
    <row r="49" spans="1:17" s="96" customFormat="1" ht="18" x14ac:dyDescent="0.25">
      <c r="A49" s="134" t="str">
        <f>VLOOKUP(E49,'LISTADO ATM'!$A$2:$C$898,3,0)</f>
        <v>ESTE</v>
      </c>
      <c r="B49" s="129">
        <v>3335897408</v>
      </c>
      <c r="C49" s="136">
        <v>44340.691412037035</v>
      </c>
      <c r="D49" s="136" t="s">
        <v>2180</v>
      </c>
      <c r="E49" s="124">
        <v>368</v>
      </c>
      <c r="F49" s="147" t="str">
        <f>VLOOKUP(E49,VIP!$A$2:$O13324,2,0)</f>
        <v xml:space="preserve">DRBR368 </v>
      </c>
      <c r="G49" s="134" t="str">
        <f>VLOOKUP(E49,'LISTADO ATM'!$A$2:$B$897,2,0)</f>
        <v>ATM Ayuntamiento Peralvillo</v>
      </c>
      <c r="H49" s="134" t="str">
        <f>VLOOKUP(E49,VIP!$A$2:$O18187,7,FALSE)</f>
        <v>N/A</v>
      </c>
      <c r="I49" s="134" t="str">
        <f>VLOOKUP(E49,VIP!$A$2:$O10152,8,FALSE)</f>
        <v>N/A</v>
      </c>
      <c r="J49" s="134" t="str">
        <f>VLOOKUP(E49,VIP!$A$2:$O10102,8,FALSE)</f>
        <v>N/A</v>
      </c>
      <c r="K49" s="134" t="str">
        <f>VLOOKUP(E49,VIP!$A$2:$O13676,6,0)</f>
        <v>N/A</v>
      </c>
      <c r="L49" s="125" t="s">
        <v>2245</v>
      </c>
      <c r="M49" s="135" t="s">
        <v>2447</v>
      </c>
      <c r="N49" s="135" t="s">
        <v>2454</v>
      </c>
      <c r="O49" s="134" t="s">
        <v>2456</v>
      </c>
      <c r="P49" s="134"/>
      <c r="Q49" s="135" t="s">
        <v>2245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3335897426</v>
      </c>
      <c r="C50" s="136">
        <v>44340.699293981481</v>
      </c>
      <c r="D50" s="136" t="s">
        <v>2473</v>
      </c>
      <c r="E50" s="124">
        <v>745</v>
      </c>
      <c r="F50" s="147" t="str">
        <f>VLOOKUP(E50,VIP!$A$2:$O13323,2,0)</f>
        <v>DRBR027</v>
      </c>
      <c r="G50" s="134" t="str">
        <f>VLOOKUP(E50,'LISTADO ATM'!$A$2:$B$897,2,0)</f>
        <v xml:space="preserve">ATM Oficina Ave. Duarte </v>
      </c>
      <c r="H50" s="134" t="str">
        <f>VLOOKUP(E50,VIP!$A$2:$O18186,7,FALSE)</f>
        <v>No</v>
      </c>
      <c r="I50" s="134" t="str">
        <f>VLOOKUP(E50,VIP!$A$2:$O10151,8,FALSE)</f>
        <v>No</v>
      </c>
      <c r="J50" s="134" t="str">
        <f>VLOOKUP(E50,VIP!$A$2:$O10101,8,FALSE)</f>
        <v>No</v>
      </c>
      <c r="K50" s="134" t="str">
        <f>VLOOKUP(E50,VIP!$A$2:$O13675,6,0)</f>
        <v>NO</v>
      </c>
      <c r="L50" s="125" t="s">
        <v>2443</v>
      </c>
      <c r="M50" s="135" t="s">
        <v>2447</v>
      </c>
      <c r="N50" s="135" t="s">
        <v>2454</v>
      </c>
      <c r="O50" s="134" t="s">
        <v>2474</v>
      </c>
      <c r="P50" s="134"/>
      <c r="Q50" s="135" t="s">
        <v>2443</v>
      </c>
    </row>
    <row r="51" spans="1:17" s="96" customFormat="1" ht="18" x14ac:dyDescent="0.25">
      <c r="A51" s="134" t="str">
        <f>VLOOKUP(E51,'LISTADO ATM'!$A$2:$C$898,3,0)</f>
        <v>NORTE</v>
      </c>
      <c r="B51" s="129">
        <v>3335897435</v>
      </c>
      <c r="C51" s="136">
        <v>44340.702685185184</v>
      </c>
      <c r="D51" s="136" t="s">
        <v>2181</v>
      </c>
      <c r="E51" s="124">
        <v>987</v>
      </c>
      <c r="F51" s="147" t="str">
        <f>VLOOKUP(E51,VIP!$A$2:$O13322,2,0)</f>
        <v>DRBR987</v>
      </c>
      <c r="G51" s="134" t="str">
        <f>VLOOKUP(E51,'LISTADO ATM'!$A$2:$B$897,2,0)</f>
        <v xml:space="preserve">ATM S/M Jumbo (Moca) </v>
      </c>
      <c r="H51" s="134" t="str">
        <f>VLOOKUP(E51,VIP!$A$2:$O18185,7,FALSE)</f>
        <v>Si</v>
      </c>
      <c r="I51" s="134" t="str">
        <f>VLOOKUP(E51,VIP!$A$2:$O10150,8,FALSE)</f>
        <v>Si</v>
      </c>
      <c r="J51" s="134" t="str">
        <f>VLOOKUP(E51,VIP!$A$2:$O10100,8,FALSE)</f>
        <v>Si</v>
      </c>
      <c r="K51" s="134" t="str">
        <f>VLOOKUP(E51,VIP!$A$2:$O13674,6,0)</f>
        <v>NO</v>
      </c>
      <c r="L51" s="125" t="s">
        <v>2469</v>
      </c>
      <c r="M51" s="135" t="s">
        <v>2447</v>
      </c>
      <c r="N51" s="135" t="s">
        <v>2454</v>
      </c>
      <c r="O51" s="134" t="s">
        <v>2569</v>
      </c>
      <c r="P51" s="134"/>
      <c r="Q51" s="135" t="s">
        <v>2469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3335897437</v>
      </c>
      <c r="C52" s="136">
        <v>44340.703865740739</v>
      </c>
      <c r="D52" s="136" t="s">
        <v>2180</v>
      </c>
      <c r="E52" s="124">
        <v>580</v>
      </c>
      <c r="F52" s="147" t="str">
        <f>VLOOKUP(E52,VIP!$A$2:$O13321,2,0)</f>
        <v>DRBR523</v>
      </c>
      <c r="G52" s="134" t="str">
        <f>VLOOKUP(E52,'LISTADO ATM'!$A$2:$B$897,2,0)</f>
        <v xml:space="preserve">ATM Edificio Propagas </v>
      </c>
      <c r="H52" s="134" t="str">
        <f>VLOOKUP(E52,VIP!$A$2:$O18184,7,FALSE)</f>
        <v>Si</v>
      </c>
      <c r="I52" s="134" t="str">
        <f>VLOOKUP(E52,VIP!$A$2:$O10149,8,FALSE)</f>
        <v>Si</v>
      </c>
      <c r="J52" s="134" t="str">
        <f>VLOOKUP(E52,VIP!$A$2:$O10099,8,FALSE)</f>
        <v>Si</v>
      </c>
      <c r="K52" s="134" t="str">
        <f>VLOOKUP(E52,VIP!$A$2:$O13673,6,0)</f>
        <v>NO</v>
      </c>
      <c r="L52" s="125" t="s">
        <v>2425</v>
      </c>
      <c r="M52" s="135" t="s">
        <v>2447</v>
      </c>
      <c r="N52" s="135" t="s">
        <v>2454</v>
      </c>
      <c r="O52" s="134" t="s">
        <v>2456</v>
      </c>
      <c r="P52" s="134"/>
      <c r="Q52" s="135" t="s">
        <v>2425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3335897453</v>
      </c>
      <c r="C53" s="136">
        <v>44340.709004629629</v>
      </c>
      <c r="D53" s="136" t="s">
        <v>2450</v>
      </c>
      <c r="E53" s="124">
        <v>875</v>
      </c>
      <c r="F53" s="147" t="str">
        <f>VLOOKUP(E53,VIP!$A$2:$O13320,2,0)</f>
        <v>DRBR875</v>
      </c>
      <c r="G53" s="134" t="str">
        <f>VLOOKUP(E53,'LISTADO ATM'!$A$2:$B$897,2,0)</f>
        <v xml:space="preserve">ATM Texaco Aut. Duarte KM 14 1/2 (Los Alcarrizos) </v>
      </c>
      <c r="H53" s="134" t="str">
        <f>VLOOKUP(E53,VIP!$A$2:$O18183,7,FALSE)</f>
        <v>Si</v>
      </c>
      <c r="I53" s="134" t="str">
        <f>VLOOKUP(E53,VIP!$A$2:$O10148,8,FALSE)</f>
        <v>Si</v>
      </c>
      <c r="J53" s="134" t="str">
        <f>VLOOKUP(E53,VIP!$A$2:$O10098,8,FALSE)</f>
        <v>Si</v>
      </c>
      <c r="K53" s="134" t="str">
        <f>VLOOKUP(E53,VIP!$A$2:$O13672,6,0)</f>
        <v>NO</v>
      </c>
      <c r="L53" s="125" t="s">
        <v>2443</v>
      </c>
      <c r="M53" s="135" t="s">
        <v>2447</v>
      </c>
      <c r="N53" s="135" t="s">
        <v>2454</v>
      </c>
      <c r="O53" s="134" t="s">
        <v>2455</v>
      </c>
      <c r="P53" s="134"/>
      <c r="Q53" s="135" t="s">
        <v>2443</v>
      </c>
    </row>
    <row r="54" spans="1:17" s="96" customFormat="1" ht="18" x14ac:dyDescent="0.25">
      <c r="A54" s="134" t="str">
        <f>VLOOKUP(E54,'LISTADO ATM'!$A$2:$C$898,3,0)</f>
        <v>NORTE</v>
      </c>
      <c r="B54" s="129">
        <v>3335897502</v>
      </c>
      <c r="C54" s="136">
        <v>44340.736875000002</v>
      </c>
      <c r="D54" s="136" t="s">
        <v>2181</v>
      </c>
      <c r="E54" s="124">
        <v>511</v>
      </c>
      <c r="F54" s="147" t="str">
        <f>VLOOKUP(E54,VIP!$A$2:$O13319,2,0)</f>
        <v>DRBR511</v>
      </c>
      <c r="G54" s="134" t="str">
        <f>VLOOKUP(E54,'LISTADO ATM'!$A$2:$B$897,2,0)</f>
        <v xml:space="preserve">ATM UNP Río San Juan (Nagua) </v>
      </c>
      <c r="H54" s="134" t="str">
        <f>VLOOKUP(E54,VIP!$A$2:$O18182,7,FALSE)</f>
        <v>Si</v>
      </c>
      <c r="I54" s="134" t="str">
        <f>VLOOKUP(E54,VIP!$A$2:$O10147,8,FALSE)</f>
        <v>Si</v>
      </c>
      <c r="J54" s="134" t="str">
        <f>VLOOKUP(E54,VIP!$A$2:$O10097,8,FALSE)</f>
        <v>Si</v>
      </c>
      <c r="K54" s="134" t="str">
        <f>VLOOKUP(E54,VIP!$A$2:$O13671,6,0)</f>
        <v>NO</v>
      </c>
      <c r="L54" s="125" t="s">
        <v>2575</v>
      </c>
      <c r="M54" s="135" t="s">
        <v>2447</v>
      </c>
      <c r="N54" s="135" t="s">
        <v>2454</v>
      </c>
      <c r="O54" s="134" t="s">
        <v>2569</v>
      </c>
      <c r="P54" s="134"/>
      <c r="Q54" s="135" t="s">
        <v>2575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3335897507</v>
      </c>
      <c r="C55" s="136">
        <v>44340.740787037037</v>
      </c>
      <c r="D55" s="136" t="s">
        <v>2450</v>
      </c>
      <c r="E55" s="124">
        <v>165</v>
      </c>
      <c r="F55" s="147" t="str">
        <f>VLOOKUP(E55,VIP!$A$2:$O13318,2,0)</f>
        <v>DRBR165</v>
      </c>
      <c r="G55" s="134" t="str">
        <f>VLOOKUP(E55,'LISTADO ATM'!$A$2:$B$897,2,0)</f>
        <v>ATM Autoservicio Megacentro</v>
      </c>
      <c r="H55" s="134" t="str">
        <f>VLOOKUP(E55,VIP!$A$2:$O18181,7,FALSE)</f>
        <v>Si</v>
      </c>
      <c r="I55" s="134" t="str">
        <f>VLOOKUP(E55,VIP!$A$2:$O10146,8,FALSE)</f>
        <v>Si</v>
      </c>
      <c r="J55" s="134" t="str">
        <f>VLOOKUP(E55,VIP!$A$2:$O10096,8,FALSE)</f>
        <v>Si</v>
      </c>
      <c r="K55" s="134" t="str">
        <f>VLOOKUP(E55,VIP!$A$2:$O13670,6,0)</f>
        <v>SI</v>
      </c>
      <c r="L55" s="125" t="s">
        <v>2418</v>
      </c>
      <c r="M55" s="135" t="s">
        <v>2447</v>
      </c>
      <c r="N55" s="135" t="s">
        <v>2454</v>
      </c>
      <c r="O55" s="134" t="s">
        <v>2455</v>
      </c>
      <c r="P55" s="134"/>
      <c r="Q55" s="135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3335897509</v>
      </c>
      <c r="C56" s="136">
        <v>44340.742488425924</v>
      </c>
      <c r="D56" s="136" t="s">
        <v>2473</v>
      </c>
      <c r="E56" s="124">
        <v>743</v>
      </c>
      <c r="F56" s="147" t="str">
        <f>VLOOKUP(E56,VIP!$A$2:$O13317,2,0)</f>
        <v>DRBR287</v>
      </c>
      <c r="G56" s="134" t="str">
        <f>VLOOKUP(E56,'LISTADO ATM'!$A$2:$B$897,2,0)</f>
        <v xml:space="preserve">ATM Oficina Los Frailes </v>
      </c>
      <c r="H56" s="134" t="str">
        <f>VLOOKUP(E56,VIP!$A$2:$O18180,7,FALSE)</f>
        <v>Si</v>
      </c>
      <c r="I56" s="134" t="str">
        <f>VLOOKUP(E56,VIP!$A$2:$O10145,8,FALSE)</f>
        <v>Si</v>
      </c>
      <c r="J56" s="134" t="str">
        <f>VLOOKUP(E56,VIP!$A$2:$O10095,8,FALSE)</f>
        <v>Si</v>
      </c>
      <c r="K56" s="134" t="str">
        <f>VLOOKUP(E56,VIP!$A$2:$O13669,6,0)</f>
        <v>SI</v>
      </c>
      <c r="L56" s="125" t="s">
        <v>2567</v>
      </c>
      <c r="M56" s="135" t="s">
        <v>2447</v>
      </c>
      <c r="N56" s="135" t="s">
        <v>2454</v>
      </c>
      <c r="O56" s="134" t="s">
        <v>2474</v>
      </c>
      <c r="P56" s="134"/>
      <c r="Q56" s="135" t="s">
        <v>2567</v>
      </c>
    </row>
    <row r="57" spans="1:17" s="96" customFormat="1" ht="18" x14ac:dyDescent="0.25">
      <c r="A57" s="134" t="str">
        <f>VLOOKUP(E57,'LISTADO ATM'!$A$2:$C$898,3,0)</f>
        <v>DISTRITO NACIONAL</v>
      </c>
      <c r="B57" s="129">
        <v>3335897516</v>
      </c>
      <c r="C57" s="136">
        <v>44340.747754629629</v>
      </c>
      <c r="D57" s="136" t="s">
        <v>2450</v>
      </c>
      <c r="E57" s="124">
        <v>670</v>
      </c>
      <c r="F57" s="147" t="str">
        <f>VLOOKUP(E57,VIP!$A$2:$O13316,2,0)</f>
        <v>DRBR670</v>
      </c>
      <c r="G57" s="134" t="str">
        <f>VLOOKUP(E57,'LISTADO ATM'!$A$2:$B$897,2,0)</f>
        <v>ATM Estación Texaco Algodón</v>
      </c>
      <c r="H57" s="134" t="str">
        <f>VLOOKUP(E57,VIP!$A$2:$O18179,7,FALSE)</f>
        <v>Si</v>
      </c>
      <c r="I57" s="134" t="str">
        <f>VLOOKUP(E57,VIP!$A$2:$O10144,8,FALSE)</f>
        <v>Si</v>
      </c>
      <c r="J57" s="134" t="str">
        <f>VLOOKUP(E57,VIP!$A$2:$O10094,8,FALSE)</f>
        <v>Si</v>
      </c>
      <c r="K57" s="134" t="str">
        <f>VLOOKUP(E57,VIP!$A$2:$O13668,6,0)</f>
        <v>NO</v>
      </c>
      <c r="L57" s="125" t="s">
        <v>2418</v>
      </c>
      <c r="M57" s="135" t="s">
        <v>2447</v>
      </c>
      <c r="N57" s="135" t="s">
        <v>2454</v>
      </c>
      <c r="O57" s="134" t="s">
        <v>2455</v>
      </c>
      <c r="P57" s="134"/>
      <c r="Q57" s="135" t="s">
        <v>2418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3335897527</v>
      </c>
      <c r="C58" s="136">
        <v>44340.764189814814</v>
      </c>
      <c r="D58" s="136" t="s">
        <v>2180</v>
      </c>
      <c r="E58" s="124">
        <v>600</v>
      </c>
      <c r="F58" s="147" t="str">
        <f>VLOOKUP(E58,VIP!$A$2:$O13314,2,0)</f>
        <v>DRBR600</v>
      </c>
      <c r="G58" s="134" t="str">
        <f>VLOOKUP(E58,'LISTADO ATM'!$A$2:$B$897,2,0)</f>
        <v>ATM S/M Bravo Hipica</v>
      </c>
      <c r="H58" s="134" t="str">
        <f>VLOOKUP(E58,VIP!$A$2:$O18177,7,FALSE)</f>
        <v>N/A</v>
      </c>
      <c r="I58" s="134" t="str">
        <f>VLOOKUP(E58,VIP!$A$2:$O10142,8,FALSE)</f>
        <v>N/A</v>
      </c>
      <c r="J58" s="134" t="str">
        <f>VLOOKUP(E58,VIP!$A$2:$O10092,8,FALSE)</f>
        <v>N/A</v>
      </c>
      <c r="K58" s="134" t="str">
        <f>VLOOKUP(E58,VIP!$A$2:$O13666,6,0)</f>
        <v>N/A</v>
      </c>
      <c r="L58" s="125" t="s">
        <v>2575</v>
      </c>
      <c r="M58" s="135" t="s">
        <v>2447</v>
      </c>
      <c r="N58" s="135" t="s">
        <v>2454</v>
      </c>
      <c r="O58" s="134" t="s">
        <v>2456</v>
      </c>
      <c r="P58" s="134"/>
      <c r="Q58" s="135" t="s">
        <v>2575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3335897530</v>
      </c>
      <c r="C59" s="136">
        <v>44340.773969907408</v>
      </c>
      <c r="D59" s="136" t="s">
        <v>2450</v>
      </c>
      <c r="E59" s="124">
        <v>577</v>
      </c>
      <c r="F59" s="147" t="str">
        <f>VLOOKUP(E59,VIP!$A$2:$O13313,2,0)</f>
        <v>DRBR173</v>
      </c>
      <c r="G59" s="134" t="str">
        <f>VLOOKUP(E59,'LISTADO ATM'!$A$2:$B$897,2,0)</f>
        <v xml:space="preserve">ATM Olé Ave. Duarte </v>
      </c>
      <c r="H59" s="134" t="str">
        <f>VLOOKUP(E59,VIP!$A$2:$O18176,7,FALSE)</f>
        <v>Si</v>
      </c>
      <c r="I59" s="134" t="str">
        <f>VLOOKUP(E59,VIP!$A$2:$O10141,8,FALSE)</f>
        <v>Si</v>
      </c>
      <c r="J59" s="134" t="str">
        <f>VLOOKUP(E59,VIP!$A$2:$O10091,8,FALSE)</f>
        <v>Si</v>
      </c>
      <c r="K59" s="134" t="str">
        <f>VLOOKUP(E59,VIP!$A$2:$O13665,6,0)</f>
        <v>SI</v>
      </c>
      <c r="L59" s="125" t="s">
        <v>2443</v>
      </c>
      <c r="M59" s="135" t="s">
        <v>2447</v>
      </c>
      <c r="N59" s="135" t="s">
        <v>2454</v>
      </c>
      <c r="O59" s="134" t="s">
        <v>2455</v>
      </c>
      <c r="P59" s="134"/>
      <c r="Q59" s="135" t="s">
        <v>2443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3335897536</v>
      </c>
      <c r="C60" s="136">
        <v>44340.792581018519</v>
      </c>
      <c r="D60" s="136" t="s">
        <v>2450</v>
      </c>
      <c r="E60" s="124">
        <v>918</v>
      </c>
      <c r="F60" s="147" t="str">
        <f>VLOOKUP(E60,VIP!$A$2:$O13335,2,0)</f>
        <v>DRBR918</v>
      </c>
      <c r="G60" s="134" t="str">
        <f>VLOOKUP(E60,'LISTADO ATM'!$A$2:$B$897,2,0)</f>
        <v xml:space="preserve">ATM S/M Liverpool de la Jacobo Majluta </v>
      </c>
      <c r="H60" s="134" t="str">
        <f>VLOOKUP(E60,VIP!$A$2:$O18198,7,FALSE)</f>
        <v>Si</v>
      </c>
      <c r="I60" s="134" t="str">
        <f>VLOOKUP(E60,VIP!$A$2:$O10163,8,FALSE)</f>
        <v>Si</v>
      </c>
      <c r="J60" s="134" t="str">
        <f>VLOOKUP(E60,VIP!$A$2:$O10113,8,FALSE)</f>
        <v>Si</v>
      </c>
      <c r="K60" s="134" t="str">
        <f>VLOOKUP(E60,VIP!$A$2:$O13687,6,0)</f>
        <v>NO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4"/>
      <c r="Q60" s="135" t="s">
        <v>2418</v>
      </c>
    </row>
    <row r="61" spans="1:17" s="96" customFormat="1" ht="18" x14ac:dyDescent="0.25">
      <c r="A61" s="134" t="str">
        <f>VLOOKUP(E61,'LISTADO ATM'!$A$2:$C$898,3,0)</f>
        <v>ESTE</v>
      </c>
      <c r="B61" s="129">
        <v>3335897538</v>
      </c>
      <c r="C61" s="136">
        <v>44340.794965277775</v>
      </c>
      <c r="D61" s="136" t="s">
        <v>2450</v>
      </c>
      <c r="E61" s="124">
        <v>963</v>
      </c>
      <c r="F61" s="147" t="str">
        <f>VLOOKUP(E61,VIP!$A$2:$O13334,2,0)</f>
        <v>DRBR963</v>
      </c>
      <c r="G61" s="134" t="str">
        <f>VLOOKUP(E61,'LISTADO ATM'!$A$2:$B$897,2,0)</f>
        <v xml:space="preserve">ATM Multiplaza La Romana </v>
      </c>
      <c r="H61" s="134" t="str">
        <f>VLOOKUP(E61,VIP!$A$2:$O18197,7,FALSE)</f>
        <v>Si</v>
      </c>
      <c r="I61" s="134" t="str">
        <f>VLOOKUP(E61,VIP!$A$2:$O10162,8,FALSE)</f>
        <v>Si</v>
      </c>
      <c r="J61" s="134" t="str">
        <f>VLOOKUP(E61,VIP!$A$2:$O10112,8,FALSE)</f>
        <v>Si</v>
      </c>
      <c r="K61" s="134" t="str">
        <f>VLOOKUP(E61,VIP!$A$2:$O13686,6,0)</f>
        <v>NO</v>
      </c>
      <c r="L61" s="125" t="s">
        <v>2418</v>
      </c>
      <c r="M61" s="135" t="s">
        <v>2447</v>
      </c>
      <c r="N61" s="135" t="s">
        <v>2454</v>
      </c>
      <c r="O61" s="134" t="s">
        <v>2455</v>
      </c>
      <c r="P61" s="134"/>
      <c r="Q61" s="135" t="s">
        <v>2418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3335897542</v>
      </c>
      <c r="C62" s="136">
        <v>44340.809212962966</v>
      </c>
      <c r="D62" s="136" t="s">
        <v>2450</v>
      </c>
      <c r="E62" s="124">
        <v>243</v>
      </c>
      <c r="F62" s="147" t="str">
        <f>VLOOKUP(E62,VIP!$A$2:$O13333,2,0)</f>
        <v>DRBR243</v>
      </c>
      <c r="G62" s="134" t="str">
        <f>VLOOKUP(E62,'LISTADO ATM'!$A$2:$B$897,2,0)</f>
        <v xml:space="preserve">ATM Autoservicio Plaza Central  </v>
      </c>
      <c r="H62" s="134" t="str">
        <f>VLOOKUP(E62,VIP!$A$2:$O18196,7,FALSE)</f>
        <v>Si</v>
      </c>
      <c r="I62" s="134" t="str">
        <f>VLOOKUP(E62,VIP!$A$2:$O10161,8,FALSE)</f>
        <v>Si</v>
      </c>
      <c r="J62" s="134" t="str">
        <f>VLOOKUP(E62,VIP!$A$2:$O10111,8,FALSE)</f>
        <v>Si</v>
      </c>
      <c r="K62" s="134" t="str">
        <f>VLOOKUP(E62,VIP!$A$2:$O13685,6,0)</f>
        <v>SI</v>
      </c>
      <c r="L62" s="125" t="s">
        <v>2418</v>
      </c>
      <c r="M62" s="135" t="s">
        <v>2447</v>
      </c>
      <c r="N62" s="135" t="s">
        <v>2454</v>
      </c>
      <c r="O62" s="134" t="s">
        <v>2455</v>
      </c>
      <c r="P62" s="134"/>
      <c r="Q62" s="135" t="s">
        <v>2418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3335897543</v>
      </c>
      <c r="C63" s="136">
        <v>44340.810266203705</v>
      </c>
      <c r="D63" s="136" t="s">
        <v>2180</v>
      </c>
      <c r="E63" s="124">
        <v>565</v>
      </c>
      <c r="F63" s="147" t="str">
        <f>VLOOKUP(E63,VIP!$A$2:$O13332,2,0)</f>
        <v>DRBR24H</v>
      </c>
      <c r="G63" s="134" t="str">
        <f>VLOOKUP(E63,'LISTADO ATM'!$A$2:$B$897,2,0)</f>
        <v xml:space="preserve">ATM S/M La Cadena Núñez de Cáceres </v>
      </c>
      <c r="H63" s="134" t="str">
        <f>VLOOKUP(E63,VIP!$A$2:$O18195,7,FALSE)</f>
        <v>Si</v>
      </c>
      <c r="I63" s="134" t="str">
        <f>VLOOKUP(E63,VIP!$A$2:$O10160,8,FALSE)</f>
        <v>Si</v>
      </c>
      <c r="J63" s="134" t="str">
        <f>VLOOKUP(E63,VIP!$A$2:$O10110,8,FALSE)</f>
        <v>Si</v>
      </c>
      <c r="K63" s="134" t="str">
        <f>VLOOKUP(E63,VIP!$A$2:$O13684,6,0)</f>
        <v>NO</v>
      </c>
      <c r="L63" s="125" t="s">
        <v>2575</v>
      </c>
      <c r="M63" s="135" t="s">
        <v>2447</v>
      </c>
      <c r="N63" s="135" t="s">
        <v>2454</v>
      </c>
      <c r="O63" s="134" t="s">
        <v>2456</v>
      </c>
      <c r="P63" s="134"/>
      <c r="Q63" s="135" t="s">
        <v>2575</v>
      </c>
    </row>
    <row r="64" spans="1:17" s="96" customFormat="1" ht="18" x14ac:dyDescent="0.25">
      <c r="A64" s="134" t="str">
        <f>VLOOKUP(E64,'LISTADO ATM'!$A$2:$C$898,3,0)</f>
        <v>ESTE</v>
      </c>
      <c r="B64" s="129">
        <v>3335897544</v>
      </c>
      <c r="C64" s="136">
        <v>44340.813263888886</v>
      </c>
      <c r="D64" s="136" t="s">
        <v>2450</v>
      </c>
      <c r="E64" s="124">
        <v>399</v>
      </c>
      <c r="F64" s="147" t="str">
        <f>VLOOKUP(E64,VIP!$A$2:$O13331,2,0)</f>
        <v>DRBR399</v>
      </c>
      <c r="G64" s="134" t="str">
        <f>VLOOKUP(E64,'LISTADO ATM'!$A$2:$B$897,2,0)</f>
        <v xml:space="preserve">ATM Oficina La Romana II </v>
      </c>
      <c r="H64" s="134" t="str">
        <f>VLOOKUP(E64,VIP!$A$2:$O18194,7,FALSE)</f>
        <v>Si</v>
      </c>
      <c r="I64" s="134" t="str">
        <f>VLOOKUP(E64,VIP!$A$2:$O10159,8,FALSE)</f>
        <v>Si</v>
      </c>
      <c r="J64" s="134" t="str">
        <f>VLOOKUP(E64,VIP!$A$2:$O10109,8,FALSE)</f>
        <v>Si</v>
      </c>
      <c r="K64" s="134" t="str">
        <f>VLOOKUP(E64,VIP!$A$2:$O13683,6,0)</f>
        <v>NO</v>
      </c>
      <c r="L64" s="125" t="s">
        <v>2566</v>
      </c>
      <c r="M64" s="135" t="s">
        <v>2447</v>
      </c>
      <c r="N64" s="135" t="s">
        <v>2454</v>
      </c>
      <c r="O64" s="134" t="s">
        <v>2455</v>
      </c>
      <c r="P64" s="134"/>
      <c r="Q64" s="135" t="s">
        <v>2566</v>
      </c>
    </row>
    <row r="65" spans="1:17" s="96" customFormat="1" ht="18" x14ac:dyDescent="0.25">
      <c r="A65" s="134" t="str">
        <f>VLOOKUP(E65,'LISTADO ATM'!$A$2:$C$898,3,0)</f>
        <v>DISTRITO NACIONAL</v>
      </c>
      <c r="B65" s="129">
        <v>3335897547</v>
      </c>
      <c r="C65" s="136">
        <v>44340.827905092592</v>
      </c>
      <c r="D65" s="136" t="s">
        <v>2180</v>
      </c>
      <c r="E65" s="124">
        <v>298</v>
      </c>
      <c r="F65" s="147" t="str">
        <f>VLOOKUP(E65,VIP!$A$2:$O13330,2,0)</f>
        <v>DRBR298</v>
      </c>
      <c r="G65" s="134" t="str">
        <f>VLOOKUP(E65,'LISTADO ATM'!$A$2:$B$897,2,0)</f>
        <v xml:space="preserve">ATM S/M Aprezio Engombe </v>
      </c>
      <c r="H65" s="134" t="str">
        <f>VLOOKUP(E65,VIP!$A$2:$O18193,7,FALSE)</f>
        <v>Si</v>
      </c>
      <c r="I65" s="134" t="str">
        <f>VLOOKUP(E65,VIP!$A$2:$O10158,8,FALSE)</f>
        <v>Si</v>
      </c>
      <c r="J65" s="134" t="str">
        <f>VLOOKUP(E65,VIP!$A$2:$O10108,8,FALSE)</f>
        <v>Si</v>
      </c>
      <c r="K65" s="134" t="str">
        <f>VLOOKUP(E65,VIP!$A$2:$O13682,6,0)</f>
        <v>NO</v>
      </c>
      <c r="L65" s="125" t="s">
        <v>2219</v>
      </c>
      <c r="M65" s="135" t="s">
        <v>2447</v>
      </c>
      <c r="N65" s="135" t="s">
        <v>2454</v>
      </c>
      <c r="O65" s="134" t="s">
        <v>2456</v>
      </c>
      <c r="P65" s="134"/>
      <c r="Q65" s="135" t="s">
        <v>2219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3335897554</v>
      </c>
      <c r="C66" s="136">
        <v>44340.850682870368</v>
      </c>
      <c r="D66" s="136" t="s">
        <v>2473</v>
      </c>
      <c r="E66" s="124">
        <v>234</v>
      </c>
      <c r="F66" s="147" t="str">
        <f>VLOOKUP(E66,VIP!$A$2:$O13329,2,0)</f>
        <v>DRBR234</v>
      </c>
      <c r="G66" s="134" t="str">
        <f>VLOOKUP(E66,'LISTADO ATM'!$A$2:$B$897,2,0)</f>
        <v xml:space="preserve">ATM Oficina Boca Chica I </v>
      </c>
      <c r="H66" s="134" t="str">
        <f>VLOOKUP(E66,VIP!$A$2:$O18192,7,FALSE)</f>
        <v>Si</v>
      </c>
      <c r="I66" s="134" t="str">
        <f>VLOOKUP(E66,VIP!$A$2:$O10157,8,FALSE)</f>
        <v>Si</v>
      </c>
      <c r="J66" s="134" t="str">
        <f>VLOOKUP(E66,VIP!$A$2:$O10107,8,FALSE)</f>
        <v>Si</v>
      </c>
      <c r="K66" s="134" t="str">
        <f>VLOOKUP(E66,VIP!$A$2:$O13681,6,0)</f>
        <v>NO</v>
      </c>
      <c r="L66" s="125" t="s">
        <v>2418</v>
      </c>
      <c r="M66" s="135" t="s">
        <v>2447</v>
      </c>
      <c r="N66" s="135" t="s">
        <v>2454</v>
      </c>
      <c r="O66" s="134" t="s">
        <v>2474</v>
      </c>
      <c r="P66" s="134"/>
      <c r="Q66" s="135" t="s">
        <v>2418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3335897558</v>
      </c>
      <c r="C67" s="136">
        <v>44340.857534722221</v>
      </c>
      <c r="D67" s="136" t="s">
        <v>2450</v>
      </c>
      <c r="E67" s="124">
        <v>558</v>
      </c>
      <c r="F67" s="147" t="str">
        <f>VLOOKUP(E67,VIP!$A$2:$O13328,2,0)</f>
        <v>DRBR106</v>
      </c>
      <c r="G67" s="134" t="str">
        <f>VLOOKUP(E67,'LISTADO ATM'!$A$2:$B$897,2,0)</f>
        <v xml:space="preserve">ATM Base Naval 27 de Febrero (Sans Soucí) </v>
      </c>
      <c r="H67" s="134" t="str">
        <f>VLOOKUP(E67,VIP!$A$2:$O18191,7,FALSE)</f>
        <v>Si</v>
      </c>
      <c r="I67" s="134" t="str">
        <f>VLOOKUP(E67,VIP!$A$2:$O10156,8,FALSE)</f>
        <v>Si</v>
      </c>
      <c r="J67" s="134" t="str">
        <f>VLOOKUP(E67,VIP!$A$2:$O10106,8,FALSE)</f>
        <v>Si</v>
      </c>
      <c r="K67" s="134" t="str">
        <f>VLOOKUP(E67,VIP!$A$2:$O13680,6,0)</f>
        <v>NO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4"/>
      <c r="Q67" s="135" t="s">
        <v>2443</v>
      </c>
    </row>
    <row r="68" spans="1:17" s="96" customFormat="1" ht="18" x14ac:dyDescent="0.25">
      <c r="A68" s="134" t="str">
        <f>VLOOKUP(E68,'LISTADO ATM'!$A$2:$C$898,3,0)</f>
        <v>ESTE</v>
      </c>
      <c r="B68" s="129">
        <v>3335897559</v>
      </c>
      <c r="C68" s="136">
        <v>44340.859918981485</v>
      </c>
      <c r="D68" s="136" t="s">
        <v>2450</v>
      </c>
      <c r="E68" s="124">
        <v>608</v>
      </c>
      <c r="F68" s="147" t="str">
        <f>VLOOKUP(E68,VIP!$A$2:$O13327,2,0)</f>
        <v>DRBR305</v>
      </c>
      <c r="G68" s="134" t="str">
        <f>VLOOKUP(E68,'LISTADO ATM'!$A$2:$B$897,2,0)</f>
        <v xml:space="preserve">ATM Oficina Jumbo (San Pedro) </v>
      </c>
      <c r="H68" s="134" t="str">
        <f>VLOOKUP(E68,VIP!$A$2:$O18190,7,FALSE)</f>
        <v>Si</v>
      </c>
      <c r="I68" s="134" t="str">
        <f>VLOOKUP(E68,VIP!$A$2:$O10155,8,FALSE)</f>
        <v>Si</v>
      </c>
      <c r="J68" s="134" t="str">
        <f>VLOOKUP(E68,VIP!$A$2:$O10105,8,FALSE)</f>
        <v>Si</v>
      </c>
      <c r="K68" s="134" t="str">
        <f>VLOOKUP(E68,VIP!$A$2:$O13679,6,0)</f>
        <v>SI</v>
      </c>
      <c r="L68" s="125" t="s">
        <v>2418</v>
      </c>
      <c r="M68" s="135" t="s">
        <v>2447</v>
      </c>
      <c r="N68" s="135" t="s">
        <v>2454</v>
      </c>
      <c r="O68" s="134" t="s">
        <v>2455</v>
      </c>
      <c r="P68" s="134"/>
      <c r="Q68" s="135" t="s">
        <v>2418</v>
      </c>
    </row>
    <row r="69" spans="1:17" s="96" customFormat="1" ht="18" x14ac:dyDescent="0.25">
      <c r="A69" s="134" t="str">
        <f>VLOOKUP(E69,'LISTADO ATM'!$A$2:$C$898,3,0)</f>
        <v>SUR</v>
      </c>
      <c r="B69" s="129">
        <v>3335897560</v>
      </c>
      <c r="C69" s="136">
        <v>44340.864953703705</v>
      </c>
      <c r="D69" s="136" t="s">
        <v>2180</v>
      </c>
      <c r="E69" s="124">
        <v>885</v>
      </c>
      <c r="F69" s="147" t="str">
        <f>VLOOKUP(E69,VIP!$A$2:$O13326,2,0)</f>
        <v>DRBR885</v>
      </c>
      <c r="G69" s="134" t="str">
        <f>VLOOKUP(E69,'LISTADO ATM'!$A$2:$B$897,2,0)</f>
        <v xml:space="preserve">ATM UNP Rancho Arriba </v>
      </c>
      <c r="H69" s="134" t="str">
        <f>VLOOKUP(E69,VIP!$A$2:$O18189,7,FALSE)</f>
        <v>Si</v>
      </c>
      <c r="I69" s="134" t="str">
        <f>VLOOKUP(E69,VIP!$A$2:$O10154,8,FALSE)</f>
        <v>Si</v>
      </c>
      <c r="J69" s="134" t="str">
        <f>VLOOKUP(E69,VIP!$A$2:$O10104,8,FALSE)</f>
        <v>Si</v>
      </c>
      <c r="K69" s="134" t="str">
        <f>VLOOKUP(E69,VIP!$A$2:$O13678,6,0)</f>
        <v>NO</v>
      </c>
      <c r="L69" s="125" t="s">
        <v>2245</v>
      </c>
      <c r="M69" s="135" t="s">
        <v>2447</v>
      </c>
      <c r="N69" s="135" t="s">
        <v>2454</v>
      </c>
      <c r="O69" s="134" t="s">
        <v>2456</v>
      </c>
      <c r="P69" s="134"/>
      <c r="Q69" s="135" t="s">
        <v>2245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3335897561</v>
      </c>
      <c r="C70" s="136">
        <v>44340.865798611114</v>
      </c>
      <c r="D70" s="136" t="s">
        <v>2180</v>
      </c>
      <c r="E70" s="124">
        <v>493</v>
      </c>
      <c r="F70" s="147" t="str">
        <f>VLOOKUP(E70,VIP!$A$2:$O13325,2,0)</f>
        <v>DRBR493</v>
      </c>
      <c r="G70" s="134" t="str">
        <f>VLOOKUP(E70,'LISTADO ATM'!$A$2:$B$897,2,0)</f>
        <v xml:space="preserve">ATM Oficina Haina Occidental II </v>
      </c>
      <c r="H70" s="134" t="str">
        <f>VLOOKUP(E70,VIP!$A$2:$O18188,7,FALSE)</f>
        <v>Si</v>
      </c>
      <c r="I70" s="134" t="str">
        <f>VLOOKUP(E70,VIP!$A$2:$O10153,8,FALSE)</f>
        <v>Si</v>
      </c>
      <c r="J70" s="134" t="str">
        <f>VLOOKUP(E70,VIP!$A$2:$O10103,8,FALSE)</f>
        <v>Si</v>
      </c>
      <c r="K70" s="134" t="str">
        <f>VLOOKUP(E70,VIP!$A$2:$O13677,6,0)</f>
        <v>NO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s="96" customFormat="1" ht="18" x14ac:dyDescent="0.25">
      <c r="A71" s="134" t="str">
        <f>VLOOKUP(E71,'LISTADO ATM'!$A$2:$C$898,3,0)</f>
        <v>NORTE</v>
      </c>
      <c r="B71" s="129">
        <v>3335897562</v>
      </c>
      <c r="C71" s="136">
        <v>44340.866435185184</v>
      </c>
      <c r="D71" s="136" t="s">
        <v>2181</v>
      </c>
      <c r="E71" s="124">
        <v>88</v>
      </c>
      <c r="F71" s="147" t="str">
        <f>VLOOKUP(E71,VIP!$A$2:$O13324,2,0)</f>
        <v>DRBR088</v>
      </c>
      <c r="G71" s="134" t="str">
        <f>VLOOKUP(E71,'LISTADO ATM'!$A$2:$B$897,2,0)</f>
        <v xml:space="preserve">ATM S/M La Fuente (Santiago) </v>
      </c>
      <c r="H71" s="134" t="str">
        <f>VLOOKUP(E71,VIP!$A$2:$O18187,7,FALSE)</f>
        <v>Si</v>
      </c>
      <c r="I71" s="134" t="str">
        <f>VLOOKUP(E71,VIP!$A$2:$O10152,8,FALSE)</f>
        <v>Si</v>
      </c>
      <c r="J71" s="134" t="str">
        <f>VLOOKUP(E71,VIP!$A$2:$O10102,8,FALSE)</f>
        <v>Si</v>
      </c>
      <c r="K71" s="134" t="str">
        <f>VLOOKUP(E71,VIP!$A$2:$O13676,6,0)</f>
        <v>NO</v>
      </c>
      <c r="L71" s="125" t="s">
        <v>2575</v>
      </c>
      <c r="M71" s="135" t="s">
        <v>2447</v>
      </c>
      <c r="N71" s="135" t="s">
        <v>2454</v>
      </c>
      <c r="O71" s="134" t="s">
        <v>2569</v>
      </c>
      <c r="P71" s="134"/>
      <c r="Q71" s="135" t="s">
        <v>2575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3335897563</v>
      </c>
      <c r="C72" s="136">
        <v>44340.868831018517</v>
      </c>
      <c r="D72" s="136" t="s">
        <v>2180</v>
      </c>
      <c r="E72" s="124">
        <v>43</v>
      </c>
      <c r="F72" s="147" t="str">
        <f>VLOOKUP(E72,VIP!$A$2:$O13323,2,0)</f>
        <v>DRBR043</v>
      </c>
      <c r="G72" s="134" t="str">
        <f>VLOOKUP(E72,'LISTADO ATM'!$A$2:$B$897,2,0)</f>
        <v xml:space="preserve">ATM Zona Franca San Isidro </v>
      </c>
      <c r="H72" s="134" t="str">
        <f>VLOOKUP(E72,VIP!$A$2:$O18186,7,FALSE)</f>
        <v>Si</v>
      </c>
      <c r="I72" s="134" t="str">
        <f>VLOOKUP(E72,VIP!$A$2:$O10151,8,FALSE)</f>
        <v>No</v>
      </c>
      <c r="J72" s="134" t="str">
        <f>VLOOKUP(E72,VIP!$A$2:$O10101,8,FALSE)</f>
        <v>No</v>
      </c>
      <c r="K72" s="134" t="str">
        <f>VLOOKUP(E72,VIP!$A$2:$O13675,6,0)</f>
        <v>NO</v>
      </c>
      <c r="L72" s="125" t="s">
        <v>2575</v>
      </c>
      <c r="M72" s="135" t="s">
        <v>2447</v>
      </c>
      <c r="N72" s="135" t="s">
        <v>2454</v>
      </c>
      <c r="O72" s="134" t="s">
        <v>2456</v>
      </c>
      <c r="P72" s="134"/>
      <c r="Q72" s="135" t="s">
        <v>2575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3335897564</v>
      </c>
      <c r="C73" s="136">
        <v>44340.869988425926</v>
      </c>
      <c r="D73" s="136" t="s">
        <v>2180</v>
      </c>
      <c r="E73" s="124">
        <v>422</v>
      </c>
      <c r="F73" s="147" t="str">
        <f>VLOOKUP(E73,VIP!$A$2:$O13322,2,0)</f>
        <v>DRBR422</v>
      </c>
      <c r="G73" s="134" t="str">
        <f>VLOOKUP(E73,'LISTADO ATM'!$A$2:$B$897,2,0)</f>
        <v xml:space="preserve">ATM Olé Manoguayabo </v>
      </c>
      <c r="H73" s="134" t="str">
        <f>VLOOKUP(E73,VIP!$A$2:$O18185,7,FALSE)</f>
        <v>Si</v>
      </c>
      <c r="I73" s="134" t="str">
        <f>VLOOKUP(E73,VIP!$A$2:$O10150,8,FALSE)</f>
        <v>Si</v>
      </c>
      <c r="J73" s="134" t="str">
        <f>VLOOKUP(E73,VIP!$A$2:$O10100,8,FALSE)</f>
        <v>Si</v>
      </c>
      <c r="K73" s="134" t="str">
        <f>VLOOKUP(E73,VIP!$A$2:$O13674,6,0)</f>
        <v>NO</v>
      </c>
      <c r="L73" s="125" t="s">
        <v>2575</v>
      </c>
      <c r="M73" s="135" t="s">
        <v>2447</v>
      </c>
      <c r="N73" s="135" t="s">
        <v>2454</v>
      </c>
      <c r="O73" s="134" t="s">
        <v>2456</v>
      </c>
      <c r="P73" s="134"/>
      <c r="Q73" s="135" t="s">
        <v>2575</v>
      </c>
    </row>
    <row r="74" spans="1:17" s="96" customFormat="1" ht="18" x14ac:dyDescent="0.25">
      <c r="A74" s="134" t="str">
        <f>VLOOKUP(E74,'LISTADO ATM'!$A$2:$C$898,3,0)</f>
        <v>ESTE</v>
      </c>
      <c r="B74" s="129">
        <v>3335897566</v>
      </c>
      <c r="C74" s="136">
        <v>44340.871504629627</v>
      </c>
      <c r="D74" s="136" t="s">
        <v>2450</v>
      </c>
      <c r="E74" s="124">
        <v>631</v>
      </c>
      <c r="F74" s="147" t="str">
        <f>VLOOKUP(E74,VIP!$A$2:$O13321,2,0)</f>
        <v>DRBR417</v>
      </c>
      <c r="G74" s="134" t="str">
        <f>VLOOKUP(E74,'LISTADO ATM'!$A$2:$B$897,2,0)</f>
        <v xml:space="preserve">ATM ASOCODEQUI (San Pedro) </v>
      </c>
      <c r="H74" s="134" t="str">
        <f>VLOOKUP(E74,VIP!$A$2:$O18184,7,FALSE)</f>
        <v>Si</v>
      </c>
      <c r="I74" s="134" t="str">
        <f>VLOOKUP(E74,VIP!$A$2:$O10149,8,FALSE)</f>
        <v>Si</v>
      </c>
      <c r="J74" s="134" t="str">
        <f>VLOOKUP(E74,VIP!$A$2:$O10099,8,FALSE)</f>
        <v>Si</v>
      </c>
      <c r="K74" s="134" t="str">
        <f>VLOOKUP(E74,VIP!$A$2:$O13673,6,0)</f>
        <v>NO</v>
      </c>
      <c r="L74" s="125" t="s">
        <v>2418</v>
      </c>
      <c r="M74" s="135" t="s">
        <v>2447</v>
      </c>
      <c r="N74" s="135" t="s">
        <v>2454</v>
      </c>
      <c r="O74" s="134" t="s">
        <v>2455</v>
      </c>
      <c r="P74" s="134"/>
      <c r="Q74" s="135" t="s">
        <v>2418</v>
      </c>
    </row>
    <row r="75" spans="1:17" s="96" customFormat="1" ht="18" x14ac:dyDescent="0.25">
      <c r="A75" s="134" t="str">
        <f>VLOOKUP(E75,'LISTADO ATM'!$A$2:$C$898,3,0)</f>
        <v>ESTE</v>
      </c>
      <c r="B75" s="129">
        <v>3335897567</v>
      </c>
      <c r="C75" s="136">
        <v>44340.883148148147</v>
      </c>
      <c r="D75" s="136" t="s">
        <v>2450</v>
      </c>
      <c r="E75" s="124">
        <v>843</v>
      </c>
      <c r="F75" s="147" t="str">
        <f>VLOOKUP(E75,VIP!$A$2:$O13320,2,0)</f>
        <v>DRBR843</v>
      </c>
      <c r="G75" s="134" t="str">
        <f>VLOOKUP(E75,'LISTADO ATM'!$A$2:$B$897,2,0)</f>
        <v xml:space="preserve">ATM Oficina Romana Centro </v>
      </c>
      <c r="H75" s="134" t="str">
        <f>VLOOKUP(E75,VIP!$A$2:$O18183,7,FALSE)</f>
        <v>Si</v>
      </c>
      <c r="I75" s="134" t="str">
        <f>VLOOKUP(E75,VIP!$A$2:$O10148,8,FALSE)</f>
        <v>Si</v>
      </c>
      <c r="J75" s="134" t="str">
        <f>VLOOKUP(E75,VIP!$A$2:$O10098,8,FALSE)</f>
        <v>Si</v>
      </c>
      <c r="K75" s="134" t="str">
        <f>VLOOKUP(E75,VIP!$A$2:$O13672,6,0)</f>
        <v>NO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4"/>
      <c r="Q75" s="135" t="s">
        <v>2418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3335897569</v>
      </c>
      <c r="C76" s="136">
        <v>44340.885995370372</v>
      </c>
      <c r="D76" s="136" t="s">
        <v>2450</v>
      </c>
      <c r="E76" s="124">
        <v>884</v>
      </c>
      <c r="F76" s="147" t="str">
        <f>VLOOKUP(E76,VIP!$A$2:$O13319,2,0)</f>
        <v>DRBR884</v>
      </c>
      <c r="G76" s="134" t="str">
        <f>VLOOKUP(E76,'LISTADO ATM'!$A$2:$B$897,2,0)</f>
        <v xml:space="preserve">ATM UNP Olé Sabana Perdida </v>
      </c>
      <c r="H76" s="134" t="str">
        <f>VLOOKUP(E76,VIP!$A$2:$O18182,7,FALSE)</f>
        <v>Si</v>
      </c>
      <c r="I76" s="134" t="str">
        <f>VLOOKUP(E76,VIP!$A$2:$O10147,8,FALSE)</f>
        <v>Si</v>
      </c>
      <c r="J76" s="134" t="str">
        <f>VLOOKUP(E76,VIP!$A$2:$O10097,8,FALSE)</f>
        <v>Si</v>
      </c>
      <c r="K76" s="134" t="str">
        <f>VLOOKUP(E76,VIP!$A$2:$O13671,6,0)</f>
        <v>NO</v>
      </c>
      <c r="L76" s="125" t="s">
        <v>2418</v>
      </c>
      <c r="M76" s="135" t="s">
        <v>2447</v>
      </c>
      <c r="N76" s="135" t="s">
        <v>2454</v>
      </c>
      <c r="O76" s="134" t="s">
        <v>2455</v>
      </c>
      <c r="P76" s="134"/>
      <c r="Q76" s="135" t="s">
        <v>2418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3335897570</v>
      </c>
      <c r="C77" s="136">
        <v>44340.900173611109</v>
      </c>
      <c r="D77" s="136" t="s">
        <v>2450</v>
      </c>
      <c r="E77" s="124">
        <v>949</v>
      </c>
      <c r="F77" s="147" t="str">
        <f>VLOOKUP(E77,VIP!$A$2:$O13318,2,0)</f>
        <v>DRBR23D</v>
      </c>
      <c r="G77" s="134" t="str">
        <f>VLOOKUP(E77,'LISTADO ATM'!$A$2:$B$897,2,0)</f>
        <v xml:space="preserve">ATM S/M Bravo San Isidro Coral Mall </v>
      </c>
      <c r="H77" s="134" t="str">
        <f>VLOOKUP(E77,VIP!$A$2:$O18181,7,FALSE)</f>
        <v>Si</v>
      </c>
      <c r="I77" s="134" t="str">
        <f>VLOOKUP(E77,VIP!$A$2:$O10146,8,FALSE)</f>
        <v>No</v>
      </c>
      <c r="J77" s="134" t="str">
        <f>VLOOKUP(E77,VIP!$A$2:$O10096,8,FALSE)</f>
        <v>No</v>
      </c>
      <c r="K77" s="134" t="str">
        <f>VLOOKUP(E77,VIP!$A$2:$O13670,6,0)</f>
        <v>NO</v>
      </c>
      <c r="L77" s="125" t="s">
        <v>2418</v>
      </c>
      <c r="M77" s="135" t="s">
        <v>2447</v>
      </c>
      <c r="N77" s="135" t="s">
        <v>2454</v>
      </c>
      <c r="O77" s="134" t="s">
        <v>2455</v>
      </c>
      <c r="P77" s="134"/>
      <c r="Q77" s="135" t="s">
        <v>2418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3335897571</v>
      </c>
      <c r="C78" s="136">
        <v>44340.912627314814</v>
      </c>
      <c r="D78" s="136" t="s">
        <v>2180</v>
      </c>
      <c r="E78" s="124">
        <v>32</v>
      </c>
      <c r="F78" s="147" t="str">
        <f>VLOOKUP(E78,VIP!$A$2:$O13317,2,0)</f>
        <v>DRBR032</v>
      </c>
      <c r="G78" s="134" t="str">
        <f>VLOOKUP(E78,'LISTADO ATM'!$A$2:$B$897,2,0)</f>
        <v xml:space="preserve">ATM Oficina San Martín II </v>
      </c>
      <c r="H78" s="134" t="str">
        <f>VLOOKUP(E78,VIP!$A$2:$O18180,7,FALSE)</f>
        <v>Si</v>
      </c>
      <c r="I78" s="134" t="str">
        <f>VLOOKUP(E78,VIP!$A$2:$O10145,8,FALSE)</f>
        <v>Si</v>
      </c>
      <c r="J78" s="134" t="str">
        <f>VLOOKUP(E78,VIP!$A$2:$O10095,8,FALSE)</f>
        <v>Si</v>
      </c>
      <c r="K78" s="134" t="str">
        <f>VLOOKUP(E78,VIP!$A$2:$O13669,6,0)</f>
        <v>NO</v>
      </c>
      <c r="L78" s="125" t="s">
        <v>2575</v>
      </c>
      <c r="M78" s="135" t="s">
        <v>2447</v>
      </c>
      <c r="N78" s="135" t="s">
        <v>2454</v>
      </c>
      <c r="O78" s="134" t="s">
        <v>2456</v>
      </c>
      <c r="P78" s="134"/>
      <c r="Q78" s="135" t="s">
        <v>2575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3335897572</v>
      </c>
      <c r="C79" s="136">
        <v>44340.940416666665</v>
      </c>
      <c r="D79" s="136" t="s">
        <v>2180</v>
      </c>
      <c r="E79" s="124">
        <v>389</v>
      </c>
      <c r="F79" s="147" t="str">
        <f>VLOOKUP(E79,VIP!$A$2:$O13316,2,0)</f>
        <v>DRBR389</v>
      </c>
      <c r="G79" s="134" t="str">
        <f>VLOOKUP(E79,'LISTADO ATM'!$A$2:$B$897,2,0)</f>
        <v xml:space="preserve">ATM Casino Hotel Princess </v>
      </c>
      <c r="H79" s="134" t="str">
        <f>VLOOKUP(E79,VIP!$A$2:$O18179,7,FALSE)</f>
        <v>Si</v>
      </c>
      <c r="I79" s="134" t="str">
        <f>VLOOKUP(E79,VIP!$A$2:$O10144,8,FALSE)</f>
        <v>Si</v>
      </c>
      <c r="J79" s="134" t="str">
        <f>VLOOKUP(E79,VIP!$A$2:$O10094,8,FALSE)</f>
        <v>Si</v>
      </c>
      <c r="K79" s="134" t="str">
        <f>VLOOKUP(E79,VIP!$A$2:$O13668,6,0)</f>
        <v>NO</v>
      </c>
      <c r="L79" s="125" t="s">
        <v>2425</v>
      </c>
      <c r="M79" s="135" t="s">
        <v>2447</v>
      </c>
      <c r="N79" s="135" t="s">
        <v>2454</v>
      </c>
      <c r="O79" s="134" t="s">
        <v>2456</v>
      </c>
      <c r="P79" s="134"/>
      <c r="Q79" s="135" t="s">
        <v>2425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3335897574</v>
      </c>
      <c r="C80" s="136">
        <v>44340.944351851853</v>
      </c>
      <c r="D80" s="136" t="s">
        <v>2180</v>
      </c>
      <c r="E80" s="124">
        <v>325</v>
      </c>
      <c r="F80" s="148" t="str">
        <f>VLOOKUP(E80,VIP!$A$2:$O13315,2,0)</f>
        <v>DRBR325</v>
      </c>
      <c r="G80" s="134" t="str">
        <f>VLOOKUP(E80,'LISTADO ATM'!$A$2:$B$897,2,0)</f>
        <v>ATM Casa Edwin</v>
      </c>
      <c r="H80" s="134" t="str">
        <f>VLOOKUP(E80,VIP!$A$2:$O18178,7,FALSE)</f>
        <v>Si</v>
      </c>
      <c r="I80" s="134" t="str">
        <f>VLOOKUP(E80,VIP!$A$2:$O10143,8,FALSE)</f>
        <v>Si</v>
      </c>
      <c r="J80" s="134" t="str">
        <f>VLOOKUP(E80,VIP!$A$2:$O10093,8,FALSE)</f>
        <v>Si</v>
      </c>
      <c r="K80" s="134" t="str">
        <f>VLOOKUP(E80,VIP!$A$2:$O13667,6,0)</f>
        <v>NO</v>
      </c>
      <c r="L80" s="125" t="s">
        <v>2425</v>
      </c>
      <c r="M80" s="135" t="s">
        <v>2447</v>
      </c>
      <c r="N80" s="135" t="s">
        <v>2454</v>
      </c>
      <c r="O80" s="134" t="s">
        <v>2456</v>
      </c>
      <c r="P80" s="134"/>
      <c r="Q80" s="135" t="s">
        <v>2425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3335897575</v>
      </c>
      <c r="C81" s="136">
        <v>44340.971319444441</v>
      </c>
      <c r="D81" s="136" t="s">
        <v>2450</v>
      </c>
      <c r="E81" s="124">
        <v>407</v>
      </c>
      <c r="F81" s="148" t="str">
        <f>VLOOKUP(E81,VIP!$A$2:$O13324,2,0)</f>
        <v>DRBR407</v>
      </c>
      <c r="G81" s="134" t="str">
        <f>VLOOKUP(E81,'LISTADO ATM'!$A$2:$B$897,2,0)</f>
        <v xml:space="preserve">ATM Multicentro La Sirena Villa Mella </v>
      </c>
      <c r="H81" s="134" t="str">
        <f>VLOOKUP(E81,VIP!$A$2:$O18187,7,FALSE)</f>
        <v>Si</v>
      </c>
      <c r="I81" s="134" t="str">
        <f>VLOOKUP(E81,VIP!$A$2:$O10152,8,FALSE)</f>
        <v>Si</v>
      </c>
      <c r="J81" s="134" t="str">
        <f>VLOOKUP(E81,VIP!$A$2:$O10102,8,FALSE)</f>
        <v>Si</v>
      </c>
      <c r="K81" s="134" t="str">
        <f>VLOOKUP(E81,VIP!$A$2:$O13676,6,0)</f>
        <v>NO</v>
      </c>
      <c r="L81" s="125" t="s">
        <v>2443</v>
      </c>
      <c r="M81" s="135" t="s">
        <v>2447</v>
      </c>
      <c r="N81" s="135" t="s">
        <v>2454</v>
      </c>
      <c r="O81" s="134" t="s">
        <v>2455</v>
      </c>
      <c r="P81" s="134"/>
      <c r="Q81" s="135" t="s">
        <v>2443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3335897576</v>
      </c>
      <c r="C82" s="136">
        <v>44340.990925925929</v>
      </c>
      <c r="D82" s="136" t="s">
        <v>2450</v>
      </c>
      <c r="E82" s="124">
        <v>952</v>
      </c>
      <c r="F82" s="148" t="str">
        <f>VLOOKUP(E82,VIP!$A$2:$O13323,2,0)</f>
        <v>DRBR16L</v>
      </c>
      <c r="G82" s="134" t="str">
        <f>VLOOKUP(E82,'LISTADO ATM'!$A$2:$B$897,2,0)</f>
        <v xml:space="preserve">ATM Alvarez Rivas </v>
      </c>
      <c r="H82" s="134" t="str">
        <f>VLOOKUP(E82,VIP!$A$2:$O18186,7,FALSE)</f>
        <v>Si</v>
      </c>
      <c r="I82" s="134" t="str">
        <f>VLOOKUP(E82,VIP!$A$2:$O10151,8,FALSE)</f>
        <v>Si</v>
      </c>
      <c r="J82" s="134" t="str">
        <f>VLOOKUP(E82,VIP!$A$2:$O10101,8,FALSE)</f>
        <v>Si</v>
      </c>
      <c r="K82" s="134" t="str">
        <f>VLOOKUP(E82,VIP!$A$2:$O13675,6,0)</f>
        <v>NO</v>
      </c>
      <c r="L82" s="125" t="s">
        <v>2443</v>
      </c>
      <c r="M82" s="135" t="s">
        <v>2447</v>
      </c>
      <c r="N82" s="135" t="s">
        <v>2454</v>
      </c>
      <c r="O82" s="134" t="s">
        <v>2455</v>
      </c>
      <c r="P82" s="134"/>
      <c r="Q82" s="135" t="s">
        <v>2443</v>
      </c>
    </row>
    <row r="83" spans="1:17" s="96" customFormat="1" ht="18" x14ac:dyDescent="0.25">
      <c r="A83" s="134" t="str">
        <f>VLOOKUP(E83,'LISTADO ATM'!$A$2:$C$898,3,0)</f>
        <v>ESTE</v>
      </c>
      <c r="B83" s="129">
        <v>3335897577</v>
      </c>
      <c r="C83" s="136">
        <v>44341.00677083333</v>
      </c>
      <c r="D83" s="136" t="s">
        <v>2450</v>
      </c>
      <c r="E83" s="124">
        <v>217</v>
      </c>
      <c r="F83" s="148" t="str">
        <f>VLOOKUP(E83,VIP!$A$2:$O13322,2,0)</f>
        <v>DRBR217</v>
      </c>
      <c r="G83" s="134" t="str">
        <f>VLOOKUP(E83,'LISTADO ATM'!$A$2:$B$897,2,0)</f>
        <v xml:space="preserve">ATM Oficina Bávaro </v>
      </c>
      <c r="H83" s="134" t="str">
        <f>VLOOKUP(E83,VIP!$A$2:$O18185,7,FALSE)</f>
        <v>Si</v>
      </c>
      <c r="I83" s="134" t="str">
        <f>VLOOKUP(E83,VIP!$A$2:$O10150,8,FALSE)</f>
        <v>Si</v>
      </c>
      <c r="J83" s="134" t="str">
        <f>VLOOKUP(E83,VIP!$A$2:$O10100,8,FALSE)</f>
        <v>Si</v>
      </c>
      <c r="K83" s="134" t="str">
        <f>VLOOKUP(E83,VIP!$A$2:$O13674,6,0)</f>
        <v>NO</v>
      </c>
      <c r="L83" s="125" t="s">
        <v>2443</v>
      </c>
      <c r="M83" s="135" t="s">
        <v>2447</v>
      </c>
      <c r="N83" s="135" t="s">
        <v>2454</v>
      </c>
      <c r="O83" s="134" t="s">
        <v>2455</v>
      </c>
      <c r="P83" s="134"/>
      <c r="Q83" s="135" t="s">
        <v>2443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3335897578</v>
      </c>
      <c r="C84" s="136">
        <v>44341.008981481478</v>
      </c>
      <c r="D84" s="136" t="s">
        <v>2450</v>
      </c>
      <c r="E84" s="124">
        <v>487</v>
      </c>
      <c r="F84" s="148" t="str">
        <f>VLOOKUP(E84,VIP!$A$2:$O13321,2,0)</f>
        <v>DRBR487</v>
      </c>
      <c r="G84" s="134" t="str">
        <f>VLOOKUP(E84,'LISTADO ATM'!$A$2:$B$897,2,0)</f>
        <v xml:space="preserve">ATM Olé Hainamosa </v>
      </c>
      <c r="H84" s="134" t="str">
        <f>VLOOKUP(E84,VIP!$A$2:$O18184,7,FALSE)</f>
        <v>Si</v>
      </c>
      <c r="I84" s="134" t="str">
        <f>VLOOKUP(E84,VIP!$A$2:$O10149,8,FALSE)</f>
        <v>Si</v>
      </c>
      <c r="J84" s="134" t="str">
        <f>VLOOKUP(E84,VIP!$A$2:$O10099,8,FALSE)</f>
        <v>Si</v>
      </c>
      <c r="K84" s="134" t="str">
        <f>VLOOKUP(E84,VIP!$A$2:$O13673,6,0)</f>
        <v>SI</v>
      </c>
      <c r="L84" s="125" t="s">
        <v>2443</v>
      </c>
      <c r="M84" s="135" t="s">
        <v>2447</v>
      </c>
      <c r="N84" s="135" t="s">
        <v>2454</v>
      </c>
      <c r="O84" s="134" t="s">
        <v>2455</v>
      </c>
      <c r="P84" s="134"/>
      <c r="Q84" s="135" t="s">
        <v>2443</v>
      </c>
    </row>
    <row r="85" spans="1:17" s="96" customFormat="1" ht="18" x14ac:dyDescent="0.25">
      <c r="A85" s="134" t="str">
        <f>VLOOKUP(E85,'LISTADO ATM'!$A$2:$C$898,3,0)</f>
        <v>NORTE</v>
      </c>
      <c r="B85" s="129">
        <v>3335897579</v>
      </c>
      <c r="C85" s="136">
        <v>44341.050613425927</v>
      </c>
      <c r="D85" s="136" t="s">
        <v>2181</v>
      </c>
      <c r="E85" s="124">
        <v>201</v>
      </c>
      <c r="F85" s="148" t="str">
        <f>VLOOKUP(E85,VIP!$A$2:$O13320,2,0)</f>
        <v>DRBR201</v>
      </c>
      <c r="G85" s="134" t="str">
        <f>VLOOKUP(E85,'LISTADO ATM'!$A$2:$B$897,2,0)</f>
        <v xml:space="preserve">ATM Oficina Mao </v>
      </c>
      <c r="H85" s="134" t="str">
        <f>VLOOKUP(E85,VIP!$A$2:$O18183,7,FALSE)</f>
        <v>Si</v>
      </c>
      <c r="I85" s="134" t="str">
        <f>VLOOKUP(E85,VIP!$A$2:$O10148,8,FALSE)</f>
        <v>Si</v>
      </c>
      <c r="J85" s="134" t="str">
        <f>VLOOKUP(E85,VIP!$A$2:$O10098,8,FALSE)</f>
        <v>Si</v>
      </c>
      <c r="K85" s="134" t="str">
        <f>VLOOKUP(E85,VIP!$A$2:$O13672,6,0)</f>
        <v>SI</v>
      </c>
      <c r="L85" s="125" t="s">
        <v>2219</v>
      </c>
      <c r="M85" s="135" t="s">
        <v>2447</v>
      </c>
      <c r="N85" s="135" t="s">
        <v>2454</v>
      </c>
      <c r="O85" s="134" t="s">
        <v>2569</v>
      </c>
      <c r="P85" s="134"/>
      <c r="Q85" s="135" t="s">
        <v>2219</v>
      </c>
    </row>
    <row r="86" spans="1:17" s="96" customFormat="1" ht="18" x14ac:dyDescent="0.25">
      <c r="A86" s="134" t="str">
        <f>VLOOKUP(E86,'LISTADO ATM'!$A$2:$C$898,3,0)</f>
        <v>NORTE</v>
      </c>
      <c r="B86" s="129">
        <v>3335897580</v>
      </c>
      <c r="C86" s="136">
        <v>44341.058055555557</v>
      </c>
      <c r="D86" s="136" t="s">
        <v>2473</v>
      </c>
      <c r="E86" s="124">
        <v>431</v>
      </c>
      <c r="F86" s="148" t="str">
        <f>VLOOKUP(E86,VIP!$A$2:$O13319,2,0)</f>
        <v>DRBR583</v>
      </c>
      <c r="G86" s="134" t="str">
        <f>VLOOKUP(E86,'LISTADO ATM'!$A$2:$B$897,2,0)</f>
        <v xml:space="preserve">ATM Autoservicio Sol (Santiago) </v>
      </c>
      <c r="H86" s="134" t="str">
        <f>VLOOKUP(E86,VIP!$A$2:$O18182,7,FALSE)</f>
        <v>Si</v>
      </c>
      <c r="I86" s="134" t="str">
        <f>VLOOKUP(E86,VIP!$A$2:$O10147,8,FALSE)</f>
        <v>Si</v>
      </c>
      <c r="J86" s="134" t="str">
        <f>VLOOKUP(E86,VIP!$A$2:$O10097,8,FALSE)</f>
        <v>Si</v>
      </c>
      <c r="K86" s="134" t="str">
        <f>VLOOKUP(E86,VIP!$A$2:$O13671,6,0)</f>
        <v>SI</v>
      </c>
      <c r="L86" s="125" t="s">
        <v>2567</v>
      </c>
      <c r="M86" s="135" t="s">
        <v>2447</v>
      </c>
      <c r="N86" s="135" t="s">
        <v>2454</v>
      </c>
      <c r="O86" s="134" t="s">
        <v>2474</v>
      </c>
      <c r="P86" s="134"/>
      <c r="Q86" s="135" t="s">
        <v>2567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3335897581</v>
      </c>
      <c r="C87" s="136">
        <v>44341.060173611113</v>
      </c>
      <c r="D87" s="136" t="s">
        <v>2450</v>
      </c>
      <c r="E87" s="124">
        <v>312</v>
      </c>
      <c r="F87" s="148" t="str">
        <f>VLOOKUP(E87,VIP!$A$2:$O13318,2,0)</f>
        <v>DRBR312</v>
      </c>
      <c r="G87" s="134" t="str">
        <f>VLOOKUP(E87,'LISTADO ATM'!$A$2:$B$897,2,0)</f>
        <v xml:space="preserve">ATM Oficina Tiradentes II (Naco) </v>
      </c>
      <c r="H87" s="134" t="str">
        <f>VLOOKUP(E87,VIP!$A$2:$O18181,7,FALSE)</f>
        <v>Si</v>
      </c>
      <c r="I87" s="134" t="str">
        <f>VLOOKUP(E87,VIP!$A$2:$O10146,8,FALSE)</f>
        <v>Si</v>
      </c>
      <c r="J87" s="134" t="str">
        <f>VLOOKUP(E87,VIP!$A$2:$O10096,8,FALSE)</f>
        <v>Si</v>
      </c>
      <c r="K87" s="134" t="str">
        <f>VLOOKUP(E87,VIP!$A$2:$O13670,6,0)</f>
        <v>NO</v>
      </c>
      <c r="L87" s="125" t="s">
        <v>2567</v>
      </c>
      <c r="M87" s="135" t="s">
        <v>2447</v>
      </c>
      <c r="N87" s="135" t="s">
        <v>2454</v>
      </c>
      <c r="O87" s="134" t="s">
        <v>2455</v>
      </c>
      <c r="P87" s="134"/>
      <c r="Q87" s="135" t="s">
        <v>2567</v>
      </c>
    </row>
    <row r="88" spans="1:17" s="96" customFormat="1" ht="18" x14ac:dyDescent="0.25">
      <c r="A88" s="134" t="str">
        <f>VLOOKUP(E88,'LISTADO ATM'!$A$2:$C$898,3,0)</f>
        <v>SUR</v>
      </c>
      <c r="B88" s="129">
        <v>3335897582</v>
      </c>
      <c r="C88" s="136">
        <v>44341.065300925926</v>
      </c>
      <c r="D88" s="136" t="s">
        <v>2450</v>
      </c>
      <c r="E88" s="124">
        <v>880</v>
      </c>
      <c r="F88" s="148" t="str">
        <f>VLOOKUP(E88,VIP!$A$2:$O13317,2,0)</f>
        <v>DRBR880</v>
      </c>
      <c r="G88" s="134" t="str">
        <f>VLOOKUP(E88,'LISTADO ATM'!$A$2:$B$897,2,0)</f>
        <v xml:space="preserve">ATM Autoservicio Barahona II </v>
      </c>
      <c r="H88" s="134" t="str">
        <f>VLOOKUP(E88,VIP!$A$2:$O18180,7,FALSE)</f>
        <v>Si</v>
      </c>
      <c r="I88" s="134" t="str">
        <f>VLOOKUP(E88,VIP!$A$2:$O10145,8,FALSE)</f>
        <v>Si</v>
      </c>
      <c r="J88" s="134" t="str">
        <f>VLOOKUP(E88,VIP!$A$2:$O10095,8,FALSE)</f>
        <v>Si</v>
      </c>
      <c r="K88" s="134" t="str">
        <f>VLOOKUP(E88,VIP!$A$2:$O13669,6,0)</f>
        <v>SI</v>
      </c>
      <c r="L88" s="125" t="s">
        <v>2567</v>
      </c>
      <c r="M88" s="135" t="s">
        <v>2447</v>
      </c>
      <c r="N88" s="135" t="s">
        <v>2454</v>
      </c>
      <c r="O88" s="134" t="s">
        <v>2455</v>
      </c>
      <c r="P88" s="134"/>
      <c r="Q88" s="135" t="s">
        <v>2567</v>
      </c>
    </row>
    <row r="89" spans="1:17" ht="18" x14ac:dyDescent="0.25">
      <c r="A89" s="134" t="str">
        <f>VLOOKUP(E89,'LISTADO ATM'!$A$2:$C$898,3,0)</f>
        <v>DISTRITO NACIONAL</v>
      </c>
      <c r="B89" s="129">
        <v>3335897583</v>
      </c>
      <c r="C89" s="136">
        <v>44341.067731481482</v>
      </c>
      <c r="D89" s="136" t="s">
        <v>2450</v>
      </c>
      <c r="E89" s="124">
        <v>793</v>
      </c>
      <c r="F89" s="150" t="str">
        <f>VLOOKUP(E89,VIP!$A$2:$O13316,2,0)</f>
        <v>DRBR793</v>
      </c>
      <c r="G89" s="134" t="str">
        <f>VLOOKUP(E89,'LISTADO ATM'!$A$2:$B$897,2,0)</f>
        <v xml:space="preserve">ATM Centro de Caja Agora Mall </v>
      </c>
      <c r="H89" s="134" t="str">
        <f>VLOOKUP(E89,VIP!$A$2:$O18179,7,FALSE)</f>
        <v>Si</v>
      </c>
      <c r="I89" s="134" t="str">
        <f>VLOOKUP(E89,VIP!$A$2:$O10144,8,FALSE)</f>
        <v>Si</v>
      </c>
      <c r="J89" s="134" t="str">
        <f>VLOOKUP(E89,VIP!$A$2:$O10094,8,FALSE)</f>
        <v>Si</v>
      </c>
      <c r="K89" s="134" t="str">
        <f>VLOOKUP(E89,VIP!$A$2:$O13668,6,0)</f>
        <v>NO</v>
      </c>
      <c r="L89" s="125" t="s">
        <v>2567</v>
      </c>
      <c r="M89" s="135" t="s">
        <v>2447</v>
      </c>
      <c r="N89" s="135" t="s">
        <v>2454</v>
      </c>
      <c r="O89" s="134" t="s">
        <v>2455</v>
      </c>
      <c r="P89" s="134"/>
      <c r="Q89" s="135" t="s">
        <v>2567</v>
      </c>
    </row>
    <row r="90" spans="1:17" ht="18" x14ac:dyDescent="0.25">
      <c r="A90" s="134" t="str">
        <f>VLOOKUP(E90,'LISTADO ATM'!$A$2:$C$898,3,0)</f>
        <v>DISTRITO NACIONAL</v>
      </c>
      <c r="B90" s="129">
        <v>3335897589</v>
      </c>
      <c r="C90" s="136">
        <v>44341.302094907405</v>
      </c>
      <c r="D90" s="136" t="s">
        <v>2450</v>
      </c>
      <c r="E90" s="124">
        <v>363</v>
      </c>
      <c r="F90" s="150" t="str">
        <f>VLOOKUP(E90,VIP!$A$2:$O13318,2,0)</f>
        <v>DRBR363</v>
      </c>
      <c r="G90" s="134" t="str">
        <f>VLOOKUP(E90,'LISTADO ATM'!$A$2:$B$897,2,0)</f>
        <v>ATM Sirena Villa Mella</v>
      </c>
      <c r="H90" s="134" t="str">
        <f>VLOOKUP(E90,VIP!$A$2:$O18181,7,FALSE)</f>
        <v>N/A</v>
      </c>
      <c r="I90" s="134" t="str">
        <f>VLOOKUP(E90,VIP!$A$2:$O10146,8,FALSE)</f>
        <v>N/A</v>
      </c>
      <c r="J90" s="134" t="str">
        <f>VLOOKUP(E90,VIP!$A$2:$O10096,8,FALSE)</f>
        <v>N/A</v>
      </c>
      <c r="K90" s="134" t="str">
        <f>VLOOKUP(E90,VIP!$A$2:$O13670,6,0)</f>
        <v>N/A</v>
      </c>
      <c r="L90" s="125" t="s">
        <v>2418</v>
      </c>
      <c r="M90" s="135" t="s">
        <v>2447</v>
      </c>
      <c r="N90" s="135" t="s">
        <v>2454</v>
      </c>
      <c r="O90" s="134" t="s">
        <v>2455</v>
      </c>
      <c r="P90" s="134"/>
      <c r="Q90" s="135" t="s">
        <v>2418</v>
      </c>
    </row>
    <row r="91" spans="1:17" ht="18" x14ac:dyDescent="0.25">
      <c r="A91" s="134" t="str">
        <f>VLOOKUP(E91,'LISTADO ATM'!$A$2:$C$898,3,0)</f>
        <v>NORTE</v>
      </c>
      <c r="B91" s="129">
        <v>3335897595</v>
      </c>
      <c r="C91" s="136">
        <v>44341.310474537036</v>
      </c>
      <c r="D91" s="136" t="s">
        <v>2473</v>
      </c>
      <c r="E91" s="124">
        <v>687</v>
      </c>
      <c r="F91" s="150" t="str">
        <f>VLOOKUP(E91,VIP!$A$2:$O13317,2,0)</f>
        <v>DRBR687</v>
      </c>
      <c r="G91" s="134" t="str">
        <f>VLOOKUP(E91,'LISTADO ATM'!$A$2:$B$897,2,0)</f>
        <v>ATM Oficina Monterrico II</v>
      </c>
      <c r="H91" s="134" t="str">
        <f>VLOOKUP(E91,VIP!$A$2:$O18180,7,FALSE)</f>
        <v>NO</v>
      </c>
      <c r="I91" s="134" t="str">
        <f>VLOOKUP(E91,VIP!$A$2:$O10145,8,FALSE)</f>
        <v>NO</v>
      </c>
      <c r="J91" s="134" t="str">
        <f>VLOOKUP(E91,VIP!$A$2:$O10095,8,FALSE)</f>
        <v>NO</v>
      </c>
      <c r="K91" s="134" t="str">
        <f>VLOOKUP(E91,VIP!$A$2:$O13669,6,0)</f>
        <v>SI</v>
      </c>
      <c r="L91" s="125" t="s">
        <v>2418</v>
      </c>
      <c r="M91" s="135" t="s">
        <v>2447</v>
      </c>
      <c r="N91" s="135" t="s">
        <v>2454</v>
      </c>
      <c r="O91" s="134" t="s">
        <v>2474</v>
      </c>
      <c r="P91" s="134"/>
      <c r="Q91" s="135" t="s">
        <v>2418</v>
      </c>
    </row>
    <row r="92" spans="1:17" ht="18" x14ac:dyDescent="0.25">
      <c r="A92" s="134" t="str">
        <f>VLOOKUP(E92,'LISTADO ATM'!$A$2:$C$898,3,0)</f>
        <v>DISTRITO NACIONAL</v>
      </c>
      <c r="B92" s="129">
        <v>3335897605</v>
      </c>
      <c r="C92" s="136">
        <v>44341.321666666663</v>
      </c>
      <c r="D92" s="136" t="s">
        <v>2180</v>
      </c>
      <c r="E92" s="124">
        <v>738</v>
      </c>
      <c r="F92" s="150" t="str">
        <f>VLOOKUP(E92,VIP!$A$2:$O13322,2,0)</f>
        <v>DRBR24S</v>
      </c>
      <c r="G92" s="134" t="str">
        <f>VLOOKUP(E92,'LISTADO ATM'!$A$2:$B$897,2,0)</f>
        <v xml:space="preserve">ATM Zona Franca Los Alcarrizos </v>
      </c>
      <c r="H92" s="134" t="str">
        <f>VLOOKUP(E92,VIP!$A$2:$O18185,7,FALSE)</f>
        <v>Si</v>
      </c>
      <c r="I92" s="134" t="str">
        <f>VLOOKUP(E92,VIP!$A$2:$O10150,8,FALSE)</f>
        <v>Si</v>
      </c>
      <c r="J92" s="134" t="str">
        <f>VLOOKUP(E92,VIP!$A$2:$O10100,8,FALSE)</f>
        <v>Si</v>
      </c>
      <c r="K92" s="134" t="str">
        <f>VLOOKUP(E92,VIP!$A$2:$O13674,6,0)</f>
        <v>NO</v>
      </c>
      <c r="L92" s="125" t="s">
        <v>2469</v>
      </c>
      <c r="M92" s="135" t="s">
        <v>2447</v>
      </c>
      <c r="N92" s="135" t="s">
        <v>2578</v>
      </c>
      <c r="O92" s="134" t="s">
        <v>2456</v>
      </c>
      <c r="P92" s="134"/>
      <c r="Q92" s="135" t="s">
        <v>2469</v>
      </c>
    </row>
    <row r="93" spans="1:17" ht="18" x14ac:dyDescent="0.25">
      <c r="A93" s="134" t="str">
        <f>VLOOKUP(E93,'LISTADO ATM'!$A$2:$C$898,3,0)</f>
        <v>DISTRITO NACIONAL</v>
      </c>
      <c r="B93" s="129">
        <v>3335897606</v>
      </c>
      <c r="C93" s="136">
        <v>44341.322314814817</v>
      </c>
      <c r="D93" s="136" t="s">
        <v>2180</v>
      </c>
      <c r="E93" s="124">
        <v>437</v>
      </c>
      <c r="F93" s="150" t="str">
        <f>VLOOKUP(E93,VIP!$A$2:$O13321,2,0)</f>
        <v>DRBR437</v>
      </c>
      <c r="G93" s="134" t="str">
        <f>VLOOKUP(E93,'LISTADO ATM'!$A$2:$B$897,2,0)</f>
        <v xml:space="preserve">ATM Autobanco Torre III </v>
      </c>
      <c r="H93" s="134" t="str">
        <f>VLOOKUP(E93,VIP!$A$2:$O18184,7,FALSE)</f>
        <v>Si</v>
      </c>
      <c r="I93" s="134" t="str">
        <f>VLOOKUP(E93,VIP!$A$2:$O10149,8,FALSE)</f>
        <v>Si</v>
      </c>
      <c r="J93" s="134" t="str">
        <f>VLOOKUP(E93,VIP!$A$2:$O10099,8,FALSE)</f>
        <v>Si</v>
      </c>
      <c r="K93" s="134" t="str">
        <f>VLOOKUP(E93,VIP!$A$2:$O13673,6,0)</f>
        <v>SI</v>
      </c>
      <c r="L93" s="125" t="s">
        <v>2469</v>
      </c>
      <c r="M93" s="135" t="s">
        <v>2447</v>
      </c>
      <c r="N93" s="135" t="s">
        <v>2578</v>
      </c>
      <c r="O93" s="134" t="s">
        <v>2456</v>
      </c>
      <c r="P93" s="134"/>
      <c r="Q93" s="135" t="s">
        <v>2469</v>
      </c>
    </row>
    <row r="94" spans="1:17" ht="18" x14ac:dyDescent="0.25">
      <c r="A94" s="134" t="str">
        <f>VLOOKUP(E94,'LISTADO ATM'!$A$2:$C$898,3,0)</f>
        <v>SUR</v>
      </c>
      <c r="B94" s="129">
        <v>3335897608</v>
      </c>
      <c r="C94" s="136">
        <v>44341.322789351849</v>
      </c>
      <c r="D94" s="136" t="s">
        <v>2180</v>
      </c>
      <c r="E94" s="124">
        <v>584</v>
      </c>
      <c r="F94" s="150" t="str">
        <f>VLOOKUP(E94,VIP!$A$2:$O13320,2,0)</f>
        <v>DRBR404</v>
      </c>
      <c r="G94" s="134" t="str">
        <f>VLOOKUP(E94,'LISTADO ATM'!$A$2:$B$897,2,0)</f>
        <v xml:space="preserve">ATM Oficina San Cristóbal I </v>
      </c>
      <c r="H94" s="134" t="str">
        <f>VLOOKUP(E94,VIP!$A$2:$O18183,7,FALSE)</f>
        <v>Si</v>
      </c>
      <c r="I94" s="134" t="str">
        <f>VLOOKUP(E94,VIP!$A$2:$O10148,8,FALSE)</f>
        <v>Si</v>
      </c>
      <c r="J94" s="134" t="str">
        <f>VLOOKUP(E94,VIP!$A$2:$O10098,8,FALSE)</f>
        <v>Si</v>
      </c>
      <c r="K94" s="134" t="str">
        <f>VLOOKUP(E94,VIP!$A$2:$O13672,6,0)</f>
        <v>SI</v>
      </c>
      <c r="L94" s="125" t="s">
        <v>2469</v>
      </c>
      <c r="M94" s="135" t="s">
        <v>2447</v>
      </c>
      <c r="N94" s="135" t="s">
        <v>2578</v>
      </c>
      <c r="O94" s="134" t="s">
        <v>2456</v>
      </c>
      <c r="P94" s="134"/>
      <c r="Q94" s="135" t="s">
        <v>2469</v>
      </c>
    </row>
    <row r="95" spans="1:17" ht="18" x14ac:dyDescent="0.25">
      <c r="A95" s="134" t="str">
        <f>VLOOKUP(E95,'LISTADO ATM'!$A$2:$C$898,3,0)</f>
        <v>ESTE</v>
      </c>
      <c r="B95" s="129">
        <v>3335897609</v>
      </c>
      <c r="C95" s="136">
        <v>44341.323587962965</v>
      </c>
      <c r="D95" s="136" t="s">
        <v>2180</v>
      </c>
      <c r="E95" s="124">
        <v>121</v>
      </c>
      <c r="F95" s="150" t="str">
        <f>VLOOKUP(E95,VIP!$A$2:$O13319,2,0)</f>
        <v>DRBR121</v>
      </c>
      <c r="G95" s="134" t="str">
        <f>VLOOKUP(E95,'LISTADO ATM'!$A$2:$B$897,2,0)</f>
        <v xml:space="preserve">ATM Oficina Bayaguana </v>
      </c>
      <c r="H95" s="134" t="str">
        <f>VLOOKUP(E95,VIP!$A$2:$O18182,7,FALSE)</f>
        <v>Si</v>
      </c>
      <c r="I95" s="134" t="str">
        <f>VLOOKUP(E95,VIP!$A$2:$O10147,8,FALSE)</f>
        <v>Si</v>
      </c>
      <c r="J95" s="134" t="str">
        <f>VLOOKUP(E95,VIP!$A$2:$O10097,8,FALSE)</f>
        <v>Si</v>
      </c>
      <c r="K95" s="134" t="str">
        <f>VLOOKUP(E95,VIP!$A$2:$O13671,6,0)</f>
        <v>SI</v>
      </c>
      <c r="L95" s="125" t="s">
        <v>2469</v>
      </c>
      <c r="M95" s="135" t="s">
        <v>2447</v>
      </c>
      <c r="N95" s="135" t="s">
        <v>2578</v>
      </c>
      <c r="O95" s="134" t="s">
        <v>2456</v>
      </c>
      <c r="P95" s="134"/>
      <c r="Q95" s="135" t="s">
        <v>2469</v>
      </c>
    </row>
    <row r="96" spans="1:17" ht="18" x14ac:dyDescent="0.25">
      <c r="A96" s="134" t="str">
        <f>VLOOKUP(E96,'LISTADO ATM'!$A$2:$C$898,3,0)</f>
        <v>NORTE</v>
      </c>
      <c r="B96" s="129">
        <v>3335897610</v>
      </c>
      <c r="C96" s="136">
        <v>44341.325428240743</v>
      </c>
      <c r="D96" s="136" t="s">
        <v>2473</v>
      </c>
      <c r="E96" s="124">
        <v>746</v>
      </c>
      <c r="F96" s="150" t="str">
        <f>VLOOKUP(E96,VIP!$A$2:$O13318,2,0)</f>
        <v>DRBR156</v>
      </c>
      <c r="G96" s="134" t="str">
        <f>VLOOKUP(E96,'LISTADO ATM'!$A$2:$B$897,2,0)</f>
        <v xml:space="preserve">ATM Oficina Las Terrenas </v>
      </c>
      <c r="H96" s="134" t="str">
        <f>VLOOKUP(E96,VIP!$A$2:$O18181,7,FALSE)</f>
        <v>Si</v>
      </c>
      <c r="I96" s="134" t="str">
        <f>VLOOKUP(E96,VIP!$A$2:$O10146,8,FALSE)</f>
        <v>Si</v>
      </c>
      <c r="J96" s="134" t="str">
        <f>VLOOKUP(E96,VIP!$A$2:$O10096,8,FALSE)</f>
        <v>Si</v>
      </c>
      <c r="K96" s="134" t="str">
        <f>VLOOKUP(E96,VIP!$A$2:$O13670,6,0)</f>
        <v>SI</v>
      </c>
      <c r="L96" s="125" t="s">
        <v>2418</v>
      </c>
      <c r="M96" s="135" t="s">
        <v>2447</v>
      </c>
      <c r="N96" s="135" t="s">
        <v>2454</v>
      </c>
      <c r="O96" s="134" t="s">
        <v>2573</v>
      </c>
      <c r="P96" s="134"/>
      <c r="Q96" s="135" t="s">
        <v>2418</v>
      </c>
    </row>
  </sheetData>
  <autoFilter ref="A4:Q4">
    <sortState ref="A5:Q9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37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6" t="s">
        <v>2150</v>
      </c>
      <c r="B1" s="177"/>
      <c r="C1" s="177"/>
      <c r="D1" s="177"/>
      <c r="E1" s="178"/>
    </row>
    <row r="2" spans="1:5" ht="25.5" customHeight="1" x14ac:dyDescent="0.25">
      <c r="A2" s="179" t="s">
        <v>2452</v>
      </c>
      <c r="B2" s="180"/>
      <c r="C2" s="180"/>
      <c r="D2" s="180"/>
      <c r="E2" s="181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2" t="s">
        <v>2415</v>
      </c>
      <c r="B7" s="183"/>
      <c r="C7" s="183"/>
      <c r="D7" s="183"/>
      <c r="E7" s="184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97">
        <f>COUNT(B9:B12)</f>
        <v>0</v>
      </c>
      <c r="C13" s="173"/>
      <c r="D13" s="174"/>
      <c r="E13" s="175"/>
    </row>
    <row r="14" spans="1:5" x14ac:dyDescent="0.25">
      <c r="B14" s="102"/>
      <c r="E14" s="102"/>
    </row>
    <row r="15" spans="1:5" ht="18" customHeight="1" x14ac:dyDescent="0.25">
      <c r="A15" s="182" t="s">
        <v>2477</v>
      </c>
      <c r="B15" s="183"/>
      <c r="C15" s="183"/>
      <c r="D15" s="183"/>
      <c r="E15" s="184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97">
        <f>COUNT(B17:B20)</f>
        <v>0</v>
      </c>
      <c r="C21" s="173"/>
      <c r="D21" s="174"/>
      <c r="E21" s="175"/>
    </row>
    <row r="22" spans="1:5" ht="15.75" thickBot="1" x14ac:dyDescent="0.3">
      <c r="B22" s="102"/>
      <c r="E22" s="102"/>
    </row>
    <row r="23" spans="1:5" ht="18.75" customHeight="1" thickBot="1" x14ac:dyDescent="0.3">
      <c r="A23" s="170" t="s">
        <v>2478</v>
      </c>
      <c r="B23" s="171"/>
      <c r="C23" s="171"/>
      <c r="D23" s="171"/>
      <c r="E23" s="172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97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70" t="s">
        <v>2553</v>
      </c>
      <c r="B53" s="171"/>
      <c r="C53" s="171"/>
      <c r="D53" s="171"/>
      <c r="E53" s="172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97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63" t="s">
        <v>2479</v>
      </c>
      <c r="B81" s="164"/>
      <c r="C81" s="164"/>
      <c r="D81" s="164"/>
      <c r="E81" s="165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51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66" t="s">
        <v>2480</v>
      </c>
      <c r="B97" s="167"/>
      <c r="C97" s="96" t="s">
        <v>2412</v>
      </c>
      <c r="D97" s="102"/>
      <c r="E97" s="102"/>
    </row>
    <row r="98" spans="1:5" ht="18.75" thickBot="1" x14ac:dyDescent="0.3">
      <c r="A98" s="168">
        <f>+B51+B79+B95</f>
        <v>43</v>
      </c>
      <c r="B98" s="169"/>
    </row>
    <row r="99" spans="1:5" ht="15.75" thickBot="1" x14ac:dyDescent="0.3">
      <c r="B99" s="102"/>
      <c r="E99" s="102"/>
    </row>
    <row r="100" spans="1:5" ht="18.75" thickBot="1" x14ac:dyDescent="0.3">
      <c r="A100" s="170" t="s">
        <v>2481</v>
      </c>
      <c r="B100" s="171"/>
      <c r="C100" s="171"/>
      <c r="D100" s="171"/>
      <c r="E100" s="172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85" t="s">
        <v>2419</v>
      </c>
      <c r="E101" s="186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1" t="s">
        <v>2568</v>
      </c>
      <c r="E102" s="162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1" t="s">
        <v>2570</v>
      </c>
      <c r="E103" s="162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1" t="s">
        <v>2568</v>
      </c>
      <c r="E104" s="162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1" t="s">
        <v>2570</v>
      </c>
      <c r="E105" s="162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1" t="s">
        <v>2570</v>
      </c>
      <c r="E106" s="162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1" t="s">
        <v>2568</v>
      </c>
      <c r="E107" s="162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1" t="s">
        <v>2568</v>
      </c>
      <c r="E108" s="162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1" t="s">
        <v>2568</v>
      </c>
      <c r="E109" s="162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1" t="s">
        <v>2568</v>
      </c>
      <c r="E110" s="162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1" t="s">
        <v>2568</v>
      </c>
      <c r="E111" s="162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1" t="s">
        <v>2568</v>
      </c>
      <c r="E112" s="162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1" t="s">
        <v>2577</v>
      </c>
      <c r="E113" s="162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1" t="s">
        <v>2568</v>
      </c>
      <c r="E114" s="162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1" t="s">
        <v>2570</v>
      </c>
      <c r="E115" s="162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1" t="s">
        <v>2570</v>
      </c>
      <c r="E116" s="162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1" t="s">
        <v>2568</v>
      </c>
      <c r="E117" s="162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1" t="s">
        <v>2570</v>
      </c>
      <c r="E118" s="162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1" t="s">
        <v>2568</v>
      </c>
      <c r="E119" s="162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1" t="s">
        <v>2570</v>
      </c>
      <c r="E120" s="162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1" t="s">
        <v>2568</v>
      </c>
      <c r="E121" s="162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1" t="s">
        <v>2570</v>
      </c>
      <c r="E122" s="162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1" t="s">
        <v>2570</v>
      </c>
      <c r="E123" s="162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1" t="s">
        <v>2570</v>
      </c>
      <c r="E124" s="162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1" t="s">
        <v>2570</v>
      </c>
      <c r="E125" s="162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1" t="s">
        <v>2568</v>
      </c>
      <c r="E126" s="162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1" t="s">
        <v>2568</v>
      </c>
      <c r="E127" s="162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1" t="s">
        <v>2570</v>
      </c>
      <c r="E128" s="162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1" t="s">
        <v>2570</v>
      </c>
      <c r="E129" s="162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1" t="s">
        <v>2570</v>
      </c>
      <c r="E130" s="162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1" t="s">
        <v>2570</v>
      </c>
      <c r="E131" s="162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1" t="s">
        <v>2568</v>
      </c>
      <c r="E132" s="162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1" t="s">
        <v>2568</v>
      </c>
      <c r="E133" s="162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1" t="s">
        <v>2568</v>
      </c>
      <c r="E134" s="162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1" t="s">
        <v>2568</v>
      </c>
      <c r="E135" s="162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1" t="s">
        <v>2570</v>
      </c>
      <c r="E136" s="162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1" t="s">
        <v>2570</v>
      </c>
      <c r="E137" s="162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9"/>
      <c r="E138" s="150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9"/>
      <c r="E139" s="150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9"/>
      <c r="E140" s="150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1"/>
      <c r="E141" s="162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1"/>
      <c r="E142" s="162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1"/>
      <c r="E143" s="162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1"/>
      <c r="E144" s="162"/>
    </row>
    <row r="145" spans="1:5" ht="18.75" thickBot="1" x14ac:dyDescent="0.3">
      <c r="A145" s="119" t="s">
        <v>2476</v>
      </c>
      <c r="B145" s="151">
        <f>COUNT(B102:B144)</f>
        <v>36</v>
      </c>
      <c r="C145" s="110"/>
      <c r="D145" s="110"/>
      <c r="E145" s="111"/>
    </row>
  </sheetData>
  <mergeCells count="53">
    <mergeCell ref="D144:E144"/>
    <mergeCell ref="D136:E136"/>
    <mergeCell ref="D137:E137"/>
    <mergeCell ref="D141:E141"/>
    <mergeCell ref="D142:E142"/>
    <mergeCell ref="D143:E143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98:B98"/>
    <mergeCell ref="A100:E100"/>
    <mergeCell ref="D118:E118"/>
    <mergeCell ref="D119:E119"/>
    <mergeCell ref="D120:E120"/>
    <mergeCell ref="C21:E21"/>
    <mergeCell ref="A23:E23"/>
    <mergeCell ref="A53:E53"/>
    <mergeCell ref="A81:E81"/>
    <mergeCell ref="A97:B97"/>
    <mergeCell ref="A1:E1"/>
    <mergeCell ref="A2:E2"/>
    <mergeCell ref="A7:E7"/>
    <mergeCell ref="C13:E13"/>
    <mergeCell ref="A15:E15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7:E117"/>
    <mergeCell ref="D113:E113"/>
    <mergeCell ref="D114:E114"/>
    <mergeCell ref="D115:E115"/>
    <mergeCell ref="D116:E116"/>
  </mergeCells>
  <phoneticPr fontId="46" type="noConversion"/>
  <conditionalFormatting sqref="E105">
    <cfRule type="duplicateValues" dxfId="982" priority="128"/>
  </conditionalFormatting>
  <conditionalFormatting sqref="B146:B1048576 B96:B97 B80:B81 B52:B53 B22:B23 B99:B100 B14:B20 B25:B33 B9:B12 B55:B78 B35:B50 B1:B7 B102:B144 B83:B94">
    <cfRule type="duplicateValues" dxfId="981" priority="126"/>
    <cfRule type="duplicateValues" dxfId="980" priority="127"/>
  </conditionalFormatting>
  <conditionalFormatting sqref="B35:B1048576 B1:B33">
    <cfRule type="duplicateValues" dxfId="979" priority="125"/>
  </conditionalFormatting>
  <conditionalFormatting sqref="E58">
    <cfRule type="duplicateValues" dxfId="978" priority="124"/>
  </conditionalFormatting>
  <conditionalFormatting sqref="E58">
    <cfRule type="duplicateValues" dxfId="977" priority="122"/>
    <cfRule type="duplicateValues" dxfId="976" priority="123"/>
  </conditionalFormatting>
  <conditionalFormatting sqref="E28">
    <cfRule type="duplicateValues" dxfId="975" priority="121"/>
  </conditionalFormatting>
  <conditionalFormatting sqref="E28">
    <cfRule type="duplicateValues" dxfId="974" priority="119"/>
    <cfRule type="duplicateValues" dxfId="973" priority="120"/>
  </conditionalFormatting>
  <conditionalFormatting sqref="E107">
    <cfRule type="duplicateValues" dxfId="972" priority="118"/>
  </conditionalFormatting>
  <conditionalFormatting sqref="E107">
    <cfRule type="duplicateValues" dxfId="971" priority="116"/>
    <cfRule type="duplicateValues" dxfId="970" priority="117"/>
  </conditionalFormatting>
  <conditionalFormatting sqref="E119 E121">
    <cfRule type="duplicateValues" dxfId="969" priority="115"/>
  </conditionalFormatting>
  <conditionalFormatting sqref="E119 E121">
    <cfRule type="duplicateValues" dxfId="968" priority="113"/>
    <cfRule type="duplicateValues" dxfId="967" priority="114"/>
  </conditionalFormatting>
  <conditionalFormatting sqref="E9:E12">
    <cfRule type="duplicateValues" dxfId="966" priority="112"/>
  </conditionalFormatting>
  <conditionalFormatting sqref="E9:E12">
    <cfRule type="duplicateValues" dxfId="965" priority="110"/>
    <cfRule type="duplicateValues" dxfId="964" priority="111"/>
  </conditionalFormatting>
  <conditionalFormatting sqref="E29">
    <cfRule type="duplicateValues" dxfId="963" priority="109"/>
  </conditionalFormatting>
  <conditionalFormatting sqref="E29">
    <cfRule type="duplicateValues" dxfId="962" priority="107"/>
    <cfRule type="duplicateValues" dxfId="961" priority="108"/>
  </conditionalFormatting>
  <conditionalFormatting sqref="E108">
    <cfRule type="duplicateValues" dxfId="960" priority="106"/>
  </conditionalFormatting>
  <conditionalFormatting sqref="E108">
    <cfRule type="duplicateValues" dxfId="959" priority="104"/>
    <cfRule type="duplicateValues" dxfId="958" priority="105"/>
  </conditionalFormatting>
  <conditionalFormatting sqref="E109">
    <cfRule type="duplicateValues" dxfId="957" priority="103"/>
  </conditionalFormatting>
  <conditionalFormatting sqref="E109">
    <cfRule type="duplicateValues" dxfId="956" priority="101"/>
    <cfRule type="duplicateValues" dxfId="955" priority="102"/>
  </conditionalFormatting>
  <conditionalFormatting sqref="B34">
    <cfRule type="duplicateValues" dxfId="954" priority="99"/>
    <cfRule type="duplicateValues" dxfId="953" priority="100"/>
  </conditionalFormatting>
  <conditionalFormatting sqref="B34">
    <cfRule type="duplicateValues" dxfId="952" priority="98"/>
  </conditionalFormatting>
  <conditionalFormatting sqref="E34">
    <cfRule type="duplicateValues" dxfId="951" priority="96"/>
    <cfRule type="duplicateValues" dxfId="950" priority="97"/>
  </conditionalFormatting>
  <conditionalFormatting sqref="E34">
    <cfRule type="duplicateValues" dxfId="949" priority="95"/>
  </conditionalFormatting>
  <conditionalFormatting sqref="E110">
    <cfRule type="duplicateValues" dxfId="948" priority="94"/>
  </conditionalFormatting>
  <conditionalFormatting sqref="E110">
    <cfRule type="duplicateValues" dxfId="947" priority="92"/>
    <cfRule type="duplicateValues" dxfId="946" priority="93"/>
  </conditionalFormatting>
  <conditionalFormatting sqref="E111">
    <cfRule type="duplicateValues" dxfId="945" priority="91"/>
  </conditionalFormatting>
  <conditionalFormatting sqref="E111">
    <cfRule type="duplicateValues" dxfId="944" priority="89"/>
    <cfRule type="duplicateValues" dxfId="943" priority="90"/>
  </conditionalFormatting>
  <conditionalFormatting sqref="E112">
    <cfRule type="duplicateValues" dxfId="942" priority="88"/>
  </conditionalFormatting>
  <conditionalFormatting sqref="E112">
    <cfRule type="duplicateValues" dxfId="941" priority="86"/>
    <cfRule type="duplicateValues" dxfId="940" priority="87"/>
  </conditionalFormatting>
  <conditionalFormatting sqref="E59:E63 E65 E32 E67:E70">
    <cfRule type="duplicateValues" dxfId="939" priority="85"/>
  </conditionalFormatting>
  <conditionalFormatting sqref="E59:E63 E65 E32 E67:E70">
    <cfRule type="duplicateValues" dxfId="938" priority="83"/>
    <cfRule type="duplicateValues" dxfId="937" priority="84"/>
  </conditionalFormatting>
  <conditionalFormatting sqref="E114">
    <cfRule type="duplicateValues" dxfId="936" priority="82"/>
  </conditionalFormatting>
  <conditionalFormatting sqref="E114">
    <cfRule type="duplicateValues" dxfId="935" priority="80"/>
    <cfRule type="duplicateValues" dxfId="934" priority="81"/>
  </conditionalFormatting>
  <conditionalFormatting sqref="E115">
    <cfRule type="duplicateValues" dxfId="933" priority="79"/>
  </conditionalFormatting>
  <conditionalFormatting sqref="E115">
    <cfRule type="duplicateValues" dxfId="932" priority="77"/>
    <cfRule type="duplicateValues" dxfId="931" priority="78"/>
  </conditionalFormatting>
  <conditionalFormatting sqref="E106">
    <cfRule type="duplicateValues" dxfId="930" priority="76"/>
  </conditionalFormatting>
  <conditionalFormatting sqref="E145:E1048576 E64 E1:E8 E13:E27 E66 E40:E42 E71:E106 E44:E57">
    <cfRule type="duplicateValues" dxfId="929" priority="74"/>
    <cfRule type="duplicateValues" dxfId="928" priority="75"/>
  </conditionalFormatting>
  <conditionalFormatting sqref="E116">
    <cfRule type="duplicateValues" dxfId="927" priority="73"/>
  </conditionalFormatting>
  <conditionalFormatting sqref="E116">
    <cfRule type="duplicateValues" dxfId="926" priority="71"/>
    <cfRule type="duplicateValues" dxfId="925" priority="72"/>
  </conditionalFormatting>
  <conditionalFormatting sqref="E117">
    <cfRule type="duplicateValues" dxfId="924" priority="70"/>
  </conditionalFormatting>
  <conditionalFormatting sqref="E117">
    <cfRule type="duplicateValues" dxfId="923" priority="68"/>
    <cfRule type="duplicateValues" dxfId="922" priority="69"/>
  </conditionalFormatting>
  <conditionalFormatting sqref="E118">
    <cfRule type="duplicateValues" dxfId="921" priority="67"/>
  </conditionalFormatting>
  <conditionalFormatting sqref="E118">
    <cfRule type="duplicateValues" dxfId="920" priority="65"/>
    <cfRule type="duplicateValues" dxfId="919" priority="66"/>
  </conditionalFormatting>
  <conditionalFormatting sqref="E145:E1048576 E55:E57 E64 E1:E7 E71:E81 E25:E27 E13:E15 E17:E23 E66 E40:E42 E83:E104 E44:E53">
    <cfRule type="duplicateValues" dxfId="918" priority="64"/>
  </conditionalFormatting>
  <conditionalFormatting sqref="E120">
    <cfRule type="duplicateValues" dxfId="917" priority="63"/>
  </conditionalFormatting>
  <conditionalFormatting sqref="E120">
    <cfRule type="duplicateValues" dxfId="916" priority="61"/>
    <cfRule type="duplicateValues" dxfId="915" priority="62"/>
  </conditionalFormatting>
  <conditionalFormatting sqref="E141:E144">
    <cfRule type="duplicateValues" dxfId="914" priority="60"/>
  </conditionalFormatting>
  <conditionalFormatting sqref="E141:E144">
    <cfRule type="duplicateValues" dxfId="913" priority="58"/>
    <cfRule type="duplicateValues" dxfId="912" priority="59"/>
  </conditionalFormatting>
  <conditionalFormatting sqref="E122">
    <cfRule type="duplicateValues" dxfId="911" priority="57"/>
  </conditionalFormatting>
  <conditionalFormatting sqref="E122">
    <cfRule type="duplicateValues" dxfId="910" priority="55"/>
    <cfRule type="duplicateValues" dxfId="909" priority="56"/>
  </conditionalFormatting>
  <conditionalFormatting sqref="E123">
    <cfRule type="duplicateValues" dxfId="908" priority="54"/>
  </conditionalFormatting>
  <conditionalFormatting sqref="E123">
    <cfRule type="duplicateValues" dxfId="907" priority="52"/>
    <cfRule type="duplicateValues" dxfId="906" priority="53"/>
  </conditionalFormatting>
  <conditionalFormatting sqref="E124">
    <cfRule type="duplicateValues" dxfId="905" priority="51"/>
  </conditionalFormatting>
  <conditionalFormatting sqref="E124">
    <cfRule type="duplicateValues" dxfId="904" priority="49"/>
    <cfRule type="duplicateValues" dxfId="903" priority="50"/>
  </conditionalFormatting>
  <conditionalFormatting sqref="E125">
    <cfRule type="duplicateValues" dxfId="902" priority="48"/>
  </conditionalFormatting>
  <conditionalFormatting sqref="E125">
    <cfRule type="duplicateValues" dxfId="901" priority="46"/>
    <cfRule type="duplicateValues" dxfId="900" priority="47"/>
  </conditionalFormatting>
  <conditionalFormatting sqref="E126">
    <cfRule type="duplicateValues" dxfId="899" priority="45"/>
  </conditionalFormatting>
  <conditionalFormatting sqref="E126">
    <cfRule type="duplicateValues" dxfId="898" priority="43"/>
    <cfRule type="duplicateValues" dxfId="897" priority="44"/>
  </conditionalFormatting>
  <conditionalFormatting sqref="E127">
    <cfRule type="duplicateValues" dxfId="896" priority="42"/>
  </conditionalFormatting>
  <conditionalFormatting sqref="E127">
    <cfRule type="duplicateValues" dxfId="895" priority="40"/>
    <cfRule type="duplicateValues" dxfId="894" priority="41"/>
  </conditionalFormatting>
  <conditionalFormatting sqref="E128">
    <cfRule type="duplicateValues" dxfId="893" priority="39"/>
  </conditionalFormatting>
  <conditionalFormatting sqref="E128">
    <cfRule type="duplicateValues" dxfId="892" priority="37"/>
    <cfRule type="duplicateValues" dxfId="891" priority="38"/>
  </conditionalFormatting>
  <conditionalFormatting sqref="E129">
    <cfRule type="duplicateValues" dxfId="890" priority="36"/>
  </conditionalFormatting>
  <conditionalFormatting sqref="E129">
    <cfRule type="duplicateValues" dxfId="889" priority="34"/>
    <cfRule type="duplicateValues" dxfId="888" priority="35"/>
  </conditionalFormatting>
  <conditionalFormatting sqref="E130">
    <cfRule type="duplicateValues" dxfId="887" priority="33"/>
  </conditionalFormatting>
  <conditionalFormatting sqref="E130">
    <cfRule type="duplicateValues" dxfId="886" priority="31"/>
    <cfRule type="duplicateValues" dxfId="885" priority="32"/>
  </conditionalFormatting>
  <conditionalFormatting sqref="E131">
    <cfRule type="duplicateValues" dxfId="884" priority="30"/>
  </conditionalFormatting>
  <conditionalFormatting sqref="E131">
    <cfRule type="duplicateValues" dxfId="883" priority="28"/>
    <cfRule type="duplicateValues" dxfId="882" priority="29"/>
  </conditionalFormatting>
  <conditionalFormatting sqref="E132">
    <cfRule type="duplicateValues" dxfId="881" priority="27"/>
  </conditionalFormatting>
  <conditionalFormatting sqref="E132">
    <cfRule type="duplicateValues" dxfId="880" priority="25"/>
    <cfRule type="duplicateValues" dxfId="879" priority="26"/>
  </conditionalFormatting>
  <conditionalFormatting sqref="E133">
    <cfRule type="duplicateValues" dxfId="878" priority="24"/>
  </conditionalFormatting>
  <conditionalFormatting sqref="E133">
    <cfRule type="duplicateValues" dxfId="877" priority="22"/>
    <cfRule type="duplicateValues" dxfId="876" priority="23"/>
  </conditionalFormatting>
  <conditionalFormatting sqref="E134">
    <cfRule type="duplicateValues" dxfId="875" priority="21"/>
  </conditionalFormatting>
  <conditionalFormatting sqref="E134">
    <cfRule type="duplicateValues" dxfId="874" priority="19"/>
    <cfRule type="duplicateValues" dxfId="873" priority="20"/>
  </conditionalFormatting>
  <conditionalFormatting sqref="E135">
    <cfRule type="duplicateValues" dxfId="872" priority="18"/>
  </conditionalFormatting>
  <conditionalFormatting sqref="E135">
    <cfRule type="duplicateValues" dxfId="871" priority="16"/>
    <cfRule type="duplicateValues" dxfId="870" priority="17"/>
  </conditionalFormatting>
  <conditionalFormatting sqref="E136">
    <cfRule type="duplicateValues" dxfId="869" priority="15"/>
  </conditionalFormatting>
  <conditionalFormatting sqref="E136">
    <cfRule type="duplicateValues" dxfId="868" priority="13"/>
    <cfRule type="duplicateValues" dxfId="867" priority="14"/>
  </conditionalFormatting>
  <conditionalFormatting sqref="E137:E140">
    <cfRule type="duplicateValues" dxfId="866" priority="12"/>
  </conditionalFormatting>
  <conditionalFormatting sqref="E137:E140">
    <cfRule type="duplicateValues" dxfId="865" priority="10"/>
    <cfRule type="duplicateValues" dxfId="864" priority="11"/>
  </conditionalFormatting>
  <conditionalFormatting sqref="B1:B1048576">
    <cfRule type="duplicateValues" dxfId="863" priority="2"/>
    <cfRule type="duplicateValues" dxfId="862" priority="9"/>
  </conditionalFormatting>
  <conditionalFormatting sqref="E33 E30:E31 E35:E39">
    <cfRule type="duplicateValues" dxfId="861" priority="8"/>
  </conditionalFormatting>
  <conditionalFormatting sqref="E33 E30:E31 E35:E39">
    <cfRule type="duplicateValues" dxfId="860" priority="6"/>
    <cfRule type="duplicateValues" dxfId="859" priority="7"/>
  </conditionalFormatting>
  <conditionalFormatting sqref="E43">
    <cfRule type="duplicateValues" dxfId="858" priority="4"/>
    <cfRule type="duplicateValues" dxfId="857" priority="5"/>
  </conditionalFormatting>
  <conditionalFormatting sqref="E43">
    <cfRule type="duplicateValues" dxfId="856" priority="3"/>
  </conditionalFormatting>
  <conditionalFormatting sqref="E1:E1048576">
    <cfRule type="duplicateValues" dxfId="8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54" priority="2"/>
  </conditionalFormatting>
  <conditionalFormatting sqref="A827">
    <cfRule type="duplicateValues" dxfId="85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2431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852" priority="119326"/>
  </conditionalFormatting>
  <conditionalFormatting sqref="B33">
    <cfRule type="duplicateValues" dxfId="851" priority="119327"/>
    <cfRule type="duplicateValues" dxfId="850" priority="119328"/>
  </conditionalFormatting>
  <conditionalFormatting sqref="A33">
    <cfRule type="duplicateValues" dxfId="849" priority="119340"/>
  </conditionalFormatting>
  <conditionalFormatting sqref="A33">
    <cfRule type="duplicateValues" dxfId="848" priority="119341"/>
    <cfRule type="duplicateValues" dxfId="847" priority="119342"/>
  </conditionalFormatting>
  <conditionalFormatting sqref="B4:B8">
    <cfRule type="duplicateValues" dxfId="846" priority="6"/>
  </conditionalFormatting>
  <conditionalFormatting sqref="B4:B8">
    <cfRule type="duplicateValues" dxfId="845" priority="5"/>
  </conditionalFormatting>
  <conditionalFormatting sqref="A3:A8">
    <cfRule type="duplicateValues" dxfId="844" priority="3"/>
    <cfRule type="duplicateValues" dxfId="843" priority="4"/>
  </conditionalFormatting>
  <conditionalFormatting sqref="B3">
    <cfRule type="duplicateValues" dxfId="842" priority="2"/>
  </conditionalFormatting>
  <conditionalFormatting sqref="B3">
    <cfRule type="duplicateValues" dxfId="84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15.8324421296275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840" priority="99258"/>
  </conditionalFormatting>
  <conditionalFormatting sqref="B7">
    <cfRule type="duplicateValues" dxfId="839" priority="42"/>
    <cfRule type="duplicateValues" dxfId="838" priority="43"/>
    <cfRule type="duplicateValues" dxfId="837" priority="44"/>
  </conditionalFormatting>
  <conditionalFormatting sqref="B7">
    <cfRule type="duplicateValues" dxfId="836" priority="41"/>
  </conditionalFormatting>
  <conditionalFormatting sqref="B7">
    <cfRule type="duplicateValues" dxfId="835" priority="39"/>
    <cfRule type="duplicateValues" dxfId="834" priority="40"/>
  </conditionalFormatting>
  <conditionalFormatting sqref="B7">
    <cfRule type="duplicateValues" dxfId="833" priority="36"/>
    <cfRule type="duplicateValues" dxfId="832" priority="37"/>
    <cfRule type="duplicateValues" dxfId="831" priority="38"/>
  </conditionalFormatting>
  <conditionalFormatting sqref="B7">
    <cfRule type="duplicateValues" dxfId="830" priority="35"/>
  </conditionalFormatting>
  <conditionalFormatting sqref="B7">
    <cfRule type="duplicateValues" dxfId="829" priority="33"/>
    <cfRule type="duplicateValues" dxfId="828" priority="34"/>
  </conditionalFormatting>
  <conditionalFormatting sqref="B7">
    <cfRule type="duplicateValues" dxfId="827" priority="32"/>
  </conditionalFormatting>
  <conditionalFormatting sqref="B7">
    <cfRule type="duplicateValues" dxfId="826" priority="29"/>
    <cfRule type="duplicateValues" dxfId="825" priority="30"/>
    <cfRule type="duplicateValues" dxfId="824" priority="31"/>
  </conditionalFormatting>
  <conditionalFormatting sqref="B7">
    <cfRule type="duplicateValues" dxfId="823" priority="28"/>
  </conditionalFormatting>
  <conditionalFormatting sqref="B7">
    <cfRule type="duplicateValues" dxfId="822" priority="27"/>
  </conditionalFormatting>
  <conditionalFormatting sqref="B9">
    <cfRule type="duplicateValues" dxfId="821" priority="26"/>
  </conditionalFormatting>
  <conditionalFormatting sqref="B9">
    <cfRule type="duplicateValues" dxfId="820" priority="23"/>
    <cfRule type="duplicateValues" dxfId="819" priority="24"/>
    <cfRule type="duplicateValues" dxfId="818" priority="25"/>
  </conditionalFormatting>
  <conditionalFormatting sqref="B9">
    <cfRule type="duplicateValues" dxfId="817" priority="21"/>
    <cfRule type="duplicateValues" dxfId="816" priority="22"/>
  </conditionalFormatting>
  <conditionalFormatting sqref="B9">
    <cfRule type="duplicateValues" dxfId="815" priority="18"/>
    <cfRule type="duplicateValues" dxfId="814" priority="19"/>
    <cfRule type="duplicateValues" dxfId="813" priority="20"/>
  </conditionalFormatting>
  <conditionalFormatting sqref="B9">
    <cfRule type="duplicateValues" dxfId="812" priority="17"/>
  </conditionalFormatting>
  <conditionalFormatting sqref="B9">
    <cfRule type="duplicateValues" dxfId="811" priority="16"/>
  </conditionalFormatting>
  <conditionalFormatting sqref="B9">
    <cfRule type="duplicateValues" dxfId="810" priority="15"/>
  </conditionalFormatting>
  <conditionalFormatting sqref="B9">
    <cfRule type="duplicateValues" dxfId="809" priority="12"/>
    <cfRule type="duplicateValues" dxfId="808" priority="13"/>
    <cfRule type="duplicateValues" dxfId="807" priority="14"/>
  </conditionalFormatting>
  <conditionalFormatting sqref="B9">
    <cfRule type="duplicateValues" dxfId="806" priority="10"/>
    <cfRule type="duplicateValues" dxfId="805" priority="11"/>
  </conditionalFormatting>
  <conditionalFormatting sqref="C9">
    <cfRule type="duplicateValues" dxfId="804" priority="9"/>
  </conditionalFormatting>
  <conditionalFormatting sqref="E3">
    <cfRule type="duplicateValues" dxfId="803" priority="121621"/>
  </conditionalFormatting>
  <conditionalFormatting sqref="E3">
    <cfRule type="duplicateValues" dxfId="802" priority="121622"/>
    <cfRule type="duplicateValues" dxfId="801" priority="121623"/>
  </conditionalFormatting>
  <conditionalFormatting sqref="E3">
    <cfRule type="duplicateValues" dxfId="800" priority="121624"/>
    <cfRule type="duplicateValues" dxfId="799" priority="121625"/>
    <cfRule type="duplicateValues" dxfId="798" priority="121626"/>
    <cfRule type="duplicateValues" dxfId="797" priority="121627"/>
  </conditionalFormatting>
  <conditionalFormatting sqref="B3">
    <cfRule type="duplicateValues" dxfId="796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8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95" priority="2"/>
  </conditionalFormatting>
  <conditionalFormatting sqref="B1:B1048576">
    <cfRule type="duplicateValues" dxfId="79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2021-05-24T02:44:39Z</cp:lastPrinted>
  <dcterms:created xsi:type="dcterms:W3CDTF">2014-10-01T23:18:29Z</dcterms:created>
  <dcterms:modified xsi:type="dcterms:W3CDTF">2021-05-25T11:59:18Z</dcterms:modified>
</cp:coreProperties>
</file>