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REPORTE!$A$4:$Q$84</definedName>
    <definedName name="_xlnm._FilterDatabase" localSheetId="3" hidden="1">'Sin Efectivo'!$A$57:$E$57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6" l="1"/>
  <c r="A9" i="16"/>
  <c r="B118" i="16" l="1"/>
  <c r="B70" i="16"/>
  <c r="B57" i="16"/>
  <c r="B40" i="16"/>
  <c r="A64" i="16"/>
  <c r="C64" i="16"/>
  <c r="A65" i="16"/>
  <c r="C65" i="16"/>
  <c r="A63" i="16"/>
  <c r="C63" i="16"/>
  <c r="A66" i="16"/>
  <c r="C66" i="16"/>
  <c r="A67" i="16"/>
  <c r="C67" i="16"/>
  <c r="A68" i="16"/>
  <c r="C68" i="16"/>
  <c r="A52" i="16"/>
  <c r="C52" i="16"/>
  <c r="A53" i="16"/>
  <c r="C53" i="16"/>
  <c r="A54" i="16"/>
  <c r="C54" i="16"/>
  <c r="A55" i="16"/>
  <c r="C55" i="16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2" i="1"/>
  <c r="A91" i="1"/>
  <c r="A90" i="1"/>
  <c r="A89" i="1"/>
  <c r="A88" i="1"/>
  <c r="A87" i="1"/>
  <c r="A86" i="1"/>
  <c r="A85" i="1"/>
  <c r="A115" i="16"/>
  <c r="C115" i="16"/>
  <c r="A116" i="16"/>
  <c r="C116" i="16"/>
  <c r="A111" i="16"/>
  <c r="C111" i="16"/>
  <c r="A112" i="16"/>
  <c r="C112" i="16"/>
  <c r="A113" i="16"/>
  <c r="C113" i="16"/>
  <c r="A114" i="16"/>
  <c r="C114" i="16"/>
  <c r="A107" i="16"/>
  <c r="C107" i="16"/>
  <c r="A108" i="16"/>
  <c r="C108" i="16"/>
  <c r="A109" i="16"/>
  <c r="C109" i="16"/>
  <c r="A110" i="16"/>
  <c r="C110" i="16"/>
  <c r="A104" i="16"/>
  <c r="C104" i="16"/>
  <c r="A105" i="16"/>
  <c r="C105" i="16"/>
  <c r="A106" i="16"/>
  <c r="C106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92" i="16"/>
  <c r="C92" i="16"/>
  <c r="A93" i="16"/>
  <c r="C93" i="16"/>
  <c r="A94" i="16"/>
  <c r="C94" i="16"/>
  <c r="A95" i="16"/>
  <c r="C95" i="16"/>
  <c r="A96" i="16"/>
  <c r="C96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7" i="16"/>
  <c r="C97" i="16"/>
  <c r="A117" i="16"/>
  <c r="C117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69" i="16"/>
  <c r="A69" i="16"/>
  <c r="C62" i="16"/>
  <c r="A62" i="16"/>
  <c r="C61" i="16"/>
  <c r="A61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B10" i="16"/>
  <c r="A73" i="16" l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<sst xmlns="http://schemas.openxmlformats.org/spreadsheetml/2006/main" count="13602" uniqueCount="2615">
  <si>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</si>
  <si>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</si>
  <si>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</si>
  <si>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</si>
  <si>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</si>
  <si>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</si>
  <si>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</si>
  <si>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</si>
  <si>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</si>
  <si>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</si>
  <si>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</si>
  <si>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</si>
  <si>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</si>
  <si>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</si>
  <si>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</si>
  <si>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</si>
  <si>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</si>
  <si>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</si>
  <si>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</si>
  <si>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</si>
  <si>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</si>
  <si>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</si>
  <si>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</si>
  <si>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</si>
  <si>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</si>
  <si>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</si>
  <si>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</si>
  <si>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</si>
  <si>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</si>
  <si>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</si>
  <si>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</si>
  <si>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</si>
  <si>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</si>
  <si>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</si>
  <si>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</si>
  <si>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</si>
  <si>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</si>
  <si>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</si>
  <si>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</si>
  <si>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</si>
  <si>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</si>
  <si>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</si>
  <si>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</si>
  <si>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</si>
  <si>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</si>
  <si>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</si>
  <si>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</si>
  <si>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</si>
  <si>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</si>
  <si>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</si>
  <si>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</si>
  <si>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</si>
  <si>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</si>
  <si>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</si>
  <si>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</si>
  <si>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</si>
  <si>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</si>
  <si>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</si>
  <si>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</si>
  <si>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</si>
  <si>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</si>
  <si>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</si>
  <si>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</si>
  <si>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</si>
  <si>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</si>
  <si>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</si>
  <si>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</si>
  <si>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</si>
  <si>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</si>
  <si>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</si>
  <si>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</si>
  <si>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</si>
  <si>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</si>
  <si>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</si>
  <si>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</si>
  <si>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</si>
  <si>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</si>
  <si>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</si>
  <si>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</si>
  <si>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</si>
  <si>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</si>
  <si>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</si>
  <si>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</si>
  <si>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</si>
  <si>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</si>
  <si>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</si>
  <si>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</si>
  <si>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</si>
  <si>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</si>
  <si>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</si>
  <si>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</si>
  <si>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</si>
  <si>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</si>
  <si>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</si>
  <si>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</si>
  <si>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</si>
  <si>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</si>
  <si>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</si>
  <si>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</si>
  <si>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</si>
  <si>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</si>
  <si>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</si>
  <si>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</si>
  <si>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</si>
  <si>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</si>
  <si>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</si>
  <si>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</si>
  <si>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</si>
  <si>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</si>
  <si>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</si>
  <si>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</si>
  <si>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</si>
  <si>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</si>
  <si>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</si>
  <si>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</si>
  <si>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</si>
  <si>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</si>
  <si>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</si>
  <si>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</si>
  <si>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</si>
  <si>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</si>
  <si>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</si>
  <si>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</si>
  <si>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</si>
  <si>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</si>
  <si>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</si>
  <si>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</si>
  <si>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</si>
  <si>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</si>
  <si>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</si>
  <si>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</si>
  <si>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</si>
  <si>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</si>
  <si>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</si>
  <si>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</si>
  <si>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</si>
  <si>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</si>
  <si>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</si>
  <si>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</si>
  <si>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</si>
  <si>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</si>
  <si>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</si>
  <si>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</si>
  <si>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</si>
  <si>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</si>
  <si>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</si>
  <si>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</si>
  <si>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</si>
  <si>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</si>
  <si>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</si>
  <si>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</si>
  <si>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</si>
  <si>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</si>
  <si>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</si>
  <si>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</si>
  <si>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</si>
  <si>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</si>
  <si>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</si>
  <si>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</si>
  <si>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</si>
  <si>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</si>
  <si>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</si>
  <si>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</si>
  <si>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</si>
  <si>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</si>
  <si>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</si>
  <si>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</si>
  <si>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</si>
  <si>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</si>
  <si>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</si>
  <si>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</si>
  <si>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</si>
  <si>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</si>
  <si>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</si>
  <si>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</si>
  <si>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</si>
  <si>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</si>
  <si>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</si>
  <si>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</si>
  <si>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</si>
  <si>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</si>
  <si>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</si>
  <si>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</si>
  <si>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</si>
  <si>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</si>
  <si>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</si>
  <si>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</si>
  <si>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</si>
  <si>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</si>
  <si>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</si>
  <si>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</si>
  <si>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</si>
  <si>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</si>
  <si>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</si>
  <si>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</si>
  <si>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</si>
  <si>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</si>
  <si>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</si>
  <si>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</si>
  <si>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</si>
  <si>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</si>
  <si>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</si>
  <si>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</si>
  <si>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</si>
  <si>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</si>
  <si>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</si>
  <si>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</si>
  <si>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</si>
  <si>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</si>
  <si>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</si>
  <si>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</si>
  <si>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</si>
  <si>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</si>
  <si>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</si>
  <si>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</si>
  <si>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</si>
  <si>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</si>
  <si>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</si>
  <si>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</si>
  <si>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</si>
  <si>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</si>
  <si>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</si>
  <si>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</si>
  <si>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</si>
  <si>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</si>
  <si>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</si>
  <si>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</si>
  <si>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</si>
  <si>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</si>
  <si>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</si>
  <si>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</si>
  <si>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</si>
  <si>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</si>
  <si>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</si>
  <si>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</si>
  <si>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</si>
  <si>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</si>
  <si>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</si>
  <si>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</si>
  <si>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</si>
  <si>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</si>
  <si>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</si>
  <si>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</si>
  <si>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</si>
  <si>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</si>
  <si>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</si>
  <si>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</si>
  <si>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</si>
  <si>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</si>
  <si>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</si>
  <si>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</si>
  <si>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</si>
  <si>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</si>
  <si>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</si>
  <si>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</si>
  <si>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</si>
  <si>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</si>
  <si>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</si>
  <si>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</si>
  <si>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</si>
  <si>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</si>
  <si>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</si>
  <si>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</si>
  <si>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</si>
  <si>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</si>
  <si>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</si>
  <si>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</si>
  <si>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</si>
  <si>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</si>
  <si>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</si>
  <si>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</si>
  <si>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</si>
  <si>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</si>
  <si>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</si>
  <si>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</si>
  <si>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</si>
  <si>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</si>
  <si>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</si>
  <si>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</si>
  <si>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</si>
  <si>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</si>
  <si>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</si>
  <si>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</si>
  <si>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</si>
  <si>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</si>
  <si>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</si>
  <si>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</si>
  <si>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</si>
  <si>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</si>
  <si>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</si>
  <si>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</si>
  <si>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</si>
  <si>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</si>
  <si>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</si>
  <si>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</si>
  <si>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</si>
  <si>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</si>
  <si>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</si>
  <si>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</si>
  <si>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</si>
  <si>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</si>
  <si>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</si>
  <si>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</si>
  <si>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</si>
  <si>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</si>
  <si>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</si>
  <si>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</si>
  <si>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</si>
  <si>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</si>
  <si>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</si>
  <si>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</si>
  <si>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</si>
  <si>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</si>
  <si>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</si>
  <si>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</si>
  <si>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</si>
  <si>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</si>
  <si>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</si>
  <si>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</si>
  <si>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</si>
  <si>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</si>
  <si>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</si>
  <si>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</si>
  <si>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</si>
  <si>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</si>
  <si>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</si>
  <si>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</si>
  <si>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</si>
  <si>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</si>
  <si>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</si>
  <si>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</si>
  <si>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</si>
  <si>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</si>
  <si>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</si>
  <si>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</si>
  <si>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</si>
  <si>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</si>
  <si>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</si>
  <si>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</si>
  <si>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</si>
  <si>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</si>
  <si>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</si>
  <si>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</si>
  <si>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</si>
  <si>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</si>
  <si>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</si>
  <si>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</si>
  <si>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</si>
  <si>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</si>
  <si>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</si>
  <si>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</si>
  <si>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</si>
  <si>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</si>
  <si>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</si>
  <si>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</si>
  <si>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</si>
  <si>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</si>
  <si>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</si>
  <si>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</si>
  <si>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</si>
  <si>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</si>
  <si>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</si>
  <si>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</si>
  <si>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</si>
  <si>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</si>
  <si>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</si>
  <si>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</si>
  <si>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</si>
  <si>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</si>
  <si>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</si>
  <si>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</si>
  <si>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</si>
  <si>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</si>
  <si>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</si>
  <si>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</si>
  <si>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</si>
  <si>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</si>
  <si>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</si>
  <si>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</si>
  <si>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</si>
  <si>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</si>
  <si>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</si>
  <si>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</si>
  <si>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</si>
  <si>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</si>
  <si>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</si>
  <si>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</si>
  <si>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</si>
  <si>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</si>
  <si>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</si>
  <si>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</si>
  <si>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</si>
  <si>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</si>
  <si>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</si>
  <si>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</si>
  <si>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</si>
  <si>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</si>
  <si>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</si>
  <si>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</si>
  <si>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</si>
  <si>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</si>
  <si>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</si>
  <si>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</si>
  <si>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</si>
  <si>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</si>
  <si>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</si>
  <si>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</si>
  <si>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</si>
  <si>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</si>
  <si>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</si>
  <si>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</si>
  <si>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</si>
  <si>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</si>
  <si>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</si>
  <si>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</si>
  <si>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</si>
  <si>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</si>
  <si>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</si>
  <si>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</si>
  <si>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</si>
  <si>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</si>
  <si>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</si>
  <si>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</si>
  <si>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</si>
  <si>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</si>
  <si>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</si>
  <si>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</si>
  <si>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</si>
  <si>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</si>
  <si>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</si>
  <si>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</si>
  <si>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</si>
  <si>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</si>
  <si>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</si>
  <si>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</si>
  <si>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</si>
  <si>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</si>
  <si>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</si>
  <si>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</si>
  <si>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</si>
  <si>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</si>
  <si>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</si>
  <si>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</si>
  <si>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</si>
  <si>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</si>
  <si>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</si>
  <si>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</si>
  <si>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</si>
  <si>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</si>
  <si>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</si>
  <si>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</si>
  <si>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</si>
  <si>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</si>
  <si>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</si>
  <si>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</si>
  <si>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</si>
  <si>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</si>
  <si>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</si>
  <si>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</si>
  <si>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</si>
  <si>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</si>
  <si>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</si>
  <si>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</si>
  <si>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</si>
  <si>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</si>
  <si>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</si>
  <si>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</si>
  <si>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</si>
  <si>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</si>
  <si>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</si>
  <si>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</si>
  <si>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</si>
  <si>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</si>
  <si>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</si>
  <si>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</si>
  <si>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</si>
  <si>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</si>
  <si>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</si>
  <si>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</si>
  <si>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</si>
  <si>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</si>
  <si>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</si>
  <si>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</si>
  <si>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</si>
  <si>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</si>
  <si>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</si>
  <si>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</si>
  <si>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</si>
  <si>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</si>
  <si>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</si>
  <si>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</si>
  <si>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</si>
  <si>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</si>
  <si>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</si>
  <si>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</si>
  <si>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</si>
  <si>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</si>
  <si>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</si>
  <si>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</si>
  <si>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</si>
  <si>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</si>
  <si>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</si>
  <si>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</si>
  <si>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</si>
  <si>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</si>
  <si>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</si>
  <si>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</si>
  <si>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</si>
  <si>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</si>
  <si>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</si>
  <si>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</si>
  <si>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</si>
  <si>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</si>
  <si>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</si>
  <si>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</si>
  <si>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</si>
  <si>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</si>
  <si>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</si>
  <si>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</si>
  <si>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</si>
  <si>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</si>
  <si>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</si>
  <si>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</si>
  <si>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</si>
  <si>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</si>
  <si>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</si>
  <si>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</si>
  <si>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</si>
  <si>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</si>
  <si>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</si>
  <si>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</si>
  <si>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</si>
  <si>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</si>
  <si>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</si>
  <si>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</si>
  <si>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</si>
  <si>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</si>
  <si>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</si>
  <si>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</si>
  <si>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</si>
  <si>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</si>
  <si>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</si>
  <si>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</si>
  <si>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</si>
  <si>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</si>
  <si>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</si>
  <si>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</si>
  <si>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</si>
  <si>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</si>
  <si>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</si>
  <si>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</si>
  <si>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</si>
  <si>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</si>
  <si>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</si>
  <si>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</si>
  <si>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</si>
  <si>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</si>
  <si>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</si>
  <si>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</si>
  <si>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</si>
  <si>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</si>
  <si>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</si>
  <si>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</si>
  <si>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</si>
  <si>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</si>
  <si>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</si>
  <si>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</si>
  <si>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</si>
  <si>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</si>
  <si>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</si>
  <si>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</si>
  <si>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</si>
  <si>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</si>
  <si>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</si>
  <si>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</si>
  <si>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</si>
  <si>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</si>
  <si>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</si>
  <si>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</si>
  <si>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</si>
  <si>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</si>
  <si>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</si>
  <si>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</si>
  <si>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</si>
  <si>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</si>
  <si>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</si>
  <si>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</si>
  <si>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</si>
  <si>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</si>
  <si>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</si>
  <si>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</si>
  <si>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</si>
  <si>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</si>
  <si>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</si>
  <si>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</si>
  <si>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</si>
  <si>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</si>
  <si>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</si>
  <si>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</si>
  <si>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</si>
  <si>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</si>
  <si>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</si>
  <si>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</si>
  <si>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</si>
  <si>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</si>
  <si>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</si>
  <si>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</si>
  <si>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</si>
  <si>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</si>
  <si>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</si>
  <si>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</si>
  <si>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</si>
  <si>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</si>
  <si>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</si>
  <si>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</si>
  <si>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</si>
  <si>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</si>
  <si>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</si>
  <si>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</si>
  <si>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</si>
  <si>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</si>
  <si>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</si>
  <si>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</si>
  <si>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</si>
  <si>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</si>
  <si>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</si>
  <si>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</si>
  <si>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</si>
  <si>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</si>
  <si>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</si>
  <si>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</si>
  <si>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</si>
  <si>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</si>
  <si>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</si>
  <si>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</si>
  <si>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</si>
  <si>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</si>
  <si>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</si>
  <si>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</si>
  <si>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</si>
  <si>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</si>
  <si>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</si>
  <si>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</si>
  <si>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</si>
  <si>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</si>
  <si>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</si>
  <si>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</si>
  <si>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</si>
  <si>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</si>
  <si>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</si>
  <si>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</si>
  <si>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</si>
  <si>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</si>
  <si>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</si>
  <si>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</si>
  <si>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</si>
  <si>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</si>
  <si>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</si>
  <si>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</si>
  <si>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</si>
  <si>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</si>
  <si>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</si>
  <si>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</si>
  <si>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</si>
  <si>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</si>
  <si>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</si>
  <si>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</si>
  <si>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</si>
  <si>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</si>
  <si>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</si>
  <si>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</si>
  <si>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</si>
  <si>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</si>
  <si>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</si>
  <si>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</si>
  <si>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</si>
  <si>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</si>
  <si>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</si>
  <si>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</si>
  <si>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</si>
  <si>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</si>
  <si>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</si>
  <si>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</si>
  <si>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</si>
  <si>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</si>
  <si>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</si>
  <si>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</si>
  <si>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</si>
  <si>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</si>
  <si>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</si>
  <si>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</si>
  <si>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</si>
  <si>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</si>
  <si>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</si>
  <si>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</si>
  <si>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</si>
  <si>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</si>
  <si>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</si>
  <si>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</si>
  <si>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</si>
  <si>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</si>
  <si>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</si>
  <si>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</si>
  <si>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</si>
  <si>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</si>
  <si>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</si>
  <si>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</si>
  <si>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</si>
  <si>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</si>
  <si>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</si>
  <si>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</si>
  <si>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</si>
  <si>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</si>
  <si>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</si>
  <si>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</si>
  <si>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</si>
  <si>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</si>
  <si>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</si>
  <si>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</si>
  <si>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</si>
  <si>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</si>
  <si>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</si>
  <si>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</si>
  <si>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</si>
  <si>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</si>
  <si>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</si>
  <si>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</si>
  <si>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</si>
  <si>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</si>
  <si>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</si>
  <si>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</si>
  <si>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</si>
  <si>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</si>
  <si>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</si>
  <si>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</si>
  <si>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</si>
  <si>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</si>
  <si>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</si>
  <si>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</si>
  <si>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</si>
  <si>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</si>
  <si>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</si>
  <si>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</si>
  <si>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</si>
  <si>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</si>
  <si>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</si>
  <si>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</si>
  <si>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</si>
  <si>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</si>
  <si>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</si>
  <si>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</si>
  <si>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</si>
  <si>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</si>
  <si>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</si>
  <si>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</si>
  <si>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</si>
  <si>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</si>
  <si>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</si>
  <si>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</si>
  <si>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</si>
  <si>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</si>
  <si>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</si>
  <si>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</si>
  <si>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</si>
  <si>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</si>
  <si>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</si>
  <si>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</si>
  <si>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</si>
  <si>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</si>
  <si>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</si>
  <si>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</si>
  <si>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</si>
  <si>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</si>
  <si>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</si>
  <si>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</si>
  <si>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</si>
  <si>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</si>
  <si>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</si>
  <si>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</si>
  <si>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</si>
  <si>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</si>
  <si>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</si>
  <si>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</si>
  <si>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</si>
  <si>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</si>
  <si>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</si>
  <si>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</si>
  <si>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</si>
  <si>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</si>
  <si>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</si>
  <si>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</si>
  <si>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</si>
  <si>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</si>
  <si>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</si>
  <si>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</si>
  <si>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</si>
  <si>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</si>
  <si>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</si>
  <si>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</si>
  <si>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</si>
  <si>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</si>
  <si>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</si>
  <si>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</si>
  <si>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</si>
  <si>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</si>
  <si>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</si>
  <si>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</si>
  <si>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</si>
  <si>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</si>
  <si>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</si>
  <si>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</si>
  <si>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</si>
  <si>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</si>
  <si>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</si>
  <si>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</si>
  <si>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</si>
  <si>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</si>
  <si>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</si>
  <si>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</si>
  <si>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</si>
  <si>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</si>
  <si>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</si>
  <si>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</si>
  <si>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</si>
  <si>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</si>
  <si>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</si>
  <si>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</si>
  <si>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</si>
  <si>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</si>
  <si>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</si>
  <si>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</si>
  <si>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</si>
  <si>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</si>
  <si>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</si>
  <si>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</si>
  <si>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</si>
  <si>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</si>
  <si>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</si>
  <si>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</si>
  <si>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</si>
  <si>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</si>
  <si>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</si>
  <si>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</si>
  <si>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</si>
  <si>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</si>
  <si>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</si>
  <si>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</si>
  <si>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</si>
  <si>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</si>
  <si>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</si>
  <si>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</si>
  <si>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</si>
  <si>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</si>
  <si>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</si>
  <si>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</si>
  <si>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</si>
  <si>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</si>
  <si>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</si>
  <si>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</si>
  <si>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</si>
  <si>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</si>
  <si>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</si>
  <si>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</si>
  <si>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</si>
  <si>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</si>
  <si>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</si>
  <si>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</si>
  <si>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</si>
  <si>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</si>
  <si>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</si>
  <si>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</si>
  <si>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</si>
  <si>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</si>
  <si>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</si>
  <si>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</si>
  <si>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</si>
  <si>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</si>
  <si>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</si>
  <si>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</si>
  <si>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</si>
  <si>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</si>
  <si>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</si>
  <si>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</si>
  <si>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</si>
  <si>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</si>
  <si>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</si>
  <si>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</si>
  <si>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</si>
  <si>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</si>
  <si>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</si>
  <si>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</si>
  <si>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</si>
  <si>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</si>
  <si>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</si>
  <si>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</si>
  <si>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</si>
  <si>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</si>
  <si>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</si>
  <si>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</si>
  <si>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</si>
  <si>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</si>
  <si>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</si>
  <si>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</si>
  <si>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</si>
  <si>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</si>
  <si>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</si>
  <si>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</si>
  <si>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</si>
  <si>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</si>
  <si>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</si>
  <si>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</si>
  <si>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</si>
  <si>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</si>
  <si>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</si>
  <si>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</si>
  <si>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</si>
  <si>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</si>
  <si>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</si>
  <si>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</si>
  <si>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</si>
  <si>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</si>
  <si>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</si>
  <si>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</si>
  <si>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</si>
  <si>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</si>
  <si>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</si>
  <si>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</si>
  <si>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</si>
  <si>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</si>
  <si>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</si>
  <si>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</si>
  <si>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</si>
  <si>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</si>
  <si>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</si>
  <si>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</si>
  <si>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</si>
  <si>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</si>
  <si>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</si>
  <si>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</si>
  <si>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</si>
  <si>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</si>
  <si>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</si>
  <si>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</si>
  <si>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</si>
  <si>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</si>
  <si>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</si>
  <si>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</si>
  <si>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</si>
  <si>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</si>
  <si>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</si>
  <si>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</si>
  <si>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</si>
  <si>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</si>
  <si>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</si>
  <si>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</si>
  <si>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</si>
  <si>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</si>
  <si>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</si>
  <si>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</si>
  <si>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</si>
  <si>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</si>
  <si>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</si>
  <si>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</si>
  <si>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</si>
  <si>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</si>
  <si>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</si>
  <si>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</si>
  <si>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</si>
  <si>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</si>
  <si>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</si>
  <si>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</si>
  <si>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</si>
  <si>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</si>
  <si>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</si>
  <si>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</si>
  <si>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</si>
  <si>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</si>
  <si>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</si>
  <si>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</si>
  <si>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</si>
  <si>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</si>
  <si>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</si>
  <si>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</si>
  <si>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</si>
  <si>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</si>
  <si>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</si>
  <si>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</si>
  <si>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</si>
  <si>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</si>
  <si>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</si>
  <si>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</si>
  <si>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</si>
  <si>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</si>
  <si>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</si>
  <si>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</si>
  <si>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</si>
  <si>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</si>
  <si>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</si>
  <si>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</si>
  <si>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</si>
  <si>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</si>
  <si>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</si>
  <si>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</si>
  <si>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</si>
  <si>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</si>
  <si>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</si>
  <si>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</si>
  <si>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</si>
  <si>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</si>
  <si>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</si>
  <si>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</si>
  <si>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</si>
  <si>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</si>
  <si>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</si>
  <si>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</si>
  <si>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</si>
  <si>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</si>
  <si>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</si>
  <si>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</si>
  <si>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</si>
  <si>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</si>
  <si>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</si>
  <si>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</si>
  <si>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</si>
  <si>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</si>
  <si>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</si>
  <si>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</si>
  <si>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</si>
  <si>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</si>
  <si>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</si>
  <si>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</si>
  <si>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</si>
  <si>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</si>
  <si>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</si>
  <si>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</si>
  <si>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</si>
  <si>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</si>
  <si>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</si>
  <si>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</si>
  <si>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</si>
  <si>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</si>
  <si>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</si>
  <si>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</si>
  <si>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</si>
  <si>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</si>
  <si>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</si>
  <si>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</si>
  <si>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</si>
  <si>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</si>
  <si>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</si>
  <si>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</si>
  <si>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</si>
  <si>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</si>
  <si>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</si>
  <si>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</si>
  <si>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</si>
  <si>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</si>
  <si>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</si>
  <si>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</si>
  <si>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</si>
  <si>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</si>
  <si>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</si>
  <si>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</si>
  <si>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</si>
  <si>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</si>
  <si>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</si>
  <si>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</si>
  <si>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</si>
  <si>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</si>
  <si>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</si>
  <si>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</si>
  <si>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</si>
  <si>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</si>
  <si>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</si>
  <si>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</si>
  <si>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</si>
  <si>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</si>
  <si>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</si>
  <si>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</si>
  <si>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</si>
  <si>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</si>
  <si>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</si>
  <si>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</si>
  <si>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</si>
  <si>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</si>
  <si>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</si>
  <si>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</si>
  <si>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</si>
  <si>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</si>
  <si>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</si>
  <si>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</si>
  <si>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</si>
  <si>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</si>
  <si>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</si>
  <si>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</si>
  <si>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</si>
  <si>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</si>
  <si>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</si>
  <si>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</si>
  <si>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</si>
  <si>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</si>
  <si>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</si>
  <si>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</si>
  <si>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</si>
  <si>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</si>
  <si>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</si>
  <si>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</si>
  <si>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</si>
  <si>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</si>
  <si>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</si>
  <si>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</si>
  <si>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</si>
  <si>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</si>
  <si>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</si>
  <si>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</si>
  <si>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</si>
  <si>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</si>
  <si>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</si>
  <si>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</si>
  <si>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</si>
  <si>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</si>
  <si>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</si>
  <si>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</si>
  <si>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</si>
  <si>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</si>
  <si>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</si>
  <si>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</si>
  <si>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</si>
  <si>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</si>
  <si>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</si>
  <si>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</si>
  <si>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</si>
  <si>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</si>
  <si>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</si>
  <si>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</si>
  <si>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</si>
  <si>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</si>
  <si>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</si>
  <si>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</si>
  <si>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</si>
  <si>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</si>
  <si>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</si>
  <si>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</si>
  <si>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</si>
  <si>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</si>
  <si>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</si>
  <si>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</si>
  <si>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</si>
  <si>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</si>
  <si>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</si>
  <si>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</si>
  <si>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</si>
  <si>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</si>
  <si>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</si>
  <si>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</si>
  <si>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</si>
  <si>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</si>
  <si>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</si>
  <si>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</si>
  <si>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</si>
  <si>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</si>
  <si>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</si>
  <si>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</si>
  <si>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</si>
  <si>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</si>
  <si>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</si>
  <si>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</si>
  <si>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</si>
  <si>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</si>
  <si>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</si>
  <si>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</si>
  <si>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</si>
  <si>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</si>
  <si>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</si>
  <si>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</si>
  <si>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</si>
  <si>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</si>
  <si>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</si>
  <si>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</si>
  <si>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</si>
  <si>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</si>
  <si>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</si>
  <si>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</si>
  <si>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</si>
  <si>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</si>
  <si>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</si>
  <si>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</si>
  <si>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</si>
  <si>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</si>
  <si>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</si>
  <si>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</si>
  <si>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</si>
  <si>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</si>
  <si>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</si>
  <si>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</si>
  <si>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</si>
  <si>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</si>
  <si>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</si>
  <si>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</si>
  <si>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</si>
  <si>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</si>
  <si>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</si>
  <si>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</si>
  <si>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</si>
  <si>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</si>
  <si>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</si>
  <si>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</si>
  <si>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</si>
  <si>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</si>
  <si>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</si>
  <si>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</si>
  <si>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</si>
  <si>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</si>
  <si>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</si>
  <si>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</si>
  <si>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</si>
  <si>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</si>
  <si>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</si>
  <si>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</si>
  <si>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</si>
  <si>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</si>
  <si>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</si>
  <si>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</si>
  <si>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</si>
  <si>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</si>
  <si>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</si>
  <si>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</si>
  <si>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</si>
  <si>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</si>
  <si>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</si>
  <si>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</si>
  <si>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</si>
  <si>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</si>
  <si>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</si>
  <si>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</si>
  <si>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</si>
  <si>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</si>
  <si>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</si>
  <si>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</si>
  <si>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</si>
  <si>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</si>
  <si>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</si>
  <si>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</si>
  <si>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</si>
  <si>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</si>
  <si>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</si>
  <si>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</si>
  <si>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</si>
  <si>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</si>
  <si>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</si>
  <si>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</si>
  <si>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</si>
  <si>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</si>
  <si>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</si>
  <si>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</si>
  <si>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</si>
  <si>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</si>
  <si>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</si>
  <si>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</si>
  <si>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</si>
  <si>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</si>
  <si>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</si>
  <si>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</si>
  <si>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</si>
  <si>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</si>
  <si>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</si>
  <si>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</si>
  <si>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</si>
  <si>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</si>
  <si>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</si>
  <si>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</si>
  <si>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</si>
  <si>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</si>
  <si>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</si>
  <si>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</si>
  <si>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</si>
  <si>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</si>
  <si>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</si>
  <si>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</si>
  <si>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</si>
  <si>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</si>
  <si>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</si>
  <si>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</si>
  <si>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</si>
  <si>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</si>
  <si>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</si>
  <si>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</si>
  <si>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</si>
  <si>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</si>
  <si>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</si>
  <si>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</si>
  <si>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</si>
  <si>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</si>
  <si>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</si>
  <si>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</si>
  <si>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</si>
  <si>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</si>
  <si>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</si>
  <si>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</si>
  <si>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</si>
  <si>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</si>
  <si>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</si>
  <si>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</si>
  <si>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</si>
  <si>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</si>
  <si>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</si>
  <si>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</si>
  <si>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</si>
  <si>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</si>
  <si>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</si>
  <si>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</si>
  <si>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</si>
  <si>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</si>
  <si>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</si>
  <si>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</si>
  <si>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</si>
  <si>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</si>
  <si>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</si>
  <si>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</si>
  <si>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</si>
  <si>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</si>
  <si>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</si>
  <si>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</si>
  <si>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</si>
  <si>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</si>
  <si>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</si>
  <si>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</si>
  <si>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</si>
  <si>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</si>
  <si>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</si>
  <si>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</si>
  <si>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</si>
  <si>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</si>
  <si>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</si>
  <si>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</si>
  <si>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</si>
  <si>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</si>
  <si>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</si>
  <si>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</si>
  <si>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</si>
  <si>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</si>
  <si>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</si>
  <si>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</si>
  <si>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</si>
  <si>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</si>
  <si>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</si>
  <si>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</si>
  <si>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</si>
  <si>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</si>
  <si>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</si>
  <si>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</si>
  <si>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</si>
  <si>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</si>
  <si>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</si>
  <si>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</si>
  <si>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</si>
  <si>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</si>
  <si>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</si>
  <si>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</si>
  <si>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</si>
  <si>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</si>
  <si>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</si>
  <si>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</si>
  <si>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</si>
  <si>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</si>
  <si>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</si>
  <si>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</si>
  <si>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</si>
  <si>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</si>
  <si>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</si>
  <si>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</si>
  <si>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</si>
  <si>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</si>
  <si>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</si>
  <si>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</si>
  <si>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</si>
  <si>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</si>
  <si>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</si>
  <si>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</si>
  <si>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</si>
  <si>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</si>
  <si>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</si>
  <si>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</si>
  <si>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</si>
  <si>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</si>
  <si>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</si>
  <si>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</si>
  <si>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</si>
  <si>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</si>
  <si>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</si>
  <si>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</si>
  <si>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</si>
  <si>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</si>
  <si>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</si>
  <si>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</si>
  <si>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</si>
  <si>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</si>
  <si>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</si>
  <si>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</si>
  <si>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</si>
  <si>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</si>
  <si>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</si>
  <si>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</si>
  <si>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</si>
  <si>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</si>
  <si>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</si>
  <si>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</si>
  <si>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</si>
  <si>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</si>
  <si>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</si>
  <si>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</si>
  <si>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</si>
  <si>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</si>
  <si>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</si>
  <si>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</si>
  <si>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</si>
  <si>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</si>
  <si>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</si>
  <si>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</si>
  <si>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</si>
  <si>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</si>
  <si>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</si>
  <si>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</si>
  <si>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</si>
  <si>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</si>
  <si>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</si>
  <si>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</si>
  <si>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</si>
  <si>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</si>
  <si>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</si>
  <si>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</si>
  <si>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</si>
  <si>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</si>
  <si>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</si>
  <si>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</si>
  <si>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</si>
  <si>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</si>
  <si>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</si>
  <si>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</si>
  <si>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</si>
  <si>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</si>
  <si>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</si>
  <si>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</si>
  <si>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</si>
  <si>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</si>
  <si>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</si>
  <si>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</si>
  <si>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</si>
  <si>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</si>
  <si>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</si>
  <si>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</si>
  <si>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</si>
  <si>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</si>
  <si>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</si>
  <si>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</si>
  <si>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</si>
  <si>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</si>
  <si>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</si>
  <si>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</si>
  <si>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</si>
  <si>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</si>
  <si>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</si>
  <si>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</si>
  <si>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</si>
  <si>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</si>
  <si>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</si>
  <si>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</si>
  <si>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</si>
  <si>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</si>
  <si>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</si>
  <si>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</si>
  <si>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</si>
  <si>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</si>
  <si>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</si>
  <si>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</si>
  <si>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</si>
  <si>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</si>
  <si>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</si>
  <si>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</si>
  <si>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</si>
  <si>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</si>
  <si>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</si>
  <si>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</si>
  <si>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</si>
  <si>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</si>
  <si>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</si>
  <si>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</si>
  <si>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</si>
  <si>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</si>
  <si>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</si>
  <si>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</si>
  <si>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</si>
  <si>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</si>
  <si>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</si>
  <si>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</si>
  <si>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</si>
  <si>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</si>
  <si>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</si>
  <si>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</si>
  <si>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</si>
  <si>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</si>
  <si>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</si>
  <si>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</si>
  <si>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</si>
  <si>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</si>
  <si>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</si>
  <si>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</si>
  <si>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</si>
  <si>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</si>
  <si>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</si>
  <si>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</si>
  <si>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</si>
  <si>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</si>
  <si>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</si>
  <si>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</si>
  <si>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</si>
  <si>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</si>
  <si>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</si>
  <si>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</si>
  <si>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</si>
  <si>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</si>
  <si>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</si>
  <si>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</si>
  <si>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</si>
  <si>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</si>
  <si>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</si>
  <si>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</si>
  <si>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</si>
  <si>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</si>
  <si>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</si>
  <si>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</si>
  <si>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</si>
  <si>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</si>
  <si>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</si>
  <si>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</si>
  <si>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</si>
  <si>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</si>
  <si>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</si>
  <si>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</si>
  <si>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</si>
  <si>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</si>
  <si>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</si>
  <si>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</si>
  <si>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</si>
  <si>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</si>
  <si>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</si>
  <si>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</si>
  <si>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</si>
  <si>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</si>
  <si>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</si>
  <si>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</si>
  <si>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</si>
  <si>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</si>
  <si>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</si>
  <si>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</si>
  <si>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</si>
  <si>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</si>
  <si>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</si>
  <si>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</si>
  <si>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</si>
  <si>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</si>
  <si>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</si>
  <si>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</si>
  <si>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</si>
  <si>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</si>
  <si>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</si>
  <si>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</si>
  <si>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</si>
  <si>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</si>
  <si>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</si>
  <si>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</si>
  <si>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</si>
  <si>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</si>
  <si>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</si>
  <si>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</si>
  <si>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</si>
  <si>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</si>
  <si>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</si>
  <si>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</si>
  <si>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</si>
  <si>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</si>
  <si>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</si>
  <si>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</si>
  <si>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</si>
  <si>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</si>
  <si>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</si>
  <si>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</si>
  <si>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</si>
  <si>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</si>
  <si>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</si>
  <si>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</si>
  <si>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</si>
  <si>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</si>
  <si>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</si>
  <si>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</si>
  <si>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</si>
  <si>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</si>
  <si>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</si>
  <si>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</si>
  <si>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</si>
  <si>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</si>
  <si>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</si>
  <si>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</si>
  <si>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</si>
  <si>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</si>
  <si>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</si>
  <si>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</si>
  <si>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</si>
  <si>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</si>
  <si>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</si>
  <si>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</si>
  <si>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</si>
  <si>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</si>
  <si>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</si>
  <si>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</si>
  <si>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</si>
  <si>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</si>
  <si>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</si>
  <si>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</si>
  <si>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</si>
  <si>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</si>
  <si>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</si>
  <si>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</si>
  <si>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</si>
  <si>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</si>
  <si>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</si>
  <si>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</si>
  <si>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</si>
  <si>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</si>
  <si>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</si>
  <si>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</si>
  <si>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</si>
  <si>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</si>
  <si>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</si>
  <si>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</si>
  <si>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</si>
  <si>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</si>
  <si>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</si>
  <si>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</si>
  <si>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</si>
  <si>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</si>
  <si>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</si>
  <si>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</si>
  <si>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</si>
  <si>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</si>
  <si>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</si>
  <si>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</si>
  <si>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</si>
  <si>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</si>
  <si>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</si>
  <si>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</si>
  <si>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</si>
  <si>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</si>
  <si>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</si>
  <si>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</si>
  <si>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</si>
  <si>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</si>
  <si>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</si>
  <si>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</si>
  <si>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</si>
  <si>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</si>
  <si>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</si>
  <si>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</si>
  <si>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</si>
  <si>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</si>
  <si>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</si>
  <si>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</si>
  <si>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</si>
  <si>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</si>
  <si>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</si>
  <si>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</si>
  <si>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</si>
  <si>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</si>
  <si>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</si>
  <si>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</si>
  <si>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</si>
  <si>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</si>
  <si>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</si>
  <si>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</si>
  <si>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</si>
  <si>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</si>
  <si>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</si>
  <si>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</si>
  <si>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</si>
  <si>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</si>
  <si>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</si>
  <si>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</si>
  <si>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</si>
  <si>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</si>
  <si>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</si>
  <si>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</si>
  <si>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</si>
  <si>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</si>
  <si>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</si>
  <si>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</si>
  <si>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</si>
  <si>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</si>
  <si>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</si>
  <si>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</si>
  <si>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</si>
  <si>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</si>
  <si>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</si>
  <si>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</si>
  <si>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</si>
  <si>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</si>
  <si>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</si>
  <si>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</si>
  <si>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</si>
  <si>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</si>
  <si>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</si>
  <si>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</si>
  <si>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</si>
  <si>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</si>
  <si>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</si>
  <si>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</si>
  <si>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</si>
  <si>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</si>
  <si>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</si>
  <si>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</si>
  <si>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</si>
  <si>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</si>
  <si>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</si>
  <si>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</si>
  <si>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</si>
  <si>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</si>
  <si>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</si>
  <si>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</si>
  <si>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</si>
  <si>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</si>
  <si>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</si>
  <si>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</si>
  <si>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</si>
  <si>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</si>
  <si>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</si>
  <si>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</si>
  <si>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</si>
  <si>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</si>
  <si>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</si>
  <si>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</si>
  <si>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</si>
  <si>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</si>
  <si>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</si>
  <si>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</si>
  <si>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</si>
  <si>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</si>
  <si>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</si>
  <si>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</si>
  <si>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</si>
  <si>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</si>
  <si>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</si>
  <si>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</si>
  <si>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</si>
  <si>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</si>
  <si>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</si>
  <si>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</si>
  <si>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</si>
  <si>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</si>
  <si>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</si>
  <si>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</si>
  <si>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</si>
  <si>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</si>
  <si>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</si>
  <si>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</si>
  <si>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</si>
  <si>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</si>
  <si>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</si>
  <si>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</si>
  <si>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</si>
  <si>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</si>
  <si>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</si>
  <si>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</si>
  <si>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</si>
  <si>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</si>
  <si>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</si>
  <si>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</si>
  <si>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</si>
  <si>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</si>
  <si>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</si>
  <si>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</si>
  <si>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</si>
  <si>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</si>
  <si>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</si>
  <si>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</si>
  <si>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</si>
  <si>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</si>
  <si>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</si>
  <si>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</si>
  <si>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</si>
  <si>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</si>
  <si>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</si>
  <si>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</si>
  <si>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</si>
  <si>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</si>
  <si>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</si>
  <si>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</si>
  <si>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</si>
  <si>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</si>
  <si>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</si>
  <si>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</si>
  <si>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</si>
  <si>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</si>
  <si>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</si>
  <si>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</si>
  <si>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</si>
  <si>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</si>
  <si>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</si>
  <si>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</si>
  <si>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</si>
  <si>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</si>
  <si>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</si>
  <si>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</si>
  <si>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</si>
  <si>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</si>
  <si>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</si>
  <si>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</si>
  <si>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</si>
  <si>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</si>
  <si>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</si>
  <si>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</si>
  <si>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</si>
  <si>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</si>
  <si>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</si>
  <si>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</si>
  <si>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</si>
  <si>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</si>
  <si>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</si>
  <si>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</si>
  <si>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</si>
  <si>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</si>
  <si>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</si>
  <si>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</si>
  <si>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</si>
  <si>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</si>
  <si>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</si>
  <si>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</si>
  <si>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</si>
  <si>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</si>
  <si>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</si>
  <si>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</si>
  <si>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</si>
  <si>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</si>
  <si>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</si>
  <si>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</si>
  <si>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</si>
  <si>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</si>
  <si>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</si>
  <si>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</si>
  <si>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</si>
  <si>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</si>
  <si>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</si>
  <si>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</si>
  <si>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</si>
  <si>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</si>
  <si>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</si>
  <si>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</si>
  <si>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</si>
  <si>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</si>
  <si>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</si>
  <si>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</si>
  <si>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</si>
  <si>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</si>
  <si>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</si>
  <si>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</si>
  <si>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</si>
  <si>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</si>
  <si>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</si>
  <si>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</si>
  <si>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</si>
  <si>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</si>
  <si>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</si>
  <si>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</si>
  <si>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</si>
  <si>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</si>
  <si>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</si>
  <si>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</si>
  <si>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</si>
  <si>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</si>
  <si>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</si>
  <si>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</si>
  <si>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</si>
  <si>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</si>
  <si>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</si>
  <si>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</si>
  <si>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</si>
  <si>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</si>
  <si>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</si>
  <si>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</si>
  <si>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</si>
  <si>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</si>
  <si>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</si>
  <si>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</si>
  <si>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</si>
  <si>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</si>
  <si>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</si>
  <si>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</si>
  <si>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</si>
  <si>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</si>
  <si>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</si>
  <si>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</si>
  <si>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</si>
  <si>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</si>
  <si>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</si>
  <si>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</si>
  <si>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</si>
  <si>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</si>
  <si>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</si>
  <si>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</si>
  <si>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</si>
  <si>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</si>
  <si>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</si>
  <si>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</si>
  <si>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</si>
  <si>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</si>
  <si>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</si>
  <si>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</si>
  <si>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</si>
  <si>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</si>
  <si>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</si>
  <si>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</si>
  <si>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</si>
  <si>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</si>
  <si>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</si>
  <si>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</si>
  <si>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</si>
  <si>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</si>
  <si>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</si>
  <si>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</si>
  <si>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</si>
  <si>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</si>
  <si>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</si>
  <si>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</si>
  <si>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</si>
  <si>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</si>
  <si>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</si>
  <si>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</si>
  <si>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</si>
  <si>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</si>
  <si>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</si>
  <si>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</si>
  <si>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</si>
  <si>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</si>
  <si>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</si>
  <si>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</si>
  <si>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</si>
  <si>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</si>
  <si>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</si>
  <si>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</si>
  <si>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</si>
  <si>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</si>
  <si>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</si>
  <si>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</si>
  <si>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</si>
  <si>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</si>
  <si>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</si>
  <si>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</si>
  <si>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</si>
  <si>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</si>
  <si>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</si>
  <si>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</si>
  <si>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</si>
  <si>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</si>
  <si>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</si>
  <si>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</si>
  <si>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</si>
  <si>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</si>
  <si>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</si>
  <si>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</si>
  <si>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</si>
  <si>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</si>
  <si>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</si>
  <si>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</si>
  <si>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</si>
  <si>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</si>
  <si>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</si>
  <si>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</si>
  <si>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</si>
  <si>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</si>
  <si>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</si>
  <si>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</si>
  <si>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</si>
  <si>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</si>
  <si>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</si>
  <si>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</si>
  <si>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</si>
  <si>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</si>
  <si>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</si>
  <si>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</si>
  <si>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</si>
  <si>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</si>
  <si>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</si>
  <si>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</si>
  <si>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</si>
  <si>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</si>
  <si>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</si>
  <si>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</si>
  <si>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</si>
  <si>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</si>
  <si>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</si>
  <si>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</si>
  <si>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</si>
  <si>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</si>
  <si>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</si>
  <si>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</si>
  <si>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</si>
  <si>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</si>
  <si>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</si>
  <si>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</si>
  <si>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</si>
  <si>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</si>
  <si>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</si>
  <si>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</si>
  <si>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</si>
  <si>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</si>
  <si>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</si>
  <si>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</si>
  <si>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</si>
  <si>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</si>
  <si>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</si>
  <si>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</si>
  <si>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</si>
  <si>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</si>
  <si>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</si>
  <si>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</si>
  <si>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</si>
  <si>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</si>
  <si>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</si>
  <si>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</si>
  <si>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</si>
  <si>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</si>
  <si>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</si>
  <si>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</si>
  <si>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</si>
  <si>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</si>
  <si>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</si>
  <si>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</si>
  <si>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</si>
  <si>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</si>
  <si>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</si>
  <si>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</si>
  <si>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</si>
  <si>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</si>
  <si>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</si>
  <si>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</si>
  <si>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</si>
  <si>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</si>
  <si>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</si>
  <si>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</si>
  <si>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</si>
  <si>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</si>
  <si>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</si>
  <si>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</si>
  <si>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</si>
  <si>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</si>
  <si>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</si>
  <si>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</si>
  <si>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</si>
  <si>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</si>
  <si>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</si>
  <si>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</si>
  <si>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</si>
  <si>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</si>
  <si>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</si>
  <si>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</si>
  <si>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</si>
  <si>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</si>
  <si>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</si>
  <si>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</si>
  <si>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</si>
  <si>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</si>
  <si>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</si>
  <si>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</si>
  <si>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</si>
  <si>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</si>
  <si>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</si>
  <si>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</si>
  <si>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</si>
  <si>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</si>
  <si>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</si>
  <si>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</si>
  <si>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</si>
  <si>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</si>
  <si>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</si>
  <si>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</si>
  <si>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</si>
  <si>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</si>
  <si>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</si>
  <si>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</si>
  <si>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</si>
  <si>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</si>
  <si>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</si>
  <si>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</si>
  <si>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</si>
  <si>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</si>
  <si>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</si>
  <si>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</si>
  <si>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</si>
  <si>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</si>
  <si>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</si>
  <si>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</si>
  <si>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</si>
  <si>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</si>
  <si>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</si>
  <si>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</si>
  <si>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</si>
  <si>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</si>
  <si>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</si>
  <si>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</si>
  <si>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</si>
  <si>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</si>
  <si>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</si>
  <si>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</si>
  <si>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</si>
  <si>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</si>
  <si>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</si>
  <si>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</si>
  <si>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</si>
  <si>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</si>
  <si>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</si>
  <si>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</si>
  <si>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</si>
  <si>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</si>
  <si>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</si>
  <si>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</si>
  <si>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</si>
  <si>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</si>
  <si>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</si>
  <si>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</si>
  <si>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</si>
  <si>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</si>
  <si>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</si>
  <si>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</si>
  <si>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</si>
  <si>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</si>
  <si>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</si>
  <si>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</si>
  <si>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</si>
  <si>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</si>
  <si>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</si>
  <si>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</si>
  <si>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</si>
  <si>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</si>
  <si>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</si>
  <si>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</si>
  <si>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</si>
  <si>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</si>
  <si>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</si>
  <si>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</si>
  <si>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</si>
  <si>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</si>
  <si>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</si>
  <si>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</si>
  <si>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</si>
  <si>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</si>
  <si>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</si>
  <si>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</si>
  <si>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</si>
  <si>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</si>
  <si>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</si>
  <si>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</si>
  <si>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</si>
  <si>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</si>
  <si>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</si>
  <si>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</si>
  <si>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</si>
  <si>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</si>
  <si>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</si>
  <si>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</si>
  <si>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</si>
  <si>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</si>
  <si>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</si>
  <si>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</si>
  <si>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</si>
  <si>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</si>
  <si>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</si>
  <si>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</si>
  <si>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</si>
  <si>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</si>
  <si>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</si>
  <si>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</si>
  <si>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</si>
  <si>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</si>
  <si>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</si>
  <si>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</si>
  <si>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</si>
  <si>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</si>
  <si>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</si>
  <si>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</si>
  <si>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</si>
  <si>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</si>
  <si>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</si>
  <si>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</si>
  <si>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</si>
  <si>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</si>
  <si>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</si>
  <si>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</si>
  <si>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</si>
  <si>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</si>
  <si>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</si>
  <si>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</si>
  <si>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</si>
  <si>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</si>
  <si>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</si>
  <si>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</si>
  <si>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</si>
  <si>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</si>
  <si>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</si>
  <si>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</si>
  <si>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</si>
  <si>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</si>
  <si>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</si>
  <si>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</si>
  <si>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</si>
  <si>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</si>
  <si>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</si>
  <si>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</si>
  <si>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</si>
  <si>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</si>
  <si>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</si>
  <si>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</si>
  <si>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</si>
  <si>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</si>
  <si>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</si>
  <si>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</si>
  <si>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</si>
  <si>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</si>
  <si>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</si>
  <si>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</si>
  <si>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</si>
  <si>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</si>
  <si>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</si>
  <si>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</si>
  <si>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</si>
  <si>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</si>
  <si>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</si>
  <si>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</si>
  <si>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</si>
  <si>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</si>
  <si>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</si>
  <si>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</si>
  <si>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</si>
  <si>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</si>
  <si>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</si>
  <si>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</si>
  <si>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</si>
  <si>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</si>
  <si>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</si>
  <si>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</si>
  <si>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</si>
  <si>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</si>
  <si>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</si>
  <si>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</si>
  <si>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</si>
  <si>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</si>
  <si>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</si>
  <si>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</si>
  <si>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</si>
  <si>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</si>
  <si>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</si>
  <si>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</si>
  <si>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</si>
  <si>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</si>
  <si>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</si>
  <si>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</si>
  <si>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</si>
  <si>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</si>
  <si>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</si>
  <si>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</si>
  <si>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</si>
  <si>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</si>
  <si>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</si>
  <si>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</si>
  <si>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</si>
  <si>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</si>
  <si>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</si>
  <si>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</si>
  <si>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</si>
  <si>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</si>
  <si>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</si>
  <si>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</si>
  <si>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</si>
  <si>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</si>
  <si>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</si>
  <si>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</si>
  <si>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</si>
  <si>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</si>
  <si>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</si>
  <si>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</si>
  <si>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</si>
  <si>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</si>
  <si>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</si>
  <si>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</si>
  <si>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</si>
  <si>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</si>
  <si>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</si>
  <si>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</si>
  <si>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</si>
  <si>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</si>
  <si>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</si>
  <si>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</si>
  <si>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</si>
  <si>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</si>
  <si>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</si>
  <si>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</si>
  <si>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</si>
  <si>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</si>
  <si>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</si>
  <si>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</si>
  <si>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</si>
  <si>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</si>
  <si>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</si>
  <si>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</si>
  <si>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</si>
  <si>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</si>
  <si>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</si>
  <si>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</si>
  <si>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</si>
  <si>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</si>
  <si>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</si>
  <si>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</si>
  <si>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</si>
  <si>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</si>
  <si>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</si>
  <si>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</si>
  <si>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</si>
  <si>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</si>
  <si>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</si>
  <si>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</si>
  <si>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</si>
  <si>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</si>
  <si>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</si>
  <si>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</si>
  <si>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</si>
  <si>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</si>
  <si>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</si>
  <si>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</si>
  <si>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</si>
  <si>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</si>
  <si>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</si>
  <si>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</si>
  <si>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</si>
  <si>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</si>
  <si>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</si>
  <si>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</si>
  <si>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</si>
  <si>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</si>
  <si>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</si>
  <si>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</si>
  <si>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</si>
  <si>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</si>
  <si>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</si>
  <si>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</si>
  <si>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</si>
  <si>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</si>
  <si>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</si>
  <si>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</si>
  <si>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</si>
  <si>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</si>
  <si>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</si>
  <si>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</si>
  <si>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</si>
  <si>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</si>
  <si>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</si>
  <si>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</si>
  <si>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</si>
  <si>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</si>
  <si>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</si>
  <si>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</si>
  <si>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</si>
  <si>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</si>
  <si>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</si>
  <si>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</si>
  <si>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</si>
  <si>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</si>
  <si>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</si>
  <si>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</si>
  <si>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</si>
  <si>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</si>
  <si>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</si>
  <si>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</si>
  <si>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</si>
  <si>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</si>
  <si>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</si>
  <si>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</si>
  <si>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</si>
  <si>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</si>
  <si>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</si>
  <si>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</si>
  <si>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</si>
  <si>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</si>
  <si>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</si>
  <si>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</si>
  <si>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</si>
  <si>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</si>
  <si>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</si>
  <si>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</si>
  <si>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</si>
  <si>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</si>
  <si>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</si>
  <si>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</si>
  <si>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</si>
  <si>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</si>
  <si>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</si>
  <si>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</si>
  <si>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</si>
  <si>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</si>
  <si>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</si>
  <si>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</si>
  <si>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</si>
  <si>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</si>
  <si>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</si>
  <si>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</si>
  <si>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</si>
  <si>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</si>
  <si>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</si>
  <si>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</si>
  <si>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</si>
  <si>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</si>
  <si>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</si>
  <si>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</si>
  <si>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</si>
  <si>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</si>
  <si>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</si>
  <si>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</si>
  <si>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</si>
  <si>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</si>
  <si>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</si>
  <si>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</si>
  <si>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</si>
  <si>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</si>
  <si>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</si>
  <si>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</si>
  <si>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</si>
  <si>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</si>
  <si>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</si>
  <si>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</si>
  <si>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</si>
  <si>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</si>
  <si>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</si>
  <si>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</si>
  <si>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</si>
  <si>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</si>
  <si>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</si>
  <si>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</si>
  <si>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</si>
  <si>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</si>
  <si>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</si>
  <si>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</si>
  <si>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</si>
  <si>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</si>
  <si>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</si>
  <si>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</si>
  <si>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</si>
  <si>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</si>
  <si>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</si>
  <si>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</si>
  <si>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</si>
  <si>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</si>
  <si>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</si>
  <si>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</si>
  <si>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</si>
  <si>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</si>
  <si>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</si>
  <si>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</si>
  <si>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</si>
  <si>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</si>
  <si>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</si>
  <si>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</si>
  <si>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</si>
  <si>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</si>
  <si>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</si>
  <si>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</si>
  <si>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</si>
  <si>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</si>
  <si>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</si>
  <si>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</si>
  <si>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</si>
  <si>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</si>
  <si>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</si>
  <si>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</si>
  <si>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</si>
  <si>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</si>
  <si>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</si>
  <si>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</si>
  <si>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</si>
  <si>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</si>
  <si>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</si>
  <si>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</si>
  <si>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</si>
  <si>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</si>
  <si>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</si>
  <si>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</si>
  <si>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</si>
  <si>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</si>
  <si>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</si>
  <si>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</si>
  <si>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</si>
  <si>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</si>
  <si>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</si>
  <si>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</si>
  <si>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</si>
  <si>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</si>
  <si>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</si>
  <si>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</si>
  <si>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</si>
  <si>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</si>
  <si>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</si>
  <si>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</si>
  <si>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</si>
  <si>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</si>
  <si>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</si>
  <si>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</si>
  <si>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</si>
  <si>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</si>
  <si>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</si>
  <si>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</si>
  <si>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</si>
  <si>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</si>
  <si>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</si>
  <si>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</si>
  <si>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</si>
  <si>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</si>
  <si>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</si>
  <si>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</si>
  <si>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</si>
  <si>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</si>
  <si>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</si>
  <si>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</si>
  <si>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</si>
  <si>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</si>
  <si>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</si>
  <si>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</si>
  <si>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</si>
  <si>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</si>
  <si>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</si>
  <si>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</si>
  <si>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</si>
  <si>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</si>
  <si>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</si>
  <si>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</si>
  <si>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</si>
  <si>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</si>
  <si>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</si>
  <si>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</si>
  <si>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</si>
  <si>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</si>
  <si>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</si>
  <si>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</si>
  <si>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</si>
  <si>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</si>
  <si>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</si>
  <si>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</si>
  <si>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</si>
  <si>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</si>
  <si>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</si>
  <si>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</si>
  <si>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</si>
  <si>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</si>
  <si>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</si>
  <si>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</si>
  <si>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</si>
  <si>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</si>
  <si>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</si>
  <si>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</si>
  <si>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</si>
  <si>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</si>
  <si>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</si>
  <si>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</si>
  <si>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</si>
  <si>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</si>
  <si>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</si>
  <si>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</si>
  <si>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</si>
  <si>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</si>
  <si>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</si>
  <si>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</si>
  <si>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</si>
  <si>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26 Mayo de 2021</t>
  </si>
  <si>
    <t>Hold</t>
  </si>
  <si>
    <t>TARTEJA TRABADA</t>
  </si>
  <si>
    <t>3335899959</t>
  </si>
  <si>
    <t>3335899993</t>
  </si>
  <si>
    <t>3335900015</t>
  </si>
  <si>
    <t>3335900091</t>
  </si>
  <si>
    <t>3335900101</t>
  </si>
  <si>
    <t>3335900107</t>
  </si>
  <si>
    <t>3335900122</t>
  </si>
  <si>
    <t>3335900171</t>
  </si>
  <si>
    <t>3335900177</t>
  </si>
  <si>
    <t>3335900255</t>
  </si>
  <si>
    <t>3335900347</t>
  </si>
  <si>
    <t>3335900349</t>
  </si>
  <si>
    <t>3335900350</t>
  </si>
  <si>
    <t>3335900351</t>
  </si>
  <si>
    <t>3335900353</t>
  </si>
  <si>
    <t>3335900357</t>
  </si>
  <si>
    <t>3335900358</t>
  </si>
  <si>
    <t>3335900376</t>
  </si>
  <si>
    <t>3335900377</t>
  </si>
  <si>
    <t>3335900378</t>
  </si>
  <si>
    <t>GAVETAS VACIAS + GAVTEAS FALLANDO</t>
  </si>
  <si>
    <t>GAVETAS VA...</t>
  </si>
  <si>
    <t>3335899825 </t>
  </si>
  <si>
    <t>3335900388</t>
  </si>
  <si>
    <t>3335900387</t>
  </si>
  <si>
    <t>3335900386</t>
  </si>
  <si>
    <t>3335900385</t>
  </si>
  <si>
    <t>3335900384</t>
  </si>
  <si>
    <t>3335900383</t>
  </si>
  <si>
    <t>3335900382</t>
  </si>
  <si>
    <t>3335900380</t>
  </si>
  <si>
    <t>DISPENSADOA</t>
  </si>
  <si>
    <t>SIN EFECTIVA</t>
  </si>
  <si>
    <t>GAVETAS VACIAS + GAVETAS FALLANDOA</t>
  </si>
  <si>
    <t>GAVETAS VACIAS + GAVETAS FALLANDA</t>
  </si>
  <si>
    <t>GAVETA DE RECHAZO LLENAA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</si>
</sst>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2"/>
  <sheetViews>
    <sheetView tabSelected="1" zoomScaleNormal="100" workbookViewId="0">
      <pane ySplit="4" topLeftCell="A5" activePane="bottomLeft" state="frozen"/>
      <selection pane="bottomLeft" activeCell="D15" sqref="D15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3.85546875" style="75" bestFit="1" customWidth="1"/>
    <col min="18" max="16384" width="25.855468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2576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3335898186</v>
      </c>
      <c r="C5" s="136">
        <v>44341.478229166663</v>
      </c>
      <c r="D5" s="136" t="s">
        <v>2180</v>
      </c>
      <c r="E5" s="124">
        <v>224</v>
      </c>
      <c r="F5" s="144" t="str">
        <f>VLOOKUP(E5,VIP!$A$2:$O13325,2,0)</f>
        <v>DRBR224</v>
      </c>
      <c r="G5" s="134" t="str">
        <f>VLOOKUP(E5,'LISTADO ATM'!$A$2:$B$897,2,0)</f>
        <v xml:space="preserve">ATM S/M Nacional El Millón (Núñez de Cáceres) </v>
      </c>
      <c r="H5" s="134" t="str">
        <f>VLOOKUP(E5,VIP!$A$2:$O18188,7,FALSE)</f>
        <v>Si</v>
      </c>
      <c r="I5" s="134" t="str">
        <f>VLOOKUP(E5,VIP!$A$2:$O10153,8,FALSE)</f>
        <v>Si</v>
      </c>
      <c r="J5" s="134" t="str">
        <f>VLOOKUP(E5,VIP!$A$2:$O10103,8,FALSE)</f>
        <v>Si</v>
      </c>
      <c r="K5" s="134" t="str">
        <f>VLOOKUP(E5,VIP!$A$2:$O13677,6,0)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4"/>
      <c r="Q5" s="148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3335899018</v>
      </c>
      <c r="C6" s="136">
        <v>44341.900543981479</v>
      </c>
      <c r="D6" s="136" t="s">
        <v>2180</v>
      </c>
      <c r="E6" s="124">
        <v>816</v>
      </c>
      <c r="F6" s="144" t="str">
        <f>VLOOKUP(E6,VIP!$A$2:$O13355,2,0)</f>
        <v>DRBR816</v>
      </c>
      <c r="G6" s="134" t="str">
        <f>VLOOKUP(E6,'LISTADO ATM'!$A$2:$B$897,2,0)</f>
        <v xml:space="preserve">ATM Oficina Pedro Brand </v>
      </c>
      <c r="H6" s="134" t="str">
        <f>VLOOKUP(E6,VIP!$A$2:$O18218,7,FALSE)</f>
        <v>Si</v>
      </c>
      <c r="I6" s="134" t="str">
        <f>VLOOKUP(E6,VIP!$A$2:$O10183,8,FALSE)</f>
        <v>Si</v>
      </c>
      <c r="J6" s="134" t="str">
        <f>VLOOKUP(E6,VIP!$A$2:$O10133,8,FALSE)</f>
        <v>Si</v>
      </c>
      <c r="K6" s="134" t="str">
        <f>VLOOKUP(E6,VIP!$A$2:$O13707,6,0)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8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3335899033</v>
      </c>
      <c r="C7" s="136">
        <v>44341.940057870372</v>
      </c>
      <c r="D7" s="136" t="s">
        <v>2180</v>
      </c>
      <c r="E7" s="124">
        <v>87</v>
      </c>
      <c r="F7" s="144" t="str">
        <f>VLOOKUP(E7,VIP!$A$2:$O13370,2,0)</f>
        <v>DRBR087</v>
      </c>
      <c r="G7" s="134" t="str">
        <f>VLOOKUP(E7,'LISTADO ATM'!$A$2:$B$897,2,0)</f>
        <v xml:space="preserve">ATM Autoservicio Sarasota </v>
      </c>
      <c r="H7" s="134" t="str">
        <f>VLOOKUP(E7,VIP!$A$2:$O18233,7,FALSE)</f>
        <v>Si</v>
      </c>
      <c r="I7" s="134" t="str">
        <f>VLOOKUP(E7,VIP!$A$2:$O10198,8,FALSE)</f>
        <v>Si</v>
      </c>
      <c r="J7" s="134" t="str">
        <f>VLOOKUP(E7,VIP!$A$2:$O10148,8,FALSE)</f>
        <v>Si</v>
      </c>
      <c r="K7" s="134" t="str">
        <f>VLOOKUP(E7,VIP!$A$2:$O13722,6,0)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4"/>
      <c r="Q7" s="148" t="s">
        <v>2219</v>
      </c>
    </row>
    <row r="8" spans="1:17" s="96" customFormat="1" ht="18" x14ac:dyDescent="0.25">
      <c r="A8" s="134" t="str">
        <f>VLOOKUP(E8,'LISTADO ATM'!$A$2:$C$898,3,0)</f>
        <v>ESTE</v>
      </c>
      <c r="B8" s="129">
        <v>3335899034</v>
      </c>
      <c r="C8" s="136">
        <v>44341.942465277774</v>
      </c>
      <c r="D8" s="136" t="s">
        <v>2180</v>
      </c>
      <c r="E8" s="124">
        <v>480</v>
      </c>
      <c r="F8" s="144" t="str">
        <f>VLOOKUP(E8,VIP!$A$2:$O13371,2,0)</f>
        <v>DRBR480</v>
      </c>
      <c r="G8" s="134" t="str">
        <f>VLOOKUP(E8,'LISTADO ATM'!$A$2:$B$897,2,0)</f>
        <v>ATM UNP Farmaconal Higuey</v>
      </c>
      <c r="H8" s="134" t="str">
        <f>VLOOKUP(E8,VIP!$A$2:$O18234,7,FALSE)</f>
        <v>N/A</v>
      </c>
      <c r="I8" s="134" t="str">
        <f>VLOOKUP(E8,VIP!$A$2:$O10199,8,FALSE)</f>
        <v>N/A</v>
      </c>
      <c r="J8" s="134" t="str">
        <f>VLOOKUP(E8,VIP!$A$2:$O10149,8,FALSE)</f>
        <v>N/A</v>
      </c>
      <c r="K8" s="134" t="str">
        <f>VLOOKUP(E8,VIP!$A$2:$O13723,6,0)</f>
        <v>N/A</v>
      </c>
      <c r="L8" s="125" t="s">
        <v>2566</v>
      </c>
      <c r="M8" s="135" t="s">
        <v>2447</v>
      </c>
      <c r="N8" s="135" t="s">
        <v>2454</v>
      </c>
      <c r="O8" s="134" t="s">
        <v>2456</v>
      </c>
      <c r="P8" s="134"/>
      <c r="Q8" s="148" t="s">
        <v>2566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3335899043</v>
      </c>
      <c r="C9" s="136">
        <v>44341.997094907405</v>
      </c>
      <c r="D9" s="136" t="s">
        <v>2180</v>
      </c>
      <c r="E9" s="124">
        <v>10</v>
      </c>
      <c r="F9" s="144" t="str">
        <f>VLOOKUP(E9,VIP!$A$2:$O13382,2,0)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VLOOKUP(E9,VIP!$A$2:$O18245,7,FALSE)</f>
        <v>Si</v>
      </c>
      <c r="I9" s="134" t="str">
        <f>VLOOKUP(E9,VIP!$A$2:$O10210,8,FALSE)</f>
        <v>Si</v>
      </c>
      <c r="J9" s="134" t="str">
        <f>VLOOKUP(E9,VIP!$A$2:$O10160,8,FALSE)</f>
        <v>Si</v>
      </c>
      <c r="K9" s="134" t="str">
        <f>VLOOKUP(E9,VIP!$A$2:$O13734,6,0)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4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3335899045</v>
      </c>
      <c r="C10" s="136">
        <v>44342.003252314818</v>
      </c>
      <c r="D10" s="136" t="s">
        <v>2180</v>
      </c>
      <c r="E10" s="124">
        <v>476</v>
      </c>
      <c r="F10" s="144" t="str">
        <f>VLOOKUP(E10,VIP!$A$2:$O13380,2,0)</f>
        <v>DRBR476</v>
      </c>
      <c r="G10" s="134" t="str">
        <f>VLOOKUP(E10,'LISTADO ATM'!$A$2:$B$897,2,0)</f>
        <v xml:space="preserve">ATM Multicentro La Sirena Las Caobas </v>
      </c>
      <c r="H10" s="134" t="str">
        <f>VLOOKUP(E10,VIP!$A$2:$O18243,7,FALSE)</f>
        <v>Si</v>
      </c>
      <c r="I10" s="134" t="str">
        <f>VLOOKUP(E10,VIP!$A$2:$O10208,8,FALSE)</f>
        <v>Si</v>
      </c>
      <c r="J10" s="134" t="str">
        <f>VLOOKUP(E10,VIP!$A$2:$O10158,8,FALSE)</f>
        <v>Si</v>
      </c>
      <c r="K10" s="134" t="str">
        <f>VLOOKUP(E10,VIP!$A$2:$O13732,6,0)</f>
        <v>SI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48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3335899046</v>
      </c>
      <c r="C11" s="136">
        <v>44342.004050925927</v>
      </c>
      <c r="D11" s="136" t="s">
        <v>2180</v>
      </c>
      <c r="E11" s="124">
        <v>917</v>
      </c>
      <c r="F11" s="144" t="str">
        <f>VLOOKUP(E11,VIP!$A$2:$O13379,2,0)</f>
        <v>DRBR01B</v>
      </c>
      <c r="G11" s="134" t="str">
        <f>VLOOKUP(E11,'LISTADO ATM'!$A$2:$B$897,2,0)</f>
        <v xml:space="preserve">ATM Oficina Los Mina </v>
      </c>
      <c r="H11" s="134" t="str">
        <f>VLOOKUP(E11,VIP!$A$2:$O18242,7,FALSE)</f>
        <v>Si</v>
      </c>
      <c r="I11" s="134" t="str">
        <f>VLOOKUP(E11,VIP!$A$2:$O10207,8,FALSE)</f>
        <v>Si</v>
      </c>
      <c r="J11" s="134" t="str">
        <f>VLOOKUP(E11,VIP!$A$2:$O10157,8,FALSE)</f>
        <v>Si</v>
      </c>
      <c r="K11" s="134" t="str">
        <f>VLOOKUP(E11,VIP!$A$2:$O13731,6,0)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148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3335899066</v>
      </c>
      <c r="C12" s="136">
        <v>44342.223622685182</v>
      </c>
      <c r="D12" s="136" t="s">
        <v>2450</v>
      </c>
      <c r="E12" s="124">
        <v>952</v>
      </c>
      <c r="F12" s="144" t="str">
        <f>VLOOKUP(E12,VIP!$A$2:$O13375,2,0)</f>
        <v>DRBR16L</v>
      </c>
      <c r="G12" s="134" t="str">
        <f>VLOOKUP(E12,'LISTADO ATM'!$A$2:$B$897,2,0)</f>
        <v xml:space="preserve">ATM Alvarez Rivas </v>
      </c>
      <c r="H12" s="134" t="str">
        <f>VLOOKUP(E12,VIP!$A$2:$O18238,7,FALSE)</f>
        <v>Si</v>
      </c>
      <c r="I12" s="134" t="str">
        <f>VLOOKUP(E12,VIP!$A$2:$O10203,8,FALSE)</f>
        <v>Si</v>
      </c>
      <c r="J12" s="134" t="str">
        <f>VLOOKUP(E12,VIP!$A$2:$O10153,8,FALSE)</f>
        <v>Si</v>
      </c>
      <c r="K12" s="134" t="str">
        <f>VLOOKUP(E12,VIP!$A$2:$O13727,6,0)</f>
        <v>NO</v>
      </c>
      <c r="L12" s="125" t="s">
        <v>2443</v>
      </c>
      <c r="M12" s="135" t="s">
        <v>2447</v>
      </c>
      <c r="N12" s="135" t="s">
        <v>2454</v>
      </c>
      <c r="O12" s="134" t="s">
        <v>2455</v>
      </c>
      <c r="P12" s="134"/>
      <c r="Q12" s="148" t="s">
        <v>2443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3335899360</v>
      </c>
      <c r="C13" s="136">
        <v>44342.40283564815</v>
      </c>
      <c r="D13" s="136" t="s">
        <v>2180</v>
      </c>
      <c r="E13" s="124">
        <v>192</v>
      </c>
      <c r="F13" s="144" t="str">
        <f>VLOOKUP(E13,VIP!$A$2:$O13383,2,0)</f>
        <v>DRBR192</v>
      </c>
      <c r="G13" s="134" t="str">
        <f>VLOOKUP(E13,'LISTADO ATM'!$A$2:$B$897,2,0)</f>
        <v xml:space="preserve">ATM Autobanco Luperón II </v>
      </c>
      <c r="H13" s="134" t="str">
        <f>VLOOKUP(E13,VIP!$A$2:$O18246,7,FALSE)</f>
        <v>Si</v>
      </c>
      <c r="I13" s="134" t="str">
        <f>VLOOKUP(E13,VIP!$A$2:$O10211,8,FALSE)</f>
        <v>Si</v>
      </c>
      <c r="J13" s="134" t="str">
        <f>VLOOKUP(E13,VIP!$A$2:$O10161,8,FALSE)</f>
        <v>Si</v>
      </c>
      <c r="K13" s="134" t="str">
        <f>VLOOKUP(E13,VIP!$A$2:$O13735,6,0)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4"/>
      <c r="Q13" s="148" t="s">
        <v>2219</v>
      </c>
    </row>
    <row r="14" spans="1:17" s="96" customFormat="1" ht="18.75" customHeight="1" x14ac:dyDescent="0.25">
      <c r="A14" s="134" t="str">
        <f>VLOOKUP(E14,'LISTADO ATM'!$A$2:$C$898,3,0)</f>
        <v>SUR</v>
      </c>
      <c r="B14" s="129">
        <v>3335899635</v>
      </c>
      <c r="C14" s="136">
        <v>44342.488645833335</v>
      </c>
      <c r="D14" s="136" t="s">
        <v>2180</v>
      </c>
      <c r="E14" s="124">
        <v>730</v>
      </c>
      <c r="F14" s="144" t="str">
        <f>VLOOKUP(E14,VIP!$A$2:$O13423,2,0)</f>
        <v>DRBR082</v>
      </c>
      <c r="G14" s="134" t="str">
        <f>VLOOKUP(E14,'LISTADO ATM'!$A$2:$B$897,2,0)</f>
        <v xml:space="preserve">ATM Palacio de Justicia Barahona </v>
      </c>
      <c r="H14" s="134" t="str">
        <f>VLOOKUP(E14,VIP!$A$2:$O18286,7,FALSE)</f>
        <v>Si</v>
      </c>
      <c r="I14" s="134" t="str">
        <f>VLOOKUP(E14,VIP!$A$2:$O10251,8,FALSE)</f>
        <v>Si</v>
      </c>
      <c r="J14" s="134" t="str">
        <f>VLOOKUP(E14,VIP!$A$2:$O10201,8,FALSE)</f>
        <v>Si</v>
      </c>
      <c r="K14" s="134" t="str">
        <f>VLOOKUP(E14,VIP!$A$2:$O13775,6,0)</f>
        <v>NO</v>
      </c>
      <c r="L14" s="125" t="s">
        <v>2219</v>
      </c>
      <c r="M14" s="135" t="s">
        <v>2447</v>
      </c>
      <c r="N14" s="135" t="s">
        <v>2577</v>
      </c>
      <c r="O14" s="134" t="s">
        <v>2456</v>
      </c>
      <c r="P14" s="134"/>
      <c r="Q14" s="148" t="s">
        <v>2219</v>
      </c>
    </row>
    <row r="15" spans="1:17" s="96" customFormat="1" ht="18.75" customHeight="1" x14ac:dyDescent="0.25">
      <c r="A15" s="134" t="str">
        <f>VLOOKUP(E15,'LISTADO ATM'!$A$2:$C$898,3,0)</f>
        <v>ESTE</v>
      </c>
      <c r="B15" s="129">
        <v>3335899723</v>
      </c>
      <c r="C15" s="136">
        <v>44342.518263888887</v>
      </c>
      <c r="D15" s="136" t="s">
        <v>2450</v>
      </c>
      <c r="E15" s="124">
        <v>429</v>
      </c>
      <c r="F15" s="144" t="str">
        <f>VLOOKUP(E15,VIP!$A$2:$O13416,2,0)</f>
        <v>DRBR429</v>
      </c>
      <c r="G15" s="134" t="str">
        <f>VLOOKUP(E15,'LISTADO ATM'!$A$2:$B$897,2,0)</f>
        <v xml:space="preserve">ATM Oficina Jumbo La Romana </v>
      </c>
      <c r="H15" s="134" t="str">
        <f>VLOOKUP(E15,VIP!$A$2:$O18279,7,FALSE)</f>
        <v>Si</v>
      </c>
      <c r="I15" s="134" t="str">
        <f>VLOOKUP(E15,VIP!$A$2:$O10244,8,FALSE)</f>
        <v>Si</v>
      </c>
      <c r="J15" s="134" t="str">
        <f>VLOOKUP(E15,VIP!$A$2:$O10194,8,FALSE)</f>
        <v>Si</v>
      </c>
      <c r="K15" s="134" t="str">
        <f>VLOOKUP(E15,VIP!$A$2:$O13768,6,0)</f>
        <v>NO</v>
      </c>
      <c r="L15" s="125" t="s">
        <v>2418</v>
      </c>
      <c r="M15" s="135" t="s">
        <v>2447</v>
      </c>
      <c r="N15" s="135" t="s">
        <v>2454</v>
      </c>
      <c r="O15" s="134" t="s">
        <v>2455</v>
      </c>
      <c r="P15" s="134"/>
      <c r="Q15" s="148" t="s">
        <v>2418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3335899758</v>
      </c>
      <c r="C16" s="136">
        <v>44342.52921296296</v>
      </c>
      <c r="D16" s="136" t="s">
        <v>2180</v>
      </c>
      <c r="E16" s="124">
        <v>696</v>
      </c>
      <c r="F16" s="144" t="str">
        <f>VLOOKUP(E16,VIP!$A$2:$O13414,2,0)</f>
        <v>DRBR696</v>
      </c>
      <c r="G16" s="134" t="str">
        <f>VLOOKUP(E16,'LISTADO ATM'!$A$2:$B$897,2,0)</f>
        <v>ATM Olé Jacobo Majluta</v>
      </c>
      <c r="H16" s="134" t="str">
        <f>VLOOKUP(E16,VIP!$A$2:$O18277,7,FALSE)</f>
        <v>Si</v>
      </c>
      <c r="I16" s="134" t="str">
        <f>VLOOKUP(E16,VIP!$A$2:$O10242,8,FALSE)</f>
        <v>Si</v>
      </c>
      <c r="J16" s="134" t="str">
        <f>VLOOKUP(E16,VIP!$A$2:$O10192,8,FALSE)</f>
        <v>Si</v>
      </c>
      <c r="K16" s="134" t="str">
        <f>VLOOKUP(E16,VIP!$A$2:$O13766,6,0)</f>
        <v>NO</v>
      </c>
      <c r="L16" s="125" t="s">
        <v>2578</v>
      </c>
      <c r="M16" s="135" t="s">
        <v>2447</v>
      </c>
      <c r="N16" s="135" t="s">
        <v>2577</v>
      </c>
      <c r="O16" s="134" t="s">
        <v>2456</v>
      </c>
      <c r="P16" s="134"/>
      <c r="Q16" s="135" t="s">
        <v>2578</v>
      </c>
    </row>
    <row r="17" spans="1:17" s="96" customFormat="1" ht="18.75" customHeight="1" x14ac:dyDescent="0.25">
      <c r="A17" s="134" t="str">
        <f>VLOOKUP(E17,'LISTADO ATM'!$A$2:$C$898,3,0)</f>
        <v>DISTRITO NACIONAL</v>
      </c>
      <c r="B17" s="129">
        <v>3335899820</v>
      </c>
      <c r="C17" s="136">
        <v>44342.546446759261</v>
      </c>
      <c r="D17" s="136" t="s">
        <v>2180</v>
      </c>
      <c r="E17" s="124">
        <v>300</v>
      </c>
      <c r="F17" s="144" t="str">
        <f>VLOOKUP(E17,VIP!$A$2:$O13408,2,0)</f>
        <v>DRBR300</v>
      </c>
      <c r="G17" s="134" t="str">
        <f>VLOOKUP(E17,'LISTADO ATM'!$A$2:$B$897,2,0)</f>
        <v xml:space="preserve">ATM S/M Aprezio Los Guaricanos </v>
      </c>
      <c r="H17" s="134" t="str">
        <f>VLOOKUP(E17,VIP!$A$2:$O18271,7,FALSE)</f>
        <v>Si</v>
      </c>
      <c r="I17" s="134" t="str">
        <f>VLOOKUP(E17,VIP!$A$2:$O10236,8,FALSE)</f>
        <v>Si</v>
      </c>
      <c r="J17" s="134" t="str">
        <f>VLOOKUP(E17,VIP!$A$2:$O10186,8,FALSE)</f>
        <v>Si</v>
      </c>
      <c r="K17" s="134" t="str">
        <f>VLOOKUP(E17,VIP!$A$2:$O13760,6,0)</f>
        <v>NO</v>
      </c>
      <c r="L17" s="125" t="s">
        <v>2578</v>
      </c>
      <c r="M17" s="135" t="s">
        <v>2447</v>
      </c>
      <c r="N17" s="135" t="s">
        <v>2454</v>
      </c>
      <c r="O17" s="134" t="s">
        <v>2456</v>
      </c>
      <c r="P17" s="134"/>
      <c r="Q17" s="148" t="s">
        <v>2578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3335899825</v>
      </c>
      <c r="C18" s="136">
        <v>44342.547546296293</v>
      </c>
      <c r="D18" s="136" t="s">
        <v>2450</v>
      </c>
      <c r="E18" s="124">
        <v>932</v>
      </c>
      <c r="F18" s="144" t="str">
        <f>VLOOKUP(E18,VIP!$A$2:$O13407,2,0)</f>
        <v>DRBR01E</v>
      </c>
      <c r="G18" s="134" t="str">
        <f>VLOOKUP(E18,'LISTADO ATM'!$A$2:$B$897,2,0)</f>
        <v xml:space="preserve">ATM Banco Agrícola </v>
      </c>
      <c r="H18" s="134" t="str">
        <f>VLOOKUP(E18,VIP!$A$2:$O18270,7,FALSE)</f>
        <v>Si</v>
      </c>
      <c r="I18" s="134" t="str">
        <f>VLOOKUP(E18,VIP!$A$2:$O10235,8,FALSE)</f>
        <v>Si</v>
      </c>
      <c r="J18" s="134" t="str">
        <f>VLOOKUP(E18,VIP!$A$2:$O10185,8,FALSE)</f>
        <v>Si</v>
      </c>
      <c r="K18" s="134" t="str">
        <f>VLOOKUP(E18,VIP!$A$2:$O13759,6,0)</f>
        <v>NO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34"/>
      <c r="Q18" s="148" t="s">
        <v>2443</v>
      </c>
    </row>
    <row r="19" spans="1:17" s="96" customFormat="1" ht="18.75" customHeight="1" x14ac:dyDescent="0.25">
      <c r="A19" s="134" t="str">
        <f>VLOOKUP(E19,'LISTADO ATM'!$A$2:$C$898,3,0)</f>
        <v>ESTE</v>
      </c>
      <c r="B19" s="129">
        <v>3335899826</v>
      </c>
      <c r="C19" s="136">
        <v>44342.548206018517</v>
      </c>
      <c r="D19" s="136" t="s">
        <v>2180</v>
      </c>
      <c r="E19" s="124">
        <v>294</v>
      </c>
      <c r="F19" s="144" t="str">
        <f>VLOOKUP(E19,VIP!$A$2:$O13406,2,0)</f>
        <v>DRBR294</v>
      </c>
      <c r="G19" s="134" t="str">
        <f>VLOOKUP(E19,'LISTADO ATM'!$A$2:$B$897,2,0)</f>
        <v xml:space="preserve">ATM Plaza Zaglul San Pedro II </v>
      </c>
      <c r="H19" s="134" t="str">
        <f>VLOOKUP(E19,VIP!$A$2:$O18269,7,FALSE)</f>
        <v>Si</v>
      </c>
      <c r="I19" s="134" t="str">
        <f>VLOOKUP(E19,VIP!$A$2:$O10234,8,FALSE)</f>
        <v>Si</v>
      </c>
      <c r="J19" s="134" t="str">
        <f>VLOOKUP(E19,VIP!$A$2:$O10184,8,FALSE)</f>
        <v>Si</v>
      </c>
      <c r="K19" s="134" t="str">
        <f>VLOOKUP(E19,VIP!$A$2:$O13758,6,0)</f>
        <v>NO</v>
      </c>
      <c r="L19" s="125" t="s">
        <v>2578</v>
      </c>
      <c r="M19" s="135" t="s">
        <v>2447</v>
      </c>
      <c r="N19" s="135" t="s">
        <v>2454</v>
      </c>
      <c r="O19" s="134" t="s">
        <v>2456</v>
      </c>
      <c r="P19" s="134"/>
      <c r="Q19" s="148" t="s">
        <v>2578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3335899835</v>
      </c>
      <c r="C20" s="136">
        <v>44342.557303240741</v>
      </c>
      <c r="D20" s="136" t="s">
        <v>2180</v>
      </c>
      <c r="E20" s="124">
        <v>35</v>
      </c>
      <c r="F20" s="144" t="str">
        <f>VLOOKUP(E20,VIP!$A$2:$O13403,2,0)</f>
        <v>DRBR035</v>
      </c>
      <c r="G20" s="134" t="str">
        <f>VLOOKUP(E20,'LISTADO ATM'!$A$2:$B$897,2,0)</f>
        <v xml:space="preserve">ATM Dirección General de Aduanas I </v>
      </c>
      <c r="H20" s="134" t="str">
        <f>VLOOKUP(E20,VIP!$A$2:$O18266,7,FALSE)</f>
        <v>Si</v>
      </c>
      <c r="I20" s="134" t="str">
        <f>VLOOKUP(E20,VIP!$A$2:$O10231,8,FALSE)</f>
        <v>Si</v>
      </c>
      <c r="J20" s="134" t="str">
        <f>VLOOKUP(E20,VIP!$A$2:$O10181,8,FALSE)</f>
        <v>Si</v>
      </c>
      <c r="K20" s="134" t="str">
        <f>VLOOKUP(E20,VIP!$A$2:$O13755,6,0)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35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3335899861</v>
      </c>
      <c r="C21" s="136">
        <v>44342.569340277776</v>
      </c>
      <c r="D21" s="136" t="s">
        <v>2180</v>
      </c>
      <c r="E21" s="124">
        <v>264</v>
      </c>
      <c r="F21" s="145" t="str">
        <f>VLOOKUP(E21,VIP!$A$2:$O13399,2,0)</f>
        <v>DRBR264</v>
      </c>
      <c r="G21" s="134" t="str">
        <f>VLOOKUP(E21,'LISTADO ATM'!$A$2:$B$897,2,0)</f>
        <v xml:space="preserve">ATM S/M Nacional Independencia </v>
      </c>
      <c r="H21" s="134" t="str">
        <f>VLOOKUP(E21,VIP!$A$2:$O18262,7,FALSE)</f>
        <v>Si</v>
      </c>
      <c r="I21" s="134" t="str">
        <f>VLOOKUP(E21,VIP!$A$2:$O10227,8,FALSE)</f>
        <v>Si</v>
      </c>
      <c r="J21" s="134" t="str">
        <f>VLOOKUP(E21,VIP!$A$2:$O10177,8,FALSE)</f>
        <v>Si</v>
      </c>
      <c r="K21" s="134" t="str">
        <f>VLOOKUP(E21,VIP!$A$2:$O13751,6,0)</f>
        <v>SI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4"/>
      <c r="Q21" s="148" t="s">
        <v>2219</v>
      </c>
    </row>
    <row r="22" spans="1:17" ht="18" x14ac:dyDescent="0.25">
      <c r="A22" s="134" t="str">
        <f>VLOOKUP(E22,'LISTADO ATM'!$A$2:$C$898,3,0)</f>
        <v>DISTRITO NACIONAL</v>
      </c>
      <c r="B22" s="129">
        <v>3335899959</v>
      </c>
      <c r="C22" s="136">
        <v>44342.60019675926</v>
      </c>
      <c r="D22" s="136" t="s">
        <v>2450</v>
      </c>
      <c r="E22" s="124">
        <v>493</v>
      </c>
      <c r="F22" s="145" t="str">
        <f>VLOOKUP(E22,VIP!$A$2:$O13399,2,0)</f>
        <v>DRBR493</v>
      </c>
      <c r="G22" s="134" t="str">
        <f>VLOOKUP(E22,'LISTADO ATM'!$A$2:$B$897,2,0)</f>
        <v xml:space="preserve">ATM Oficina Haina Occidental II </v>
      </c>
      <c r="H22" s="134" t="str">
        <f>VLOOKUP(E22,VIP!$A$2:$O18262,7,FALSE)</f>
        <v>Si</v>
      </c>
      <c r="I22" s="134" t="str">
        <f>VLOOKUP(E22,VIP!$A$2:$O10227,8,FALSE)</f>
        <v>Si</v>
      </c>
      <c r="J22" s="134" t="str">
        <f>VLOOKUP(E22,VIP!$A$2:$O10177,8,FALSE)</f>
        <v>Si</v>
      </c>
      <c r="K22" s="134" t="str">
        <f>VLOOKUP(E22,VIP!$A$2:$O13751,6,0)</f>
        <v>NO</v>
      </c>
      <c r="L22" s="125" t="s">
        <v>2566</v>
      </c>
      <c r="M22" s="135" t="s">
        <v>2447</v>
      </c>
      <c r="N22" s="135" t="s">
        <v>2454</v>
      </c>
      <c r="O22" s="134" t="s">
        <v>2455</v>
      </c>
      <c r="P22" s="134"/>
      <c r="Q22" s="148" t="s">
        <v>2566</v>
      </c>
    </row>
    <row r="23" spans="1:17" ht="18" x14ac:dyDescent="0.25">
      <c r="A23" s="134" t="str">
        <f>VLOOKUP(E23,'LISTADO ATM'!$A$2:$C$898,3,0)</f>
        <v>SUR</v>
      </c>
      <c r="B23" s="129">
        <v>3335899984</v>
      </c>
      <c r="C23" s="136">
        <v>44342.608055555553</v>
      </c>
      <c r="D23" s="136" t="s">
        <v>2180</v>
      </c>
      <c r="E23" s="124">
        <v>311</v>
      </c>
      <c r="F23" s="145" t="str">
        <f>VLOOKUP(E23,VIP!$A$2:$O13400,2,0)</f>
        <v>DRBR381</v>
      </c>
      <c r="G23" s="134" t="str">
        <f>VLOOKUP(E23,'LISTADO ATM'!$A$2:$B$897,2,0)</f>
        <v>ATM Plaza Eroski</v>
      </c>
      <c r="H23" s="134" t="str">
        <f>VLOOKUP(E23,VIP!$A$2:$O18263,7,FALSE)</f>
        <v>Si</v>
      </c>
      <c r="I23" s="134" t="str">
        <f>VLOOKUP(E23,VIP!$A$2:$O10228,8,FALSE)</f>
        <v>Si</v>
      </c>
      <c r="J23" s="134" t="str">
        <f>VLOOKUP(E23,VIP!$A$2:$O10178,8,FALSE)</f>
        <v>Si</v>
      </c>
      <c r="K23" s="134" t="str">
        <f>VLOOKUP(E23,VIP!$A$2:$O13752,6,0)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4"/>
      <c r="Q23" s="148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3335899985</v>
      </c>
      <c r="C24" s="136">
        <v>44342.608587962961</v>
      </c>
      <c r="D24" s="136" t="s">
        <v>2180</v>
      </c>
      <c r="E24" s="124">
        <v>487</v>
      </c>
      <c r="F24" s="145" t="str">
        <f>VLOOKUP(E24,VIP!$A$2:$O13401,2,0)</f>
        <v>DRBR487</v>
      </c>
      <c r="G24" s="134" t="str">
        <f>VLOOKUP(E24,'LISTADO ATM'!$A$2:$B$897,2,0)</f>
        <v xml:space="preserve">ATM Olé Hainamosa </v>
      </c>
      <c r="H24" s="134" t="str">
        <f>VLOOKUP(E24,VIP!$A$2:$O18264,7,FALSE)</f>
        <v>Si</v>
      </c>
      <c r="I24" s="134" t="str">
        <f>VLOOKUP(E24,VIP!$A$2:$O10229,8,FALSE)</f>
        <v>Si</v>
      </c>
      <c r="J24" s="134" t="str">
        <f>VLOOKUP(E24,VIP!$A$2:$O10179,8,FALSE)</f>
        <v>Si</v>
      </c>
      <c r="K24" s="134" t="str">
        <f>VLOOKUP(E24,VIP!$A$2:$O13753,6,0)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4"/>
      <c r="Q24" s="148" t="s">
        <v>2219</v>
      </c>
    </row>
    <row r="25" spans="1:17" ht="18" x14ac:dyDescent="0.25">
      <c r="A25" s="134" t="str">
        <f>VLOOKUP(E25,'LISTADO ATM'!$A$2:$C$898,3,0)</f>
        <v>DISTRITO NACIONAL</v>
      </c>
      <c r="B25" s="129">
        <v>3335899990</v>
      </c>
      <c r="C25" s="136">
        <v>44342.610694444447</v>
      </c>
      <c r="D25" s="136" t="s">
        <v>2180</v>
      </c>
      <c r="E25" s="124">
        <v>149</v>
      </c>
      <c r="F25" s="145" t="str">
        <f>VLOOKUP(E25,VIP!$A$2:$O13402,2,0)</f>
        <v>DRBR149</v>
      </c>
      <c r="G25" s="134" t="str">
        <f>VLOOKUP(E25,'LISTADO ATM'!$A$2:$B$897,2,0)</f>
        <v>ATM Estación Metro Concepción</v>
      </c>
      <c r="H25" s="134" t="str">
        <f>VLOOKUP(E25,VIP!$A$2:$O18265,7,FALSE)</f>
        <v>N/A</v>
      </c>
      <c r="I25" s="134" t="str">
        <f>VLOOKUP(E25,VIP!$A$2:$O10230,8,FALSE)</f>
        <v>N/A</v>
      </c>
      <c r="J25" s="134" t="str">
        <f>VLOOKUP(E25,VIP!$A$2:$O10180,8,FALSE)</f>
        <v>N/A</v>
      </c>
      <c r="K25" s="134" t="str">
        <f>VLOOKUP(E25,VIP!$A$2:$O13754,6,0)</f>
        <v>N/A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4"/>
      <c r="Q25" s="148" t="s">
        <v>2469</v>
      </c>
    </row>
    <row r="26" spans="1:17" ht="18" x14ac:dyDescent="0.25">
      <c r="A26" s="134" t="str">
        <f>VLOOKUP(E26,'LISTADO ATM'!$A$2:$C$898,3,0)</f>
        <v>SUR</v>
      </c>
      <c r="B26" s="129">
        <v>3335899993</v>
      </c>
      <c r="C26" s="136">
        <v>44342.612430555557</v>
      </c>
      <c r="D26" s="136" t="s">
        <v>2473</v>
      </c>
      <c r="E26" s="124">
        <v>6</v>
      </c>
      <c r="F26" s="145" t="str">
        <f>VLOOKUP(E26,VIP!$A$2:$O13403,2,0)</f>
        <v>DRBR006</v>
      </c>
      <c r="G26" s="134" t="str">
        <f>VLOOKUP(E26,'LISTADO ATM'!$A$2:$B$897,2,0)</f>
        <v xml:space="preserve">ATM Plaza WAO San Juan </v>
      </c>
      <c r="H26" s="134" t="str">
        <f>VLOOKUP(E26,VIP!$A$2:$O18266,7,FALSE)</f>
        <v>N/A</v>
      </c>
      <c r="I26" s="134" t="str">
        <f>VLOOKUP(E26,VIP!$A$2:$O10231,8,FALSE)</f>
        <v>N/A</v>
      </c>
      <c r="J26" s="134" t="str">
        <f>VLOOKUP(E26,VIP!$A$2:$O10181,8,FALSE)</f>
        <v>N/A</v>
      </c>
      <c r="K26" s="134" t="str">
        <f>VLOOKUP(E26,VIP!$A$2:$O13755,6,0)</f>
        <v/>
      </c>
      <c r="L26" s="125" t="s">
        <v>2443</v>
      </c>
      <c r="M26" s="135" t="s">
        <v>2447</v>
      </c>
      <c r="N26" s="135" t="s">
        <v>2454</v>
      </c>
      <c r="O26" s="134" t="s">
        <v>2474</v>
      </c>
      <c r="P26" s="134"/>
      <c r="Q26" s="148" t="s">
        <v>2443</v>
      </c>
    </row>
    <row r="27" spans="1:17" ht="18" x14ac:dyDescent="0.25">
      <c r="A27" s="134" t="str">
        <f>VLOOKUP(E27,'LISTADO ATM'!$A$2:$C$898,3,0)</f>
        <v>DISTRITO NACIONAL</v>
      </c>
      <c r="B27" s="129">
        <v>3335900015</v>
      </c>
      <c r="C27" s="136">
        <v>44342.619444444441</v>
      </c>
      <c r="D27" s="136" t="s">
        <v>2473</v>
      </c>
      <c r="E27" s="124">
        <v>347</v>
      </c>
      <c r="F27" s="145" t="str">
        <f>VLOOKUP(E27,VIP!$A$2:$O13405,2,0)</f>
        <v>DRBR347</v>
      </c>
      <c r="G27" s="134" t="str">
        <f>VLOOKUP(E27,'LISTADO ATM'!$A$2:$B$897,2,0)</f>
        <v>ATM Patio de Colombia</v>
      </c>
      <c r="H27" s="134" t="str">
        <f>VLOOKUP(E27,VIP!$A$2:$O18268,7,FALSE)</f>
        <v>N/A</v>
      </c>
      <c r="I27" s="134" t="str">
        <f>VLOOKUP(E27,VIP!$A$2:$O10233,8,FALSE)</f>
        <v>N/A</v>
      </c>
      <c r="J27" s="134" t="str">
        <f>VLOOKUP(E27,VIP!$A$2:$O10183,8,FALSE)</f>
        <v>N/A</v>
      </c>
      <c r="K27" s="134" t="str">
        <f>VLOOKUP(E27,VIP!$A$2:$O13757,6,0)</f>
        <v>N/A</v>
      </c>
      <c r="L27" s="125" t="s">
        <v>2418</v>
      </c>
      <c r="M27" s="135" t="s">
        <v>2447</v>
      </c>
      <c r="N27" s="135" t="s">
        <v>2454</v>
      </c>
      <c r="O27" s="134" t="s">
        <v>2474</v>
      </c>
      <c r="P27" s="134"/>
      <c r="Q27" s="148" t="s">
        <v>2418</v>
      </c>
    </row>
    <row r="28" spans="1:17" ht="18" x14ac:dyDescent="0.25">
      <c r="A28" s="134" t="str">
        <f>VLOOKUP(E28,'LISTADO ATM'!$A$2:$C$898,3,0)</f>
        <v>DISTRITO NACIONAL</v>
      </c>
      <c r="B28" s="129">
        <v>3335900091</v>
      </c>
      <c r="C28" s="136">
        <v>44342.642939814818</v>
      </c>
      <c r="D28" s="136" t="s">
        <v>2450</v>
      </c>
      <c r="E28" s="124">
        <v>562</v>
      </c>
      <c r="F28" s="145" t="str">
        <f>VLOOKUP(E28,VIP!$A$2:$O13406,2,0)</f>
        <v>DRBR226</v>
      </c>
      <c r="G28" s="134" t="str">
        <f>VLOOKUP(E28,'LISTADO ATM'!$A$2:$B$897,2,0)</f>
        <v xml:space="preserve">ATM S/M Jumbo Carretera Mella </v>
      </c>
      <c r="H28" s="134" t="str">
        <f>VLOOKUP(E28,VIP!$A$2:$O18269,7,FALSE)</f>
        <v>Si</v>
      </c>
      <c r="I28" s="134" t="str">
        <f>VLOOKUP(E28,VIP!$A$2:$O10234,8,FALSE)</f>
        <v>Si</v>
      </c>
      <c r="J28" s="134" t="str">
        <f>VLOOKUP(E28,VIP!$A$2:$O10184,8,FALSE)</f>
        <v>Si</v>
      </c>
      <c r="K28" s="134" t="str">
        <f>VLOOKUP(E28,VIP!$A$2:$O13758,6,0)</f>
        <v>SI</v>
      </c>
      <c r="L28" s="125" t="s">
        <v>2418</v>
      </c>
      <c r="M28" s="135" t="s">
        <v>2447</v>
      </c>
      <c r="N28" s="135" t="s">
        <v>2454</v>
      </c>
      <c r="O28" s="134" t="s">
        <v>2455</v>
      </c>
      <c r="P28" s="134"/>
      <c r="Q28" s="148" t="s">
        <v>2418</v>
      </c>
    </row>
    <row r="29" spans="1:17" ht="18" x14ac:dyDescent="0.25">
      <c r="A29" s="134" t="str">
        <f>VLOOKUP(E29,'LISTADO ATM'!$A$2:$C$898,3,0)</f>
        <v>DISTRITO NACIONAL</v>
      </c>
      <c r="B29" s="129">
        <v>3335900101</v>
      </c>
      <c r="C29" s="136">
        <v>44342.645532407405</v>
      </c>
      <c r="D29" s="136" t="s">
        <v>2450</v>
      </c>
      <c r="E29" s="124">
        <v>627</v>
      </c>
      <c r="F29" s="145" t="str">
        <f>VLOOKUP(E29,VIP!$A$2:$O13407,2,0)</f>
        <v>DRBR163</v>
      </c>
      <c r="G29" s="134" t="str">
        <f>VLOOKUP(E29,'LISTADO ATM'!$A$2:$B$897,2,0)</f>
        <v xml:space="preserve">ATM CAASD </v>
      </c>
      <c r="H29" s="134" t="str">
        <f>VLOOKUP(E29,VIP!$A$2:$O18270,7,FALSE)</f>
        <v>Si</v>
      </c>
      <c r="I29" s="134" t="str">
        <f>VLOOKUP(E29,VIP!$A$2:$O10235,8,FALSE)</f>
        <v>Si</v>
      </c>
      <c r="J29" s="134" t="str">
        <f>VLOOKUP(E29,VIP!$A$2:$O10185,8,FALSE)</f>
        <v>Si</v>
      </c>
      <c r="K29" s="134" t="str">
        <f>VLOOKUP(E29,VIP!$A$2:$O13759,6,0)</f>
        <v>NO</v>
      </c>
      <c r="L29" s="125" t="s">
        <v>2418</v>
      </c>
      <c r="M29" s="135" t="s">
        <v>2447</v>
      </c>
      <c r="N29" s="135" t="s">
        <v>2454</v>
      </c>
      <c r="O29" s="134" t="s">
        <v>2455</v>
      </c>
      <c r="P29" s="134"/>
      <c r="Q29" s="148" t="s">
        <v>2418</v>
      </c>
    </row>
    <row r="30" spans="1:17" ht="18" x14ac:dyDescent="0.25">
      <c r="A30" s="134" t="str">
        <f>VLOOKUP(E30,'LISTADO ATM'!$A$2:$C$898,3,0)</f>
        <v>ESTE</v>
      </c>
      <c r="B30" s="129">
        <v>3335900107</v>
      </c>
      <c r="C30" s="136">
        <v>44342.649930555555</v>
      </c>
      <c r="D30" s="136" t="s">
        <v>2450</v>
      </c>
      <c r="E30" s="124">
        <v>399</v>
      </c>
      <c r="F30" s="145" t="str">
        <f>VLOOKUP(E30,VIP!$A$2:$O13408,2,0)</f>
        <v>DRBR399</v>
      </c>
      <c r="G30" s="134" t="str">
        <f>VLOOKUP(E30,'LISTADO ATM'!$A$2:$B$897,2,0)</f>
        <v xml:space="preserve">ATM Oficina La Romana II </v>
      </c>
      <c r="H30" s="134" t="str">
        <f>VLOOKUP(E30,VIP!$A$2:$O18271,7,FALSE)</f>
        <v>Si</v>
      </c>
      <c r="I30" s="134" t="str">
        <f>VLOOKUP(E30,VIP!$A$2:$O10236,8,FALSE)</f>
        <v>Si</v>
      </c>
      <c r="J30" s="134" t="str">
        <f>VLOOKUP(E30,VIP!$A$2:$O10186,8,FALSE)</f>
        <v>Si</v>
      </c>
      <c r="K30" s="134" t="str">
        <f>VLOOKUP(E30,VIP!$A$2:$O13760,6,0)</f>
        <v>NO</v>
      </c>
      <c r="L30" s="125" t="s">
        <v>2566</v>
      </c>
      <c r="M30" s="135" t="s">
        <v>2447</v>
      </c>
      <c r="N30" s="135" t="s">
        <v>2454</v>
      </c>
      <c r="O30" s="134" t="s">
        <v>2455</v>
      </c>
      <c r="P30" s="134"/>
      <c r="Q30" s="148" t="s">
        <v>2566</v>
      </c>
    </row>
    <row r="31" spans="1:17" ht="18" x14ac:dyDescent="0.25">
      <c r="A31" s="134" t="str">
        <f>VLOOKUP(E31,'LISTADO ATM'!$A$2:$C$898,3,0)</f>
        <v>NORTE</v>
      </c>
      <c r="B31" s="129">
        <v>3335900122</v>
      </c>
      <c r="C31" s="136">
        <v>44342.656446759262</v>
      </c>
      <c r="D31" s="136" t="s">
        <v>2574</v>
      </c>
      <c r="E31" s="124">
        <v>877</v>
      </c>
      <c r="F31" s="145" t="str">
        <f>VLOOKUP(E31,VIP!$A$2:$O13409,2,0)</f>
        <v>DRBR877</v>
      </c>
      <c r="G31" s="134" t="str">
        <f>VLOOKUP(E31,'LISTADO ATM'!$A$2:$B$897,2,0)</f>
        <v xml:space="preserve">ATM Estación Los Samanes (Ranchito, La Vega) </v>
      </c>
      <c r="H31" s="134" t="str">
        <f>VLOOKUP(E31,VIP!$A$2:$O18272,7,FALSE)</f>
        <v>Si</v>
      </c>
      <c r="I31" s="134" t="str">
        <f>VLOOKUP(E31,VIP!$A$2:$O10237,8,FALSE)</f>
        <v>Si</v>
      </c>
      <c r="J31" s="134" t="str">
        <f>VLOOKUP(E31,VIP!$A$2:$O10187,8,FALSE)</f>
        <v>Si</v>
      </c>
      <c r="K31" s="134" t="str">
        <f>VLOOKUP(E31,VIP!$A$2:$O13761,6,0)</f>
        <v>NO</v>
      </c>
      <c r="L31" s="125" t="s">
        <v>2566</v>
      </c>
      <c r="M31" s="135" t="s">
        <v>2447</v>
      </c>
      <c r="N31" s="135" t="s">
        <v>2454</v>
      </c>
      <c r="O31" s="134" t="s">
        <v>2575</v>
      </c>
      <c r="P31" s="134"/>
      <c r="Q31" s="148" t="s">
        <v>2566</v>
      </c>
    </row>
    <row r="32" spans="1:17" ht="18" x14ac:dyDescent="0.25">
      <c r="A32" s="134" t="str">
        <f>VLOOKUP(E32,'LISTADO ATM'!$A$2:$C$898,3,0)</f>
        <v>DISTRITO NACIONAL</v>
      </c>
      <c r="B32" s="129">
        <v>3335900151</v>
      </c>
      <c r="C32" s="136">
        <v>44342.670173611114</v>
      </c>
      <c r="D32" s="136" t="s">
        <v>2180</v>
      </c>
      <c r="E32" s="124">
        <v>31</v>
      </c>
      <c r="F32" s="145" t="str">
        <f>VLOOKUP(E32,VIP!$A$2:$O13410,2,0)</f>
        <v>DRBR031</v>
      </c>
      <c r="G32" s="134" t="str">
        <f>VLOOKUP(E32,'LISTADO ATM'!$A$2:$B$897,2,0)</f>
        <v xml:space="preserve">ATM Oficina San Martín I </v>
      </c>
      <c r="H32" s="134" t="str">
        <f>VLOOKUP(E32,VIP!$A$2:$O18273,7,FALSE)</f>
        <v>Si</v>
      </c>
      <c r="I32" s="134" t="str">
        <f>VLOOKUP(E32,VIP!$A$2:$O10238,8,FALSE)</f>
        <v>Si</v>
      </c>
      <c r="J32" s="134" t="str">
        <f>VLOOKUP(E32,VIP!$A$2:$O10188,8,FALSE)</f>
        <v>Si</v>
      </c>
      <c r="K32" s="134" t="str">
        <f>VLOOKUP(E32,VIP!$A$2:$O13762,6,0)</f>
        <v>NO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4"/>
      <c r="Q32" s="148" t="s">
        <v>2219</v>
      </c>
    </row>
    <row r="33" spans="1:17" ht="18" x14ac:dyDescent="0.25">
      <c r="A33" s="134" t="str">
        <f>VLOOKUP(E33,'LISTADO ATM'!$A$2:$C$898,3,0)</f>
        <v>DISTRITO NACIONAL</v>
      </c>
      <c r="B33" s="129">
        <v>3335900171</v>
      </c>
      <c r="C33" s="136">
        <v>44342.67895833333</v>
      </c>
      <c r="D33" s="136" t="s">
        <v>2473</v>
      </c>
      <c r="E33" s="124">
        <v>554</v>
      </c>
      <c r="F33" s="145" t="str">
        <f>VLOOKUP(E33,VIP!$A$2:$O13411,2,0)</f>
        <v>DRBR011</v>
      </c>
      <c r="G33" s="134" t="str">
        <f>VLOOKUP(E33,'LISTADO ATM'!$A$2:$B$897,2,0)</f>
        <v xml:space="preserve">ATM Oficina Isabel La Católica I </v>
      </c>
      <c r="H33" s="134" t="str">
        <f>VLOOKUP(E33,VIP!$A$2:$O18274,7,FALSE)</f>
        <v>Si</v>
      </c>
      <c r="I33" s="134" t="str">
        <f>VLOOKUP(E33,VIP!$A$2:$O10239,8,FALSE)</f>
        <v>Si</v>
      </c>
      <c r="J33" s="134" t="str">
        <f>VLOOKUP(E33,VIP!$A$2:$O10189,8,FALSE)</f>
        <v>Si</v>
      </c>
      <c r="K33" s="134" t="str">
        <f>VLOOKUP(E33,VIP!$A$2:$O13763,6,0)</f>
        <v>NO</v>
      </c>
      <c r="L33" s="125" t="s">
        <v>2418</v>
      </c>
      <c r="M33" s="135" t="s">
        <v>2447</v>
      </c>
      <c r="N33" s="135" t="s">
        <v>2454</v>
      </c>
      <c r="O33" s="134" t="s">
        <v>2573</v>
      </c>
      <c r="P33" s="134"/>
      <c r="Q33" s="148" t="s">
        <v>2418</v>
      </c>
    </row>
    <row r="34" spans="1:17" ht="18" x14ac:dyDescent="0.25">
      <c r="A34" s="134" t="str">
        <f>VLOOKUP(E34,'LISTADO ATM'!$A$2:$C$898,3,0)</f>
        <v>DISTRITO NACIONAL</v>
      </c>
      <c r="B34" s="129">
        <v>3335900177</v>
      </c>
      <c r="C34" s="136">
        <v>44342.680555555555</v>
      </c>
      <c r="D34" s="136" t="s">
        <v>2450</v>
      </c>
      <c r="E34" s="124">
        <v>325</v>
      </c>
      <c r="F34" s="145" t="str">
        <f>VLOOKUP(E34,VIP!$A$2:$O13412,2,0)</f>
        <v>DRBR325</v>
      </c>
      <c r="G34" s="134" t="str">
        <f>VLOOKUP(E34,'LISTADO ATM'!$A$2:$B$897,2,0)</f>
        <v>ATM Casa Edwin</v>
      </c>
      <c r="H34" s="134" t="str">
        <f>VLOOKUP(E34,VIP!$A$2:$O18275,7,FALSE)</f>
        <v>Si</v>
      </c>
      <c r="I34" s="134" t="str">
        <f>VLOOKUP(E34,VIP!$A$2:$O10240,8,FALSE)</f>
        <v>Si</v>
      </c>
      <c r="J34" s="134" t="str">
        <f>VLOOKUP(E34,VIP!$A$2:$O10190,8,FALSE)</f>
        <v>Si</v>
      </c>
      <c r="K34" s="134" t="str">
        <f>VLOOKUP(E34,VIP!$A$2:$O13764,6,0)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34"/>
      <c r="Q34" s="148" t="s">
        <v>2418</v>
      </c>
    </row>
    <row r="35" spans="1:17" ht="18" x14ac:dyDescent="0.25">
      <c r="A35" s="134" t="str">
        <f>VLOOKUP(E35,'LISTADO ATM'!$A$2:$C$898,3,0)</f>
        <v>NORTE</v>
      </c>
      <c r="B35" s="129">
        <v>3335900255</v>
      </c>
      <c r="C35" s="136">
        <v>44342.710081018522</v>
      </c>
      <c r="D35" s="136" t="s">
        <v>2473</v>
      </c>
      <c r="E35" s="124">
        <v>796</v>
      </c>
      <c r="F35" s="145" t="str">
        <f>VLOOKUP(E35,VIP!$A$2:$O13413,2,0)</f>
        <v>DRBR155</v>
      </c>
      <c r="G35" s="134" t="str">
        <f>VLOOKUP(E35,'LISTADO ATM'!$A$2:$B$897,2,0)</f>
        <v xml:space="preserve">ATM Oficina Plaza Ventura (Nagua) </v>
      </c>
      <c r="H35" s="134" t="str">
        <f>VLOOKUP(E35,VIP!$A$2:$O18276,7,FALSE)</f>
        <v>Si</v>
      </c>
      <c r="I35" s="134" t="str">
        <f>VLOOKUP(E35,VIP!$A$2:$O10241,8,FALSE)</f>
        <v>Si</v>
      </c>
      <c r="J35" s="134" t="str">
        <f>VLOOKUP(E35,VIP!$A$2:$O10191,8,FALSE)</f>
        <v>Si</v>
      </c>
      <c r="K35" s="134" t="str">
        <f>VLOOKUP(E35,VIP!$A$2:$O13765,6,0)</f>
        <v>SI</v>
      </c>
      <c r="L35" s="125" t="s">
        <v>2418</v>
      </c>
      <c r="M35" s="135" t="s">
        <v>2447</v>
      </c>
      <c r="N35" s="135" t="s">
        <v>2454</v>
      </c>
      <c r="O35" s="134" t="s">
        <v>2573</v>
      </c>
      <c r="P35" s="134"/>
      <c r="Q35" s="148" t="s">
        <v>2418</v>
      </c>
    </row>
    <row r="36" spans="1:17" ht="18" x14ac:dyDescent="0.25">
      <c r="A36" s="134" t="str">
        <f>VLOOKUP(E36,'LISTADO ATM'!$A$2:$C$898,3,0)</f>
        <v>ESTE</v>
      </c>
      <c r="B36" s="129">
        <v>3335900297</v>
      </c>
      <c r="C36" s="136">
        <v>44342.758425925924</v>
      </c>
      <c r="D36" s="136" t="s">
        <v>2180</v>
      </c>
      <c r="E36" s="124">
        <v>843</v>
      </c>
      <c r="F36" s="145" t="str">
        <f>VLOOKUP(E36,VIP!$A$2:$O13414,2,0)</f>
        <v>DRBR843</v>
      </c>
      <c r="G36" s="134" t="str">
        <f>VLOOKUP(E36,'LISTADO ATM'!$A$2:$B$897,2,0)</f>
        <v xml:space="preserve">ATM Oficina Romana Centro </v>
      </c>
      <c r="H36" s="134" t="str">
        <f>VLOOKUP(E36,VIP!$A$2:$O18277,7,FALSE)</f>
        <v>Si</v>
      </c>
      <c r="I36" s="134" t="str">
        <f>VLOOKUP(E36,VIP!$A$2:$O10242,8,FALSE)</f>
        <v>Si</v>
      </c>
      <c r="J36" s="134" t="str">
        <f>VLOOKUP(E36,VIP!$A$2:$O10192,8,FALSE)</f>
        <v>Si</v>
      </c>
      <c r="K36" s="134" t="str">
        <f>VLOOKUP(E36,VIP!$A$2:$O13766,6,0)</f>
        <v>NO</v>
      </c>
      <c r="L36" s="125" t="s">
        <v>2219</v>
      </c>
      <c r="M36" s="135" t="s">
        <v>2447</v>
      </c>
      <c r="N36" s="135" t="s">
        <v>2454</v>
      </c>
      <c r="O36" s="134" t="s">
        <v>2456</v>
      </c>
      <c r="P36" s="134"/>
      <c r="Q36" s="148" t="s">
        <v>2219</v>
      </c>
    </row>
    <row r="37" spans="1:17" ht="18" x14ac:dyDescent="0.25">
      <c r="A37" s="134" t="str">
        <f>VLOOKUP(E37,'LISTADO ATM'!$A$2:$C$898,3,0)</f>
        <v>DISTRITO NACIONAL</v>
      </c>
      <c r="B37" s="129">
        <v>3335900300</v>
      </c>
      <c r="C37" s="136">
        <v>44342.760196759256</v>
      </c>
      <c r="D37" s="136" t="s">
        <v>2180</v>
      </c>
      <c r="E37" s="124">
        <v>811</v>
      </c>
      <c r="F37" s="145" t="str">
        <f>VLOOKUP(E37,VIP!$A$2:$O13415,2,0)</f>
        <v>DRBR811</v>
      </c>
      <c r="G37" s="134" t="str">
        <f>VLOOKUP(E37,'LISTADO ATM'!$A$2:$B$897,2,0)</f>
        <v xml:space="preserve">ATM Almacenes Unidos </v>
      </c>
      <c r="H37" s="134" t="str">
        <f>VLOOKUP(E37,VIP!$A$2:$O18278,7,FALSE)</f>
        <v>Si</v>
      </c>
      <c r="I37" s="134" t="str">
        <f>VLOOKUP(E37,VIP!$A$2:$O10243,8,FALSE)</f>
        <v>Si</v>
      </c>
      <c r="J37" s="134" t="str">
        <f>VLOOKUP(E37,VIP!$A$2:$O10193,8,FALSE)</f>
        <v>Si</v>
      </c>
      <c r="K37" s="134" t="str">
        <f>VLOOKUP(E37,VIP!$A$2:$O13767,6,0)</f>
        <v>NO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4"/>
      <c r="Q37" s="148" t="s">
        <v>2219</v>
      </c>
    </row>
    <row r="38" spans="1:17" ht="18" x14ac:dyDescent="0.25">
      <c r="A38" s="134" t="str">
        <f>VLOOKUP(E38,'LISTADO ATM'!$A$2:$C$898,3,0)</f>
        <v>DISTRITO NACIONAL</v>
      </c>
      <c r="B38" s="129">
        <v>3335900302</v>
      </c>
      <c r="C38" s="136">
        <v>44342.760995370372</v>
      </c>
      <c r="D38" s="136" t="s">
        <v>2180</v>
      </c>
      <c r="E38" s="124">
        <v>919</v>
      </c>
      <c r="F38" s="145" t="str">
        <f>VLOOKUP(E38,VIP!$A$2:$O13416,2,0)</f>
        <v>DRBR16F</v>
      </c>
      <c r="G38" s="134" t="str">
        <f>VLOOKUP(E38,'LISTADO ATM'!$A$2:$B$897,2,0)</f>
        <v xml:space="preserve">ATM S/M La Cadena Sarasota </v>
      </c>
      <c r="H38" s="134" t="str">
        <f>VLOOKUP(E38,VIP!$A$2:$O18279,7,FALSE)</f>
        <v>Si</v>
      </c>
      <c r="I38" s="134" t="str">
        <f>VLOOKUP(E38,VIP!$A$2:$O10244,8,FALSE)</f>
        <v>Si</v>
      </c>
      <c r="J38" s="134" t="str">
        <f>VLOOKUP(E38,VIP!$A$2:$O10194,8,FALSE)</f>
        <v>Si</v>
      </c>
      <c r="K38" s="134" t="str">
        <f>VLOOKUP(E38,VIP!$A$2:$O13768,6,0)</f>
        <v>SI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4"/>
      <c r="Q38" s="148" t="s">
        <v>2219</v>
      </c>
    </row>
    <row r="39" spans="1:17" ht="18" x14ac:dyDescent="0.25">
      <c r="A39" s="134" t="str">
        <f>VLOOKUP(E39,'LISTADO ATM'!$A$2:$C$898,3,0)</f>
        <v>DISTRITO NACIONAL</v>
      </c>
      <c r="B39" s="129">
        <v>3335900304</v>
      </c>
      <c r="C39" s="136">
        <v>44342.762361111112</v>
      </c>
      <c r="D39" s="136" t="s">
        <v>2180</v>
      </c>
      <c r="E39" s="124">
        <v>617</v>
      </c>
      <c r="F39" s="145" t="str">
        <f>VLOOKUP(E39,VIP!$A$2:$O13417,2,0)</f>
        <v>DRBR617</v>
      </c>
      <c r="G39" s="134" t="str">
        <f>VLOOKUP(E39,'LISTADO ATM'!$A$2:$B$897,2,0)</f>
        <v xml:space="preserve">ATM Guardia Presidencial </v>
      </c>
      <c r="H39" s="134" t="str">
        <f>VLOOKUP(E39,VIP!$A$2:$O18280,7,FALSE)</f>
        <v>Si</v>
      </c>
      <c r="I39" s="134" t="str">
        <f>VLOOKUP(E39,VIP!$A$2:$O10245,8,FALSE)</f>
        <v>Si</v>
      </c>
      <c r="J39" s="134" t="str">
        <f>VLOOKUP(E39,VIP!$A$2:$O10195,8,FALSE)</f>
        <v>Si</v>
      </c>
      <c r="K39" s="134" t="str">
        <f>VLOOKUP(E39,VIP!$A$2:$O13769,6,0)</f>
        <v>NO</v>
      </c>
      <c r="L39" s="125" t="s">
        <v>2572</v>
      </c>
      <c r="M39" s="135" t="s">
        <v>2447</v>
      </c>
      <c r="N39" s="135" t="s">
        <v>2454</v>
      </c>
      <c r="O39" s="134" t="s">
        <v>2456</v>
      </c>
      <c r="P39" s="134"/>
      <c r="Q39" s="148" t="s">
        <v>2572</v>
      </c>
    </row>
    <row r="40" spans="1:17" ht="18" x14ac:dyDescent="0.25">
      <c r="A40" s="134" t="str">
        <f>VLOOKUP(E40,'LISTADO ATM'!$A$2:$C$898,3,0)</f>
        <v>DISTRITO NACIONAL</v>
      </c>
      <c r="B40" s="129">
        <v>3335900305</v>
      </c>
      <c r="C40" s="136">
        <v>44342.764965277776</v>
      </c>
      <c r="D40" s="136" t="s">
        <v>2180</v>
      </c>
      <c r="E40" s="124">
        <v>542</v>
      </c>
      <c r="F40" s="145" t="str">
        <f>VLOOKUP(E40,VIP!$A$2:$O13418,2,0)</f>
        <v>DRBR542</v>
      </c>
      <c r="G40" s="134" t="str">
        <f>VLOOKUP(E40,'LISTADO ATM'!$A$2:$B$897,2,0)</f>
        <v>ATM S/M la Cadena Carretera Mella</v>
      </c>
      <c r="H40" s="134" t="str">
        <f>VLOOKUP(E40,VIP!$A$2:$O18281,7,FALSE)</f>
        <v>NO</v>
      </c>
      <c r="I40" s="134" t="str">
        <f>VLOOKUP(E40,VIP!$A$2:$O10246,8,FALSE)</f>
        <v>SI</v>
      </c>
      <c r="J40" s="134" t="str">
        <f>VLOOKUP(E40,VIP!$A$2:$O10196,8,FALSE)</f>
        <v>SI</v>
      </c>
      <c r="K40" s="134" t="str">
        <f>VLOOKUP(E40,VIP!$A$2:$O13770,6,0)</f>
        <v>NO</v>
      </c>
      <c r="L40" s="125" t="s">
        <v>2219</v>
      </c>
      <c r="M40" s="135" t="s">
        <v>2447</v>
      </c>
      <c r="N40" s="135" t="s">
        <v>2454</v>
      </c>
      <c r="O40" s="134" t="s">
        <v>2456</v>
      </c>
      <c r="P40" s="134"/>
      <c r="Q40" s="148" t="s">
        <v>2219</v>
      </c>
    </row>
    <row r="41" spans="1:17" ht="18" x14ac:dyDescent="0.25">
      <c r="A41" s="134" t="str">
        <f>VLOOKUP(E41,'LISTADO ATM'!$A$2:$C$898,3,0)</f>
        <v>ESTE</v>
      </c>
      <c r="B41" s="129">
        <v>3335900308</v>
      </c>
      <c r="C41" s="136">
        <v>44342.765694444446</v>
      </c>
      <c r="D41" s="136" t="s">
        <v>2180</v>
      </c>
      <c r="E41" s="124">
        <v>211</v>
      </c>
      <c r="F41" s="145" t="str">
        <f>VLOOKUP(E41,VIP!$A$2:$O13419,2,0)</f>
        <v>DRBR211</v>
      </c>
      <c r="G41" s="134" t="str">
        <f>VLOOKUP(E41,'LISTADO ATM'!$A$2:$B$897,2,0)</f>
        <v xml:space="preserve">ATM Oficina La Romana I </v>
      </c>
      <c r="H41" s="134" t="str">
        <f>VLOOKUP(E41,VIP!$A$2:$O18282,7,FALSE)</f>
        <v>Si</v>
      </c>
      <c r="I41" s="134" t="str">
        <f>VLOOKUP(E41,VIP!$A$2:$O10247,8,FALSE)</f>
        <v>Si</v>
      </c>
      <c r="J41" s="134" t="str">
        <f>VLOOKUP(E41,VIP!$A$2:$O10197,8,FALSE)</f>
        <v>Si</v>
      </c>
      <c r="K41" s="134" t="str">
        <f>VLOOKUP(E41,VIP!$A$2:$O13771,6,0)</f>
        <v>NO</v>
      </c>
      <c r="L41" s="125" t="s">
        <v>2572</v>
      </c>
      <c r="M41" s="135" t="s">
        <v>2447</v>
      </c>
      <c r="N41" s="135" t="s">
        <v>2454</v>
      </c>
      <c r="O41" s="134" t="s">
        <v>2456</v>
      </c>
      <c r="P41" s="134"/>
      <c r="Q41" s="148" t="s">
        <v>2572</v>
      </c>
    </row>
    <row r="42" spans="1:17" ht="18" x14ac:dyDescent="0.25">
      <c r="A42" s="134" t="str">
        <f>VLOOKUP(E42,'LISTADO ATM'!$A$2:$C$898,3,0)</f>
        <v>DISTRITO NACIONAL</v>
      </c>
      <c r="B42" s="129">
        <v>3335900309</v>
      </c>
      <c r="C42" s="136">
        <v>44342.769826388889</v>
      </c>
      <c r="D42" s="136" t="s">
        <v>2180</v>
      </c>
      <c r="E42" s="124">
        <v>359</v>
      </c>
      <c r="F42" s="145" t="str">
        <f>VLOOKUP(E42,VIP!$A$2:$O13420,2,0)</f>
        <v>DRBR359</v>
      </c>
      <c r="G42" s="134" t="str">
        <f>VLOOKUP(E42,'LISTADO ATM'!$A$2:$B$897,2,0)</f>
        <v>ATM S/M Bravo Ozama</v>
      </c>
      <c r="H42" s="134" t="str">
        <f>VLOOKUP(E42,VIP!$A$2:$O18283,7,FALSE)</f>
        <v>N/A</v>
      </c>
      <c r="I42" s="134" t="str">
        <f>VLOOKUP(E42,VIP!$A$2:$O10248,8,FALSE)</f>
        <v>N/A</v>
      </c>
      <c r="J42" s="134" t="str">
        <f>VLOOKUP(E42,VIP!$A$2:$O10198,8,FALSE)</f>
        <v>N/A</v>
      </c>
      <c r="K42" s="134" t="str">
        <f>VLOOKUP(E42,VIP!$A$2:$O13772,6,0)</f>
        <v>N/A</v>
      </c>
      <c r="L42" s="125" t="s">
        <v>2572</v>
      </c>
      <c r="M42" s="135" t="s">
        <v>2447</v>
      </c>
      <c r="N42" s="135" t="s">
        <v>2454</v>
      </c>
      <c r="O42" s="134" t="s">
        <v>2456</v>
      </c>
      <c r="P42" s="134"/>
      <c r="Q42" s="148" t="s">
        <v>2572</v>
      </c>
    </row>
    <row r="43" spans="1:17" ht="18" x14ac:dyDescent="0.25">
      <c r="A43" s="134" t="str">
        <f>VLOOKUP(E43,'LISTADO ATM'!$A$2:$C$898,3,0)</f>
        <v>DISTRITO NACIONAL</v>
      </c>
      <c r="B43" s="129">
        <v>3335900311</v>
      </c>
      <c r="C43" s="136">
        <v>44342.771574074075</v>
      </c>
      <c r="D43" s="136" t="s">
        <v>2180</v>
      </c>
      <c r="E43" s="124">
        <v>672</v>
      </c>
      <c r="F43" s="145" t="str">
        <f>VLOOKUP(E43,VIP!$A$2:$O13421,2,0)</f>
        <v>DRBR672</v>
      </c>
      <c r="G43" s="134" t="str">
        <f>VLOOKUP(E43,'LISTADO ATM'!$A$2:$B$897,2,0)</f>
        <v>ATM Destacamento Policía Nacional La Victoria</v>
      </c>
      <c r="H43" s="134" t="str">
        <f>VLOOKUP(E43,VIP!$A$2:$O18284,7,FALSE)</f>
        <v>Si</v>
      </c>
      <c r="I43" s="134" t="str">
        <f>VLOOKUP(E43,VIP!$A$2:$O10249,8,FALSE)</f>
        <v>Si</v>
      </c>
      <c r="J43" s="134" t="str">
        <f>VLOOKUP(E43,VIP!$A$2:$O10199,8,FALSE)</f>
        <v>Si</v>
      </c>
      <c r="K43" s="134" t="str">
        <f>VLOOKUP(E43,VIP!$A$2:$O13773,6,0)</f>
        <v>SI</v>
      </c>
      <c r="L43" s="125" t="s">
        <v>2245</v>
      </c>
      <c r="M43" s="135" t="s">
        <v>2447</v>
      </c>
      <c r="N43" s="135" t="s">
        <v>2454</v>
      </c>
      <c r="O43" s="134" t="s">
        <v>2456</v>
      </c>
      <c r="P43" s="134"/>
      <c r="Q43" s="148" t="s">
        <v>2245</v>
      </c>
    </row>
    <row r="44" spans="1:17" ht="18" x14ac:dyDescent="0.25">
      <c r="A44" s="134" t="str">
        <f>VLOOKUP(E44,'LISTADO ATM'!$A$2:$C$898,3,0)</f>
        <v>DISTRITO NACIONAL</v>
      </c>
      <c r="B44" s="129">
        <v>3335900312</v>
      </c>
      <c r="C44" s="136">
        <v>44342.773182870369</v>
      </c>
      <c r="D44" s="136" t="s">
        <v>2180</v>
      </c>
      <c r="E44" s="124">
        <v>884</v>
      </c>
      <c r="F44" s="145" t="str">
        <f>VLOOKUP(E44,VIP!$A$2:$O13422,2,0)</f>
        <v>DRBR884</v>
      </c>
      <c r="G44" s="134" t="str">
        <f>VLOOKUP(E44,'LISTADO ATM'!$A$2:$B$897,2,0)</f>
        <v xml:space="preserve">ATM UNP Olé Sabana Perdida </v>
      </c>
      <c r="H44" s="134" t="str">
        <f>VLOOKUP(E44,VIP!$A$2:$O18285,7,FALSE)</f>
        <v>Si</v>
      </c>
      <c r="I44" s="134" t="str">
        <f>VLOOKUP(E44,VIP!$A$2:$O10250,8,FALSE)</f>
        <v>Si</v>
      </c>
      <c r="J44" s="134" t="str">
        <f>VLOOKUP(E44,VIP!$A$2:$O10200,8,FALSE)</f>
        <v>Si</v>
      </c>
      <c r="K44" s="134" t="str">
        <f>VLOOKUP(E44,VIP!$A$2:$O13774,6,0)</f>
        <v>NO</v>
      </c>
      <c r="L44" s="125" t="s">
        <v>2572</v>
      </c>
      <c r="M44" s="135" t="s">
        <v>2447</v>
      </c>
      <c r="N44" s="135" t="s">
        <v>2454</v>
      </c>
      <c r="O44" s="134" t="s">
        <v>2456</v>
      </c>
      <c r="P44" s="134"/>
      <c r="Q44" s="148" t="s">
        <v>2572</v>
      </c>
    </row>
    <row r="45" spans="1:17" ht="18" x14ac:dyDescent="0.25">
      <c r="A45" s="134" t="str">
        <f>VLOOKUP(E45,'LISTADO ATM'!$A$2:$C$898,3,0)</f>
        <v>SUR</v>
      </c>
      <c r="B45" s="129">
        <v>3335900313</v>
      </c>
      <c r="C45" s="136">
        <v>44342.77480324074</v>
      </c>
      <c r="D45" s="136" t="s">
        <v>2180</v>
      </c>
      <c r="E45" s="124">
        <v>45</v>
      </c>
      <c r="F45" s="145" t="str">
        <f>VLOOKUP(E45,VIP!$A$2:$O13423,2,0)</f>
        <v>DRBR045</v>
      </c>
      <c r="G45" s="134" t="str">
        <f>VLOOKUP(E45,'LISTADO ATM'!$A$2:$B$897,2,0)</f>
        <v xml:space="preserve">ATM Oficina Tamayo </v>
      </c>
      <c r="H45" s="134" t="str">
        <f>VLOOKUP(E45,VIP!$A$2:$O18286,7,FALSE)</f>
        <v>Si</v>
      </c>
      <c r="I45" s="134" t="str">
        <f>VLOOKUP(E45,VIP!$A$2:$O10251,8,FALSE)</f>
        <v>Si</v>
      </c>
      <c r="J45" s="134" t="str">
        <f>VLOOKUP(E45,VIP!$A$2:$O10201,8,FALSE)</f>
        <v>Si</v>
      </c>
      <c r="K45" s="134" t="str">
        <f>VLOOKUP(E45,VIP!$A$2:$O13775,6,0)</f>
        <v>SI</v>
      </c>
      <c r="L45" s="125" t="s">
        <v>2469</v>
      </c>
      <c r="M45" s="135" t="s">
        <v>2447</v>
      </c>
      <c r="N45" s="135" t="s">
        <v>2454</v>
      </c>
      <c r="O45" s="134" t="s">
        <v>2456</v>
      </c>
      <c r="P45" s="134"/>
      <c r="Q45" s="148" t="s">
        <v>2469</v>
      </c>
    </row>
    <row r="46" spans="1:17" ht="18" x14ac:dyDescent="0.25">
      <c r="A46" s="134" t="str">
        <f>VLOOKUP(E46,'LISTADO ATM'!$A$2:$C$898,3,0)</f>
        <v>DISTRITO NACIONAL</v>
      </c>
      <c r="B46" s="129">
        <v>3335900314</v>
      </c>
      <c r="C46" s="136">
        <v>44342.776030092595</v>
      </c>
      <c r="D46" s="136" t="s">
        <v>2180</v>
      </c>
      <c r="E46" s="124">
        <v>32</v>
      </c>
      <c r="F46" s="145" t="str">
        <f>VLOOKUP(E46,VIP!$A$2:$O13424,2,0)</f>
        <v>DRBR032</v>
      </c>
      <c r="G46" s="134" t="str">
        <f>VLOOKUP(E46,'LISTADO ATM'!$A$2:$B$897,2,0)</f>
        <v xml:space="preserve">ATM Oficina San Martín II </v>
      </c>
      <c r="H46" s="134" t="str">
        <f>VLOOKUP(E46,VIP!$A$2:$O18287,7,FALSE)</f>
        <v>Si</v>
      </c>
      <c r="I46" s="134" t="str">
        <f>VLOOKUP(E46,VIP!$A$2:$O10252,8,FALSE)</f>
        <v>Si</v>
      </c>
      <c r="J46" s="134" t="str">
        <f>VLOOKUP(E46,VIP!$A$2:$O10202,8,FALSE)</f>
        <v>Si</v>
      </c>
      <c r="K46" s="134" t="str">
        <f>VLOOKUP(E46,VIP!$A$2:$O13776,6,0)</f>
        <v>NO</v>
      </c>
      <c r="L46" s="125" t="s">
        <v>2469</v>
      </c>
      <c r="M46" s="135" t="s">
        <v>2447</v>
      </c>
      <c r="N46" s="135" t="s">
        <v>2454</v>
      </c>
      <c r="O46" s="134" t="s">
        <v>2456</v>
      </c>
      <c r="P46" s="134"/>
      <c r="Q46" s="148" t="s">
        <v>2469</v>
      </c>
    </row>
    <row r="47" spans="1:17" ht="18" x14ac:dyDescent="0.25">
      <c r="A47" s="134" t="str">
        <f>VLOOKUP(E47,'LISTADO ATM'!$A$2:$C$898,3,0)</f>
        <v>DISTRITO NACIONAL</v>
      </c>
      <c r="B47" s="129">
        <v>3335900315</v>
      </c>
      <c r="C47" s="136">
        <v>44342.776643518519</v>
      </c>
      <c r="D47" s="136" t="s">
        <v>2181</v>
      </c>
      <c r="E47" s="124">
        <v>56</v>
      </c>
      <c r="F47" s="145" t="str">
        <f>VLOOKUP(E47,VIP!$A$2:$O13425,2,0)</f>
        <v>DRBR725</v>
      </c>
      <c r="G47" s="134" t="str">
        <f>VLOOKUP(E47,'LISTADO ATM'!$A$2:$B$897,2,0)</f>
        <v xml:space="preserve">ATM Oficina Villa Mella II </v>
      </c>
      <c r="H47" s="134" t="str">
        <f>VLOOKUP(E47,VIP!$A$2:$O18288,7,FALSE)</f>
        <v>Si</v>
      </c>
      <c r="I47" s="134" t="str">
        <f>VLOOKUP(E47,VIP!$A$2:$O10253,8,FALSE)</f>
        <v>Si</v>
      </c>
      <c r="J47" s="134" t="str">
        <f>VLOOKUP(E47,VIP!$A$2:$O10203,8,FALSE)</f>
        <v>Si</v>
      </c>
      <c r="K47" s="134" t="str">
        <f>VLOOKUP(E47,VIP!$A$2:$O13777,6,0)</f>
        <v>NO</v>
      </c>
      <c r="L47" s="125" t="s">
        <v>2572</v>
      </c>
      <c r="M47" s="135" t="s">
        <v>2447</v>
      </c>
      <c r="N47" s="135" t="s">
        <v>2454</v>
      </c>
      <c r="O47" s="134" t="s">
        <v>2569</v>
      </c>
      <c r="P47" s="134"/>
      <c r="Q47" s="148" t="s">
        <v>2572</v>
      </c>
    </row>
    <row r="48" spans="1:17" ht="18" x14ac:dyDescent="0.25">
      <c r="A48" s="134" t="str">
        <f>VLOOKUP(E48,'LISTADO ATM'!$A$2:$C$898,3,0)</f>
        <v>DISTRITO NACIONAL</v>
      </c>
      <c r="B48" s="129">
        <v>3335900317</v>
      </c>
      <c r="C48" s="136">
        <v>44342.777233796296</v>
      </c>
      <c r="D48" s="136" t="s">
        <v>2180</v>
      </c>
      <c r="E48" s="124">
        <v>152</v>
      </c>
      <c r="F48" s="145" t="str">
        <f>VLOOKUP(E48,VIP!$A$2:$O13426,2,0)</f>
        <v>DRBR152</v>
      </c>
      <c r="G48" s="134" t="str">
        <f>VLOOKUP(E48,'LISTADO ATM'!$A$2:$B$897,2,0)</f>
        <v xml:space="preserve">ATM Kiosco Megacentro II </v>
      </c>
      <c r="H48" s="134" t="str">
        <f>VLOOKUP(E48,VIP!$A$2:$O18289,7,FALSE)</f>
        <v>Si</v>
      </c>
      <c r="I48" s="134" t="str">
        <f>VLOOKUP(E48,VIP!$A$2:$O10254,8,FALSE)</f>
        <v>Si</v>
      </c>
      <c r="J48" s="134" t="str">
        <f>VLOOKUP(E48,VIP!$A$2:$O10204,8,FALSE)</f>
        <v>Si</v>
      </c>
      <c r="K48" s="134" t="str">
        <f>VLOOKUP(E48,VIP!$A$2:$O13778,6,0)</f>
        <v>NO</v>
      </c>
      <c r="L48" s="125" t="s">
        <v>2469</v>
      </c>
      <c r="M48" s="135" t="s">
        <v>2447</v>
      </c>
      <c r="N48" s="135" t="s">
        <v>2454</v>
      </c>
      <c r="O48" s="134" t="s">
        <v>2456</v>
      </c>
      <c r="P48" s="134"/>
      <c r="Q48" s="148" t="s">
        <v>2469</v>
      </c>
    </row>
    <row r="49" spans="1:17" ht="18" x14ac:dyDescent="0.25">
      <c r="A49" s="134" t="str">
        <f>VLOOKUP(E49,'LISTADO ATM'!$A$2:$C$898,3,0)</f>
        <v>NORTE</v>
      </c>
      <c r="B49" s="129">
        <v>3335900318</v>
      </c>
      <c r="C49" s="136">
        <v>44342.778055555558</v>
      </c>
      <c r="D49" s="136" t="s">
        <v>2181</v>
      </c>
      <c r="E49" s="124">
        <v>511</v>
      </c>
      <c r="F49" s="145" t="str">
        <f>VLOOKUP(E49,VIP!$A$2:$O13427,2,0)</f>
        <v>DRBR511</v>
      </c>
      <c r="G49" s="134" t="str">
        <f>VLOOKUP(E49,'LISTADO ATM'!$A$2:$B$897,2,0)</f>
        <v xml:space="preserve">ATM UNP Río San Juan (Nagua) </v>
      </c>
      <c r="H49" s="134" t="str">
        <f>VLOOKUP(E49,VIP!$A$2:$O18290,7,FALSE)</f>
        <v>Si</v>
      </c>
      <c r="I49" s="134" t="str">
        <f>VLOOKUP(E49,VIP!$A$2:$O10255,8,FALSE)</f>
        <v>Si</v>
      </c>
      <c r="J49" s="134" t="str">
        <f>VLOOKUP(E49,VIP!$A$2:$O10205,8,FALSE)</f>
        <v>Si</v>
      </c>
      <c r="K49" s="134" t="str">
        <f>VLOOKUP(E49,VIP!$A$2:$O13779,6,0)</f>
        <v>NO</v>
      </c>
      <c r="L49" s="125" t="s">
        <v>2572</v>
      </c>
      <c r="M49" s="135" t="s">
        <v>2447</v>
      </c>
      <c r="N49" s="135" t="s">
        <v>2454</v>
      </c>
      <c r="O49" s="134" t="s">
        <v>2569</v>
      </c>
      <c r="P49" s="134"/>
      <c r="Q49" s="148" t="s">
        <v>2572</v>
      </c>
    </row>
    <row r="50" spans="1:17" ht="18" x14ac:dyDescent="0.25">
      <c r="A50" s="134" t="str">
        <f>VLOOKUP(E50,'LISTADO ATM'!$A$2:$C$898,3,0)</f>
        <v>DISTRITO NACIONAL</v>
      </c>
      <c r="B50" s="129">
        <v>3335900320</v>
      </c>
      <c r="C50" s="136">
        <v>44342.779074074075</v>
      </c>
      <c r="D50" s="136" t="s">
        <v>2180</v>
      </c>
      <c r="E50" s="124">
        <v>744</v>
      </c>
      <c r="F50" s="145" t="str">
        <f>VLOOKUP(E50,VIP!$A$2:$O13428,2,0)</f>
        <v>DRBR289</v>
      </c>
      <c r="G50" s="134" t="str">
        <f>VLOOKUP(E50,'LISTADO ATM'!$A$2:$B$897,2,0)</f>
        <v xml:space="preserve">ATM Multicentro La Sirena Venezuela </v>
      </c>
      <c r="H50" s="134" t="str">
        <f>VLOOKUP(E50,VIP!$A$2:$O18291,7,FALSE)</f>
        <v>Si</v>
      </c>
      <c r="I50" s="134" t="str">
        <f>VLOOKUP(E50,VIP!$A$2:$O10256,8,FALSE)</f>
        <v>Si</v>
      </c>
      <c r="J50" s="134" t="str">
        <f>VLOOKUP(E50,VIP!$A$2:$O10206,8,FALSE)</f>
        <v>Si</v>
      </c>
      <c r="K50" s="134" t="str">
        <f>VLOOKUP(E50,VIP!$A$2:$O13780,6,0)</f>
        <v>SI</v>
      </c>
      <c r="L50" s="125" t="s">
        <v>2572</v>
      </c>
      <c r="M50" s="135" t="s">
        <v>2447</v>
      </c>
      <c r="N50" s="135" t="s">
        <v>2454</v>
      </c>
      <c r="O50" s="134" t="s">
        <v>2456</v>
      </c>
      <c r="P50" s="134"/>
      <c r="Q50" s="148" t="s">
        <v>2572</v>
      </c>
    </row>
    <row r="51" spans="1:17" ht="18" x14ac:dyDescent="0.25">
      <c r="A51" s="134" t="str">
        <f>VLOOKUP(E51,'LISTADO ATM'!$A$2:$C$898,3,0)</f>
        <v>DISTRITO NACIONAL</v>
      </c>
      <c r="B51" s="129">
        <v>3335900321</v>
      </c>
      <c r="C51" s="136">
        <v>44342.780682870369</v>
      </c>
      <c r="D51" s="136" t="s">
        <v>2180</v>
      </c>
      <c r="E51" s="124">
        <v>160</v>
      </c>
      <c r="F51" s="145" t="str">
        <f>VLOOKUP(E51,VIP!$A$2:$O13429,2,0)</f>
        <v>DRBR160</v>
      </c>
      <c r="G51" s="134" t="str">
        <f>VLOOKUP(E51,'LISTADO ATM'!$A$2:$B$897,2,0)</f>
        <v xml:space="preserve">ATM Oficina Herrera </v>
      </c>
      <c r="H51" s="134" t="str">
        <f>VLOOKUP(E51,VIP!$A$2:$O18292,7,FALSE)</f>
        <v>Si</v>
      </c>
      <c r="I51" s="134" t="str">
        <f>VLOOKUP(E51,VIP!$A$2:$O10257,8,FALSE)</f>
        <v>Si</v>
      </c>
      <c r="J51" s="134" t="str">
        <f>VLOOKUP(E51,VIP!$A$2:$O10207,8,FALSE)</f>
        <v>Si</v>
      </c>
      <c r="K51" s="134" t="str">
        <f>VLOOKUP(E51,VIP!$A$2:$O13781,6,0)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4"/>
      <c r="Q51" s="148" t="s">
        <v>2219</v>
      </c>
    </row>
    <row r="52" spans="1:17" ht="18" x14ac:dyDescent="0.25">
      <c r="A52" s="134" t="str">
        <f>VLOOKUP(E52,'LISTADO ATM'!$A$2:$C$898,3,0)</f>
        <v>SUR</v>
      </c>
      <c r="B52" s="129">
        <v>3335900322</v>
      </c>
      <c r="C52" s="136">
        <v>44342.78162037037</v>
      </c>
      <c r="D52" s="136" t="s">
        <v>2180</v>
      </c>
      <c r="E52" s="124">
        <v>781</v>
      </c>
      <c r="F52" s="145" t="str">
        <f>VLOOKUP(E52,VIP!$A$2:$O13430,2,0)</f>
        <v>DRBR186</v>
      </c>
      <c r="G52" s="134" t="str">
        <f>VLOOKUP(E52,'LISTADO ATM'!$A$2:$B$897,2,0)</f>
        <v xml:space="preserve">ATM Estación Isla Barahona </v>
      </c>
      <c r="H52" s="134" t="str">
        <f>VLOOKUP(E52,VIP!$A$2:$O18293,7,FALSE)</f>
        <v>Si</v>
      </c>
      <c r="I52" s="134" t="str">
        <f>VLOOKUP(E52,VIP!$A$2:$O10258,8,FALSE)</f>
        <v>Si</v>
      </c>
      <c r="J52" s="134" t="str">
        <f>VLOOKUP(E52,VIP!$A$2:$O10208,8,FALSE)</f>
        <v>Si</v>
      </c>
      <c r="K52" s="134" t="str">
        <f>VLOOKUP(E52,VIP!$A$2:$O13782,6,0)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4"/>
      <c r="Q52" s="148" t="s">
        <v>2572</v>
      </c>
    </row>
    <row r="53" spans="1:17" ht="18" x14ac:dyDescent="0.25">
      <c r="A53" s="134" t="str">
        <f>VLOOKUP(E53,'LISTADO ATM'!$A$2:$C$898,3,0)</f>
        <v>ESTE</v>
      </c>
      <c r="B53" s="129">
        <v>3335900324</v>
      </c>
      <c r="C53" s="136">
        <v>44342.782233796293</v>
      </c>
      <c r="D53" s="136" t="s">
        <v>2180</v>
      </c>
      <c r="E53" s="124">
        <v>353</v>
      </c>
      <c r="F53" s="145" t="str">
        <f>VLOOKUP(E53,VIP!$A$2:$O13431,2,0)</f>
        <v>DRBR353</v>
      </c>
      <c r="G53" s="134" t="str">
        <f>VLOOKUP(E53,'LISTADO ATM'!$A$2:$B$897,2,0)</f>
        <v xml:space="preserve">ATM Estación Boulevard Juan Dolio </v>
      </c>
      <c r="H53" s="134" t="str">
        <f>VLOOKUP(E53,VIP!$A$2:$O18294,7,FALSE)</f>
        <v>Si</v>
      </c>
      <c r="I53" s="134" t="str">
        <f>VLOOKUP(E53,VIP!$A$2:$O10259,8,FALSE)</f>
        <v>Si</v>
      </c>
      <c r="J53" s="134" t="str">
        <f>VLOOKUP(E53,VIP!$A$2:$O10209,8,FALSE)</f>
        <v>Si</v>
      </c>
      <c r="K53" s="134" t="str">
        <f>VLOOKUP(E53,VIP!$A$2:$O13783,6,0)</f>
        <v>NO</v>
      </c>
      <c r="L53" s="125" t="s">
        <v>2219</v>
      </c>
      <c r="M53" s="135" t="s">
        <v>2447</v>
      </c>
      <c r="N53" s="135" t="s">
        <v>2454</v>
      </c>
      <c r="O53" s="134" t="s">
        <v>2456</v>
      </c>
      <c r="P53" s="134"/>
      <c r="Q53" s="148" t="s">
        <v>2219</v>
      </c>
    </row>
    <row r="54" spans="1:17" ht="18" x14ac:dyDescent="0.25">
      <c r="A54" s="134" t="str">
        <f>VLOOKUP(E54,'LISTADO ATM'!$A$2:$C$898,3,0)</f>
        <v>DISTRITO NACIONAL</v>
      </c>
      <c r="B54" s="129">
        <v>3335900325</v>
      </c>
      <c r="C54" s="136">
        <v>44342.78334490741</v>
      </c>
      <c r="D54" s="136" t="s">
        <v>2180</v>
      </c>
      <c r="E54" s="124">
        <v>85</v>
      </c>
      <c r="F54" s="145" t="str">
        <f>VLOOKUP(E54,VIP!$A$2:$O13432,2,0)</f>
        <v>DRBR085</v>
      </c>
      <c r="G54" s="134" t="str">
        <f>VLOOKUP(E54,'LISTADO ATM'!$A$2:$B$897,2,0)</f>
        <v xml:space="preserve">ATM Oficina San Isidro (Fuerza Aérea) </v>
      </c>
      <c r="H54" s="134" t="str">
        <f>VLOOKUP(E54,VIP!$A$2:$O18295,7,FALSE)</f>
        <v>Si</v>
      </c>
      <c r="I54" s="134" t="str">
        <f>VLOOKUP(E54,VIP!$A$2:$O10260,8,FALSE)</f>
        <v>Si</v>
      </c>
      <c r="J54" s="134" t="str">
        <f>VLOOKUP(E54,VIP!$A$2:$O10210,8,FALSE)</f>
        <v>Si</v>
      </c>
      <c r="K54" s="134" t="str">
        <f>VLOOKUP(E54,VIP!$A$2:$O13784,6,0)</f>
        <v>NO</v>
      </c>
      <c r="L54" s="125" t="s">
        <v>2469</v>
      </c>
      <c r="M54" s="135" t="s">
        <v>2447</v>
      </c>
      <c r="N54" s="135" t="s">
        <v>2454</v>
      </c>
      <c r="O54" s="134" t="s">
        <v>2456</v>
      </c>
      <c r="P54" s="134"/>
      <c r="Q54" s="148" t="s">
        <v>2469</v>
      </c>
    </row>
    <row r="55" spans="1:17" ht="18" x14ac:dyDescent="0.25">
      <c r="A55" s="134" t="str">
        <f>VLOOKUP(E55,'LISTADO ATM'!$A$2:$C$898,3,0)</f>
        <v>ESTE</v>
      </c>
      <c r="B55" s="129">
        <v>3335900326</v>
      </c>
      <c r="C55" s="136">
        <v>44342.784456018519</v>
      </c>
      <c r="D55" s="136" t="s">
        <v>2180</v>
      </c>
      <c r="E55" s="124">
        <v>111</v>
      </c>
      <c r="F55" s="145" t="str">
        <f>VLOOKUP(E55,VIP!$A$2:$O13433,2,0)</f>
        <v>DRBR111</v>
      </c>
      <c r="G55" s="134" t="str">
        <f>VLOOKUP(E55,'LISTADO ATM'!$A$2:$B$897,2,0)</f>
        <v xml:space="preserve">ATM Oficina San Pedro </v>
      </c>
      <c r="H55" s="134" t="str">
        <f>VLOOKUP(E55,VIP!$A$2:$O18296,7,FALSE)</f>
        <v>Si</v>
      </c>
      <c r="I55" s="134" t="str">
        <f>VLOOKUP(E55,VIP!$A$2:$O10261,8,FALSE)</f>
        <v>Si</v>
      </c>
      <c r="J55" s="134" t="str">
        <f>VLOOKUP(E55,VIP!$A$2:$O10211,8,FALSE)</f>
        <v>Si</v>
      </c>
      <c r="K55" s="134" t="str">
        <f>VLOOKUP(E55,VIP!$A$2:$O13785,6,0)</f>
        <v>SI</v>
      </c>
      <c r="L55" s="125" t="s">
        <v>2469</v>
      </c>
      <c r="M55" s="135" t="s">
        <v>2447</v>
      </c>
      <c r="N55" s="135" t="s">
        <v>2454</v>
      </c>
      <c r="O55" s="134" t="s">
        <v>2456</v>
      </c>
      <c r="P55" s="134"/>
      <c r="Q55" s="148" t="s">
        <v>2469</v>
      </c>
    </row>
    <row r="56" spans="1:17" ht="18" x14ac:dyDescent="0.25">
      <c r="A56" s="134" t="str">
        <f>VLOOKUP(E56,'LISTADO ATM'!$A$2:$C$898,3,0)</f>
        <v>DISTRITO NACIONAL</v>
      </c>
      <c r="B56" s="129">
        <v>3335900328</v>
      </c>
      <c r="C56" s="136">
        <v>44342.785104166665</v>
      </c>
      <c r="D56" s="136" t="s">
        <v>2180</v>
      </c>
      <c r="E56" s="124">
        <v>938</v>
      </c>
      <c r="F56" s="145" t="str">
        <f>VLOOKUP(E56,VIP!$A$2:$O13434,2,0)</f>
        <v>DRBR938</v>
      </c>
      <c r="G56" s="134" t="str">
        <f>VLOOKUP(E56,'LISTADO ATM'!$A$2:$B$897,2,0)</f>
        <v xml:space="preserve">ATM Autobanco Oficina Filadelfia Plaza </v>
      </c>
      <c r="H56" s="134" t="str">
        <f>VLOOKUP(E56,VIP!$A$2:$O18297,7,FALSE)</f>
        <v>Si</v>
      </c>
      <c r="I56" s="134" t="str">
        <f>VLOOKUP(E56,VIP!$A$2:$O10262,8,FALSE)</f>
        <v>Si</v>
      </c>
      <c r="J56" s="134" t="str">
        <f>VLOOKUP(E56,VIP!$A$2:$O10212,8,FALSE)</f>
        <v>Si</v>
      </c>
      <c r="K56" s="134" t="str">
        <f>VLOOKUP(E56,VIP!$A$2:$O13786,6,0)</f>
        <v>NO</v>
      </c>
      <c r="L56" s="125" t="s">
        <v>2469</v>
      </c>
      <c r="M56" s="135" t="s">
        <v>2447</v>
      </c>
      <c r="N56" s="135" t="s">
        <v>2454</v>
      </c>
      <c r="O56" s="134" t="s">
        <v>2456</v>
      </c>
      <c r="P56" s="134"/>
      <c r="Q56" s="148" t="s">
        <v>2469</v>
      </c>
    </row>
    <row r="57" spans="1:17" ht="18" x14ac:dyDescent="0.25">
      <c r="A57" s="134" t="str">
        <f>VLOOKUP(E57,'LISTADO ATM'!$A$2:$C$898,3,0)</f>
        <v>SUR</v>
      </c>
      <c r="B57" s="129">
        <v>3335900330</v>
      </c>
      <c r="C57" s="136">
        <v>44342.78943287037</v>
      </c>
      <c r="D57" s="136" t="s">
        <v>2180</v>
      </c>
      <c r="E57" s="124">
        <v>783</v>
      </c>
      <c r="F57" s="145" t="str">
        <f>VLOOKUP(E57,VIP!$A$2:$O13435,2,0)</f>
        <v>DRBR303</v>
      </c>
      <c r="G57" s="134" t="str">
        <f>VLOOKUP(E57,'LISTADO ATM'!$A$2:$B$897,2,0)</f>
        <v xml:space="preserve">ATM Autobanco Alfa y Omega (Barahona) </v>
      </c>
      <c r="H57" s="134" t="str">
        <f>VLOOKUP(E57,VIP!$A$2:$O18298,7,FALSE)</f>
        <v>Si</v>
      </c>
      <c r="I57" s="134" t="str">
        <f>VLOOKUP(E57,VIP!$A$2:$O10263,8,FALSE)</f>
        <v>Si</v>
      </c>
      <c r="J57" s="134" t="str">
        <f>VLOOKUP(E57,VIP!$A$2:$O10213,8,FALSE)</f>
        <v>Si</v>
      </c>
      <c r="K57" s="134" t="str">
        <f>VLOOKUP(E57,VIP!$A$2:$O13787,6,0)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4"/>
      <c r="Q57" s="148" t="s">
        <v>2219</v>
      </c>
    </row>
    <row r="58" spans="1:17" ht="18" x14ac:dyDescent="0.25">
      <c r="A58" s="134" t="str">
        <f>VLOOKUP(E58,'LISTADO ATM'!$A$2:$C$898,3,0)</f>
        <v>SUR</v>
      </c>
      <c r="B58" s="129">
        <v>3335900347</v>
      </c>
      <c r="C58" s="136">
        <v>44342.865601851852</v>
      </c>
      <c r="D58" s="136" t="s">
        <v>2450</v>
      </c>
      <c r="E58" s="124">
        <v>403</v>
      </c>
      <c r="F58" s="145" t="str">
        <f>VLOOKUP(E58,VIP!$A$2:$O13436,2,0)</f>
        <v>DRBR403</v>
      </c>
      <c r="G58" s="134" t="str">
        <f>VLOOKUP(E58,'LISTADO ATM'!$A$2:$B$897,2,0)</f>
        <v xml:space="preserve">ATM Oficina Vicente Noble </v>
      </c>
      <c r="H58" s="134" t="str">
        <f>VLOOKUP(E58,VIP!$A$2:$O18299,7,FALSE)</f>
        <v>Si</v>
      </c>
      <c r="I58" s="134" t="str">
        <f>VLOOKUP(E58,VIP!$A$2:$O10264,8,FALSE)</f>
        <v>Si</v>
      </c>
      <c r="J58" s="134" t="str">
        <f>VLOOKUP(E58,VIP!$A$2:$O10214,8,FALSE)</f>
        <v>Si</v>
      </c>
      <c r="K58" s="134" t="str">
        <f>VLOOKUP(E58,VIP!$A$2:$O13788,6,0)</f>
        <v>NO</v>
      </c>
      <c r="L58" s="125" t="s">
        <v>2418</v>
      </c>
      <c r="M58" s="135" t="s">
        <v>2447</v>
      </c>
      <c r="N58" s="135" t="s">
        <v>2454</v>
      </c>
      <c r="O58" s="134" t="s">
        <v>2455</v>
      </c>
      <c r="P58" s="134"/>
      <c r="Q58" s="148" t="s">
        <v>2418</v>
      </c>
    </row>
    <row r="59" spans="1:17" ht="18" x14ac:dyDescent="0.25">
      <c r="A59" s="134" t="str">
        <f>VLOOKUP(E59,'LISTADO ATM'!$A$2:$C$898,3,0)</f>
        <v>DISTRITO NACIONAL</v>
      </c>
      <c r="B59" s="129">
        <v>3335900348</v>
      </c>
      <c r="C59" s="136">
        <v>44342.867581018516</v>
      </c>
      <c r="D59" s="136" t="s">
        <v>2450</v>
      </c>
      <c r="E59" s="124">
        <v>678</v>
      </c>
      <c r="F59" s="145" t="str">
        <f>VLOOKUP(E59,VIP!$A$2:$O13437,2,0)</f>
        <v>DRBR678</v>
      </c>
      <c r="G59" s="134" t="str">
        <f>VLOOKUP(E59,'LISTADO ATM'!$A$2:$B$897,2,0)</f>
        <v>ATM Eco Petroleo San Isidro</v>
      </c>
      <c r="H59" s="134" t="str">
        <f>VLOOKUP(E59,VIP!$A$2:$O18300,7,FALSE)</f>
        <v>Si</v>
      </c>
      <c r="I59" s="134" t="str">
        <f>VLOOKUP(E59,VIP!$A$2:$O10265,8,FALSE)</f>
        <v>Si</v>
      </c>
      <c r="J59" s="134" t="str">
        <f>VLOOKUP(E59,VIP!$A$2:$O10215,8,FALSE)</f>
        <v>Si</v>
      </c>
      <c r="K59" s="134" t="str">
        <f>VLOOKUP(E59,VIP!$A$2:$O13789,6,0)</f>
        <v>NO</v>
      </c>
      <c r="L59" s="125" t="s">
        <v>2599</v>
      </c>
      <c r="M59" s="135" t="s">
        <v>2447</v>
      </c>
      <c r="N59" s="135" t="s">
        <v>2454</v>
      </c>
      <c r="O59" s="134" t="s">
        <v>2455</v>
      </c>
      <c r="P59" s="134"/>
      <c r="Q59" s="148" t="s">
        <v>2599</v>
      </c>
    </row>
    <row r="60" spans="1:17" ht="18" x14ac:dyDescent="0.25">
      <c r="A60" s="134" t="str">
        <f>VLOOKUP(E60,'LISTADO ATM'!$A$2:$C$898,3,0)</f>
        <v>SUR</v>
      </c>
      <c r="B60" s="129">
        <v>3335900349</v>
      </c>
      <c r="C60" s="136">
        <v>44342.870254629626</v>
      </c>
      <c r="D60" s="136" t="s">
        <v>2450</v>
      </c>
      <c r="E60" s="124">
        <v>677</v>
      </c>
      <c r="F60" s="145" t="str">
        <f>VLOOKUP(E60,VIP!$A$2:$O13438,2,0)</f>
        <v>DRBR677</v>
      </c>
      <c r="G60" s="134" t="str">
        <f>VLOOKUP(E60,'LISTADO ATM'!$A$2:$B$897,2,0)</f>
        <v>ATM PBG Villa Jaragua</v>
      </c>
      <c r="H60" s="134" t="str">
        <f>VLOOKUP(E60,VIP!$A$2:$O18301,7,FALSE)</f>
        <v>Si</v>
      </c>
      <c r="I60" s="134" t="str">
        <f>VLOOKUP(E60,VIP!$A$2:$O10266,8,FALSE)</f>
        <v>Si</v>
      </c>
      <c r="J60" s="134" t="str">
        <f>VLOOKUP(E60,VIP!$A$2:$O10216,8,FALSE)</f>
        <v>Si</v>
      </c>
      <c r="K60" s="134" t="str">
        <f>VLOOKUP(E60,VIP!$A$2:$O13790,6,0)</f>
        <v>SI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4"/>
      <c r="Q60" s="148" t="s">
        <v>2418</v>
      </c>
    </row>
    <row r="61" spans="1:17" ht="18" x14ac:dyDescent="0.25">
      <c r="A61" s="134" t="str">
        <f>VLOOKUP(E61,'LISTADO ATM'!$A$2:$C$898,3,0)</f>
        <v>ESTE</v>
      </c>
      <c r="B61" s="129">
        <v>3335900350</v>
      </c>
      <c r="C61" s="136">
        <v>44342.872673611113</v>
      </c>
      <c r="D61" s="136" t="s">
        <v>2450</v>
      </c>
      <c r="E61" s="124">
        <v>842</v>
      </c>
      <c r="F61" s="145" t="str">
        <f>VLOOKUP(E61,VIP!$A$2:$O13439,2,0)</f>
        <v>DRBR842</v>
      </c>
      <c r="G61" s="134" t="str">
        <f>VLOOKUP(E61,'LISTADO ATM'!$A$2:$B$897,2,0)</f>
        <v xml:space="preserve">ATM Plaza Orense II (La Romana) </v>
      </c>
      <c r="H61" s="134" t="str">
        <f>VLOOKUP(E61,VIP!$A$2:$O18302,7,FALSE)</f>
        <v>Si</v>
      </c>
      <c r="I61" s="134" t="str">
        <f>VLOOKUP(E61,VIP!$A$2:$O10267,8,FALSE)</f>
        <v>Si</v>
      </c>
      <c r="J61" s="134" t="str">
        <f>VLOOKUP(E61,VIP!$A$2:$O10217,8,FALSE)</f>
        <v>Si</v>
      </c>
      <c r="K61" s="134" t="str">
        <f>VLOOKUP(E61,VIP!$A$2:$O13791,6,0)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4"/>
      <c r="Q61" s="148" t="s">
        <v>2418</v>
      </c>
    </row>
    <row r="62" spans="1:17" ht="18" x14ac:dyDescent="0.25">
      <c r="A62" s="134" t="str">
        <f>VLOOKUP(E62,'LISTADO ATM'!$A$2:$C$898,3,0)</f>
        <v>DISTRITO NACIONAL</v>
      </c>
      <c r="B62" s="129">
        <v>3335900351</v>
      </c>
      <c r="C62" s="136">
        <v>44342.874097222222</v>
      </c>
      <c r="D62" s="136" t="s">
        <v>2473</v>
      </c>
      <c r="E62" s="124">
        <v>527</v>
      </c>
      <c r="F62" s="145" t="str">
        <f>VLOOKUP(E62,VIP!$A$2:$O13440,2,0)</f>
        <v>DRBR527</v>
      </c>
      <c r="G62" s="134" t="str">
        <f>VLOOKUP(E62,'LISTADO ATM'!$A$2:$B$897,2,0)</f>
        <v>ATM Oficina Zona Oriental II</v>
      </c>
      <c r="H62" s="134" t="str">
        <f>VLOOKUP(E62,VIP!$A$2:$O18303,7,FALSE)</f>
        <v>Si</v>
      </c>
      <c r="I62" s="134" t="str">
        <f>VLOOKUP(E62,VIP!$A$2:$O10268,8,FALSE)</f>
        <v>Si</v>
      </c>
      <c r="J62" s="134" t="str">
        <f>VLOOKUP(E62,VIP!$A$2:$O10218,8,FALSE)</f>
        <v>Si</v>
      </c>
      <c r="K62" s="134" t="str">
        <f>VLOOKUP(E62,VIP!$A$2:$O13792,6,0)</f>
        <v>SI</v>
      </c>
      <c r="L62" s="125" t="s">
        <v>2418</v>
      </c>
      <c r="M62" s="135" t="s">
        <v>2447</v>
      </c>
      <c r="N62" s="135" t="s">
        <v>2454</v>
      </c>
      <c r="O62" s="134" t="s">
        <v>2573</v>
      </c>
      <c r="P62" s="134"/>
      <c r="Q62" s="148" t="s">
        <v>2418</v>
      </c>
    </row>
    <row r="63" spans="1:17" ht="18" x14ac:dyDescent="0.25">
      <c r="A63" s="134" t="str">
        <f>VLOOKUP(E63,'LISTADO ATM'!$A$2:$C$898,3,0)</f>
        <v>DISTRITO NACIONAL</v>
      </c>
      <c r="B63" s="129">
        <v>3335900352</v>
      </c>
      <c r="C63" s="136">
        <v>44342.876666666663</v>
      </c>
      <c r="D63" s="136" t="s">
        <v>2450</v>
      </c>
      <c r="E63" s="124">
        <v>725</v>
      </c>
      <c r="F63" s="145" t="str">
        <f>VLOOKUP(E63,VIP!$A$2:$O13441,2,0)</f>
        <v>DRBR998</v>
      </c>
      <c r="G63" s="134" t="str">
        <f>VLOOKUP(E63,'LISTADO ATM'!$A$2:$B$897,2,0)</f>
        <v xml:space="preserve">ATM El Huacal II  </v>
      </c>
      <c r="H63" s="134" t="str">
        <f>VLOOKUP(E63,VIP!$A$2:$O18304,7,FALSE)</f>
        <v>Si</v>
      </c>
      <c r="I63" s="134" t="str">
        <f>VLOOKUP(E63,VIP!$A$2:$O10269,8,FALSE)</f>
        <v>Si</v>
      </c>
      <c r="J63" s="134" t="str">
        <f>VLOOKUP(E63,VIP!$A$2:$O10219,8,FALSE)</f>
        <v>Si</v>
      </c>
      <c r="K63" s="134" t="str">
        <f>VLOOKUP(E63,VIP!$A$2:$O13793,6,0)</f>
        <v>NO</v>
      </c>
      <c r="L63" s="125" t="s">
        <v>2599</v>
      </c>
      <c r="M63" s="135" t="s">
        <v>2447</v>
      </c>
      <c r="N63" s="135" t="s">
        <v>2454</v>
      </c>
      <c r="O63" s="134" t="s">
        <v>2455</v>
      </c>
      <c r="P63" s="134"/>
      <c r="Q63" s="148" t="s">
        <v>2599</v>
      </c>
    </row>
    <row r="64" spans="1:17" ht="18" x14ac:dyDescent="0.25">
      <c r="A64" s="134" t="str">
        <f>VLOOKUP(E64,'LISTADO ATM'!$A$2:$C$898,3,0)</f>
        <v>DISTRITO NACIONAL</v>
      </c>
      <c r="B64" s="129">
        <v>3335900353</v>
      </c>
      <c r="C64" s="136">
        <v>44342.878761574073</v>
      </c>
      <c r="D64" s="136" t="s">
        <v>2450</v>
      </c>
      <c r="E64" s="124">
        <v>904</v>
      </c>
      <c r="F64" s="145" t="str">
        <f>VLOOKUP(E64,VIP!$A$2:$O13442,2,0)</f>
        <v>DRBR24B</v>
      </c>
      <c r="G64" s="134" t="str">
        <f>VLOOKUP(E64,'LISTADO ATM'!$A$2:$B$897,2,0)</f>
        <v xml:space="preserve">ATM Oficina Multicentro La Sirena Churchill </v>
      </c>
      <c r="H64" s="134" t="str">
        <f>VLOOKUP(E64,VIP!$A$2:$O18305,7,FALSE)</f>
        <v>Si</v>
      </c>
      <c r="I64" s="134" t="str">
        <f>VLOOKUP(E64,VIP!$A$2:$O10270,8,FALSE)</f>
        <v>Si</v>
      </c>
      <c r="J64" s="134" t="str">
        <f>VLOOKUP(E64,VIP!$A$2:$O10220,8,FALSE)</f>
        <v>Si</v>
      </c>
      <c r="K64" s="134" t="str">
        <f>VLOOKUP(E64,VIP!$A$2:$O13794,6,0)</f>
        <v>SI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4"/>
      <c r="Q64" s="148" t="s">
        <v>2418</v>
      </c>
    </row>
    <row r="65" spans="1:17" ht="18" x14ac:dyDescent="0.25">
      <c r="A65" s="134" t="str">
        <f>VLOOKUP(E65,'LISTADO ATM'!$A$2:$C$898,3,0)</f>
        <v>SUR</v>
      </c>
      <c r="B65" s="129">
        <v>3335900354</v>
      </c>
      <c r="C65" s="136">
        <v>44342.880173611113</v>
      </c>
      <c r="D65" s="136" t="s">
        <v>2473</v>
      </c>
      <c r="E65" s="124">
        <v>825</v>
      </c>
      <c r="F65" s="145" t="str">
        <f>VLOOKUP(E65,VIP!$A$2:$O13443,2,0)</f>
        <v>DRBR825</v>
      </c>
      <c r="G65" s="134" t="str">
        <f>VLOOKUP(E65,'LISTADO ATM'!$A$2:$B$897,2,0)</f>
        <v xml:space="preserve">ATM Estacion Eco Cibeles (Las Matas de Farfán) </v>
      </c>
      <c r="H65" s="134" t="str">
        <f>VLOOKUP(E65,VIP!$A$2:$O18306,7,FALSE)</f>
        <v>Si</v>
      </c>
      <c r="I65" s="134" t="str">
        <f>VLOOKUP(E65,VIP!$A$2:$O10271,8,FALSE)</f>
        <v>Si</v>
      </c>
      <c r="J65" s="134" t="str">
        <f>VLOOKUP(E65,VIP!$A$2:$O10221,8,FALSE)</f>
        <v>Si</v>
      </c>
      <c r="K65" s="134" t="str">
        <f>VLOOKUP(E65,VIP!$A$2:$O13795,6,0)</f>
        <v>NO</v>
      </c>
      <c r="L65" s="125" t="s">
        <v>2613</v>
      </c>
      <c r="M65" s="135" t="s">
        <v>2447</v>
      </c>
      <c r="N65" s="135" t="s">
        <v>2454</v>
      </c>
      <c r="O65" s="134" t="s">
        <v>2573</v>
      </c>
      <c r="P65" s="134"/>
      <c r="Q65" s="148" t="s">
        <v>2600</v>
      </c>
    </row>
    <row r="66" spans="1:17" ht="18" x14ac:dyDescent="0.25">
      <c r="A66" s="134" t="str">
        <f>VLOOKUP(E66,'LISTADO ATM'!$A$2:$C$898,3,0)</f>
        <v>NORTE</v>
      </c>
      <c r="B66" s="129">
        <v>3335900355</v>
      </c>
      <c r="C66" s="136">
        <v>44342.883229166669</v>
      </c>
      <c r="D66" s="136" t="s">
        <v>2473</v>
      </c>
      <c r="E66" s="124">
        <v>736</v>
      </c>
      <c r="F66" s="145" t="str">
        <f>VLOOKUP(E66,VIP!$A$2:$O13444,2,0)</f>
        <v>DRBR071</v>
      </c>
      <c r="G66" s="134" t="str">
        <f>VLOOKUP(E66,'LISTADO ATM'!$A$2:$B$897,2,0)</f>
        <v xml:space="preserve">ATM Oficina Puerto Plata I </v>
      </c>
      <c r="H66" s="134" t="str">
        <f>VLOOKUP(E66,VIP!$A$2:$O18307,7,FALSE)</f>
        <v>Si</v>
      </c>
      <c r="I66" s="134" t="str">
        <f>VLOOKUP(E66,VIP!$A$2:$O10272,8,FALSE)</f>
        <v>Si</v>
      </c>
      <c r="J66" s="134" t="str">
        <f>VLOOKUP(E66,VIP!$A$2:$O10222,8,FALSE)</f>
        <v>Si</v>
      </c>
      <c r="K66" s="134" t="str">
        <f>VLOOKUP(E66,VIP!$A$2:$O13796,6,0)</f>
        <v>SI</v>
      </c>
      <c r="L66" s="125" t="s">
        <v>2599</v>
      </c>
      <c r="M66" s="135" t="s">
        <v>2447</v>
      </c>
      <c r="N66" s="135" t="s">
        <v>2454</v>
      </c>
      <c r="O66" s="134" t="s">
        <v>2573</v>
      </c>
      <c r="P66" s="134"/>
      <c r="Q66" s="148" t="s">
        <v>2599</v>
      </c>
    </row>
    <row r="67" spans="1:17" ht="18" x14ac:dyDescent="0.25">
      <c r="A67" s="134" t="str">
        <f>VLOOKUP(E67,'LISTADO ATM'!$A$2:$C$898,3,0)</f>
        <v>SUR</v>
      </c>
      <c r="B67" s="129">
        <v>3335900356</v>
      </c>
      <c r="C67" s="136">
        <v>44342.885879629626</v>
      </c>
      <c r="D67" s="136" t="s">
        <v>2473</v>
      </c>
      <c r="E67" s="124">
        <v>871</v>
      </c>
      <c r="F67" s="145" t="str">
        <f>VLOOKUP(E67,VIP!$A$2:$O13445,2,0)</f>
        <v>DRBR871</v>
      </c>
      <c r="G67" s="134" t="str">
        <f>VLOOKUP(E67,'LISTADO ATM'!$A$2:$B$897,2,0)</f>
        <v>ATM Plaza Cultural San Juan</v>
      </c>
      <c r="H67" s="134" t="str">
        <f>VLOOKUP(E67,VIP!$A$2:$O18308,7,FALSE)</f>
        <v>N/A</v>
      </c>
      <c r="I67" s="134" t="str">
        <f>VLOOKUP(E67,VIP!$A$2:$O10273,8,FALSE)</f>
        <v>N/A</v>
      </c>
      <c r="J67" s="134" t="str">
        <f>VLOOKUP(E67,VIP!$A$2:$O10223,8,FALSE)</f>
        <v>N/A</v>
      </c>
      <c r="K67" s="134" t="str">
        <f>VLOOKUP(E67,VIP!$A$2:$O13797,6,0)</f>
        <v>N/A</v>
      </c>
      <c r="L67" s="125" t="s">
        <v>2599</v>
      </c>
      <c r="M67" s="135" t="s">
        <v>2447</v>
      </c>
      <c r="N67" s="135" t="s">
        <v>2454</v>
      </c>
      <c r="O67" s="134" t="s">
        <v>2573</v>
      </c>
      <c r="P67" s="134"/>
      <c r="Q67" s="148" t="s">
        <v>2599</v>
      </c>
    </row>
    <row r="68" spans="1:17" ht="18" x14ac:dyDescent="0.25">
      <c r="A68" s="134" t="str">
        <f>VLOOKUP(E68,'LISTADO ATM'!$A$2:$C$898,3,0)</f>
        <v>SUR</v>
      </c>
      <c r="B68" s="129">
        <v>3335900357</v>
      </c>
      <c r="C68" s="136">
        <v>44342.887592592589</v>
      </c>
      <c r="D68" s="136" t="s">
        <v>2473</v>
      </c>
      <c r="E68" s="124">
        <v>751</v>
      </c>
      <c r="F68" s="145" t="str">
        <f>VLOOKUP(E68,VIP!$A$2:$O13446,2,0)</f>
        <v>DRBR751</v>
      </c>
      <c r="G68" s="134" t="str">
        <f>VLOOKUP(E68,'LISTADO ATM'!$A$2:$B$897,2,0)</f>
        <v>ATM Eco Petroleo Camilo</v>
      </c>
      <c r="H68" s="134" t="str">
        <f>VLOOKUP(E68,VIP!$A$2:$O18309,7,FALSE)</f>
        <v>N/A</v>
      </c>
      <c r="I68" s="134" t="str">
        <f>VLOOKUP(E68,VIP!$A$2:$O10274,8,FALSE)</f>
        <v>N/A</v>
      </c>
      <c r="J68" s="134" t="str">
        <f>VLOOKUP(E68,VIP!$A$2:$O10224,8,FALSE)</f>
        <v>N/A</v>
      </c>
      <c r="K68" s="134" t="str">
        <f>VLOOKUP(E68,VIP!$A$2:$O13798,6,0)</f>
        <v>N/A</v>
      </c>
      <c r="L68" s="125" t="s">
        <v>2418</v>
      </c>
      <c r="M68" s="135" t="s">
        <v>2447</v>
      </c>
      <c r="N68" s="135" t="s">
        <v>2454</v>
      </c>
      <c r="O68" s="134" t="s">
        <v>2573</v>
      </c>
      <c r="P68" s="134"/>
      <c r="Q68" s="148" t="s">
        <v>2418</v>
      </c>
    </row>
    <row r="69" spans="1:17" ht="18" x14ac:dyDescent="0.25">
      <c r="A69" s="134" t="str">
        <f>VLOOKUP(E69,'LISTADO ATM'!$A$2:$C$898,3,0)</f>
        <v>NORTE</v>
      </c>
      <c r="B69" s="129">
        <v>3335900358</v>
      </c>
      <c r="C69" s="136">
        <v>44342.891504629632</v>
      </c>
      <c r="D69" s="136" t="s">
        <v>2473</v>
      </c>
      <c r="E69" s="124">
        <v>712</v>
      </c>
      <c r="F69" s="145" t="str">
        <f>VLOOKUP(E69,VIP!$A$2:$O13447,2,0)</f>
        <v>DRBR128</v>
      </c>
      <c r="G69" s="134" t="str">
        <f>VLOOKUP(E69,'LISTADO ATM'!$A$2:$B$897,2,0)</f>
        <v xml:space="preserve">ATM Oficina Imbert </v>
      </c>
      <c r="H69" s="134" t="str">
        <f>VLOOKUP(E69,VIP!$A$2:$O18310,7,FALSE)</f>
        <v>Si</v>
      </c>
      <c r="I69" s="134" t="str">
        <f>VLOOKUP(E69,VIP!$A$2:$O10275,8,FALSE)</f>
        <v>Si</v>
      </c>
      <c r="J69" s="134" t="str">
        <f>VLOOKUP(E69,VIP!$A$2:$O10225,8,FALSE)</f>
        <v>Si</v>
      </c>
      <c r="K69" s="134" t="str">
        <f>VLOOKUP(E69,VIP!$A$2:$O13799,6,0)</f>
        <v>SI</v>
      </c>
      <c r="L69" s="125" t="s">
        <v>2418</v>
      </c>
      <c r="M69" s="135" t="s">
        <v>2447</v>
      </c>
      <c r="N69" s="135" t="s">
        <v>2454</v>
      </c>
      <c r="O69" s="134" t="s">
        <v>2573</v>
      </c>
      <c r="P69" s="134"/>
      <c r="Q69" s="148" t="s">
        <v>2418</v>
      </c>
    </row>
    <row r="70" spans="1:17" ht="18" x14ac:dyDescent="0.25">
      <c r="A70" s="134" t="str">
        <f>VLOOKUP(E70,'LISTADO ATM'!$A$2:$C$898,3,0)</f>
        <v>NORTE</v>
      </c>
      <c r="B70" s="129">
        <v>3335900361</v>
      </c>
      <c r="C70" s="136">
        <v>44342.900740740741</v>
      </c>
      <c r="D70" s="136" t="s">
        <v>2180</v>
      </c>
      <c r="E70" s="124">
        <v>645</v>
      </c>
      <c r="F70" s="145" t="str">
        <f>VLOOKUP(E70,VIP!$A$2:$O13448,2,0)</f>
        <v>DRBR329</v>
      </c>
      <c r="G70" s="134" t="str">
        <f>VLOOKUP(E70,'LISTADO ATM'!$A$2:$B$897,2,0)</f>
        <v xml:space="preserve">ATM UNP Cabrera </v>
      </c>
      <c r="H70" s="134" t="str">
        <f>VLOOKUP(E70,VIP!$A$2:$O18311,7,FALSE)</f>
        <v>Si</v>
      </c>
      <c r="I70" s="134" t="str">
        <f>VLOOKUP(E70,VIP!$A$2:$O10276,8,FALSE)</f>
        <v>Si</v>
      </c>
      <c r="J70" s="134" t="str">
        <f>VLOOKUP(E70,VIP!$A$2:$O10226,8,FALSE)</f>
        <v>Si</v>
      </c>
      <c r="K70" s="134" t="str">
        <f>VLOOKUP(E70,VIP!$A$2:$O13800,6,0)</f>
        <v>NO</v>
      </c>
      <c r="L70" s="125" t="s">
        <v>2572</v>
      </c>
      <c r="M70" s="135" t="s">
        <v>2447</v>
      </c>
      <c r="N70" s="135" t="s">
        <v>2454</v>
      </c>
      <c r="O70" s="134" t="s">
        <v>2456</v>
      </c>
      <c r="P70" s="134"/>
      <c r="Q70" s="148" t="s">
        <v>2572</v>
      </c>
    </row>
    <row r="71" spans="1:17" ht="18" x14ac:dyDescent="0.25">
      <c r="A71" s="134" t="str">
        <f>VLOOKUP(E71,'LISTADO ATM'!$A$2:$C$898,3,0)</f>
        <v>SUR</v>
      </c>
      <c r="B71" s="129">
        <v>3335900362</v>
      </c>
      <c r="C71" s="136">
        <v>44342.902060185188</v>
      </c>
      <c r="D71" s="136" t="s">
        <v>2180</v>
      </c>
      <c r="E71" s="124">
        <v>829</v>
      </c>
      <c r="F71" s="145" t="str">
        <f>VLOOKUP(E71,VIP!$A$2:$O13449,2,0)</f>
        <v>DRBR829</v>
      </c>
      <c r="G71" s="134" t="str">
        <f>VLOOKUP(E71,'LISTADO ATM'!$A$2:$B$897,2,0)</f>
        <v xml:space="preserve">ATM UNP Multicentro Sirena Baní </v>
      </c>
      <c r="H71" s="134" t="str">
        <f>VLOOKUP(E71,VIP!$A$2:$O18312,7,FALSE)</f>
        <v>Si</v>
      </c>
      <c r="I71" s="134" t="str">
        <f>VLOOKUP(E71,VIP!$A$2:$O10277,8,FALSE)</f>
        <v>Si</v>
      </c>
      <c r="J71" s="134" t="str">
        <f>VLOOKUP(E71,VIP!$A$2:$O10227,8,FALSE)</f>
        <v>Si</v>
      </c>
      <c r="K71" s="134" t="str">
        <f>VLOOKUP(E71,VIP!$A$2:$O13801,6,0)</f>
        <v>NO</v>
      </c>
      <c r="L71" s="125" t="s">
        <v>2572</v>
      </c>
      <c r="M71" s="135" t="s">
        <v>2447</v>
      </c>
      <c r="N71" s="135" t="s">
        <v>2454</v>
      </c>
      <c r="O71" s="134" t="s">
        <v>2456</v>
      </c>
      <c r="P71" s="134"/>
      <c r="Q71" s="148" t="s">
        <v>2572</v>
      </c>
    </row>
    <row r="72" spans="1:17" ht="18" x14ac:dyDescent="0.25">
      <c r="A72" s="134" t="str">
        <f>VLOOKUP(E72,'LISTADO ATM'!$A$2:$C$898,3,0)</f>
        <v>ESTE</v>
      </c>
      <c r="B72" s="129">
        <v>3335900363</v>
      </c>
      <c r="C72" s="136">
        <v>44342.904120370367</v>
      </c>
      <c r="D72" s="136" t="s">
        <v>2180</v>
      </c>
      <c r="E72" s="124">
        <v>268</v>
      </c>
      <c r="F72" s="145" t="str">
        <f>VLOOKUP(E72,VIP!$A$2:$O13450,2,0)</f>
        <v>DRBR268</v>
      </c>
      <c r="G72" s="134" t="str">
        <f>VLOOKUP(E72,'LISTADO ATM'!$A$2:$B$897,2,0)</f>
        <v xml:space="preserve">ATM Autobanco La Altagracia (Higuey) </v>
      </c>
      <c r="H72" s="134" t="str">
        <f>VLOOKUP(E72,VIP!$A$2:$O18313,7,FALSE)</f>
        <v>Si</v>
      </c>
      <c r="I72" s="134" t="str">
        <f>VLOOKUP(E72,VIP!$A$2:$O10278,8,FALSE)</f>
        <v>Si</v>
      </c>
      <c r="J72" s="134" t="str">
        <f>VLOOKUP(E72,VIP!$A$2:$O10228,8,FALSE)</f>
        <v>Si</v>
      </c>
      <c r="K72" s="134" t="str">
        <f>VLOOKUP(E72,VIP!$A$2:$O13802,6,0)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48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3335900364</v>
      </c>
      <c r="C73" s="136">
        <v>44342.905057870368</v>
      </c>
      <c r="D73" s="136" t="s">
        <v>2180</v>
      </c>
      <c r="E73" s="124">
        <v>235</v>
      </c>
      <c r="F73" s="145" t="str">
        <f>VLOOKUP(E73,VIP!$A$2:$O13451,2,0)</f>
        <v>DRBR235</v>
      </c>
      <c r="G73" s="134" t="str">
        <f>VLOOKUP(E73,'LISTADO ATM'!$A$2:$B$897,2,0)</f>
        <v xml:space="preserve">ATM Oficina Multicentro La Sirena San Isidro </v>
      </c>
      <c r="H73" s="134" t="str">
        <f>VLOOKUP(E73,VIP!$A$2:$O18314,7,FALSE)</f>
        <v>Si</v>
      </c>
      <c r="I73" s="134" t="str">
        <f>VLOOKUP(E73,VIP!$A$2:$O10279,8,FALSE)</f>
        <v>Si</v>
      </c>
      <c r="J73" s="134" t="str">
        <f>VLOOKUP(E73,VIP!$A$2:$O10229,8,FALSE)</f>
        <v>Si</v>
      </c>
      <c r="K73" s="134" t="str">
        <f>VLOOKUP(E73,VIP!$A$2:$O13803,6,0)</f>
        <v>SI</v>
      </c>
      <c r="L73" s="125" t="s">
        <v>2469</v>
      </c>
      <c r="M73" s="135" t="s">
        <v>2447</v>
      </c>
      <c r="N73" s="135" t="s">
        <v>2454</v>
      </c>
      <c r="O73" s="134" t="s">
        <v>2456</v>
      </c>
      <c r="P73" s="134"/>
      <c r="Q73" s="148" t="s">
        <v>2469</v>
      </c>
    </row>
    <row r="74" spans="1:17" ht="18" x14ac:dyDescent="0.25">
      <c r="A74" s="134" t="str">
        <f>VLOOKUP(E74,'LISTADO ATM'!$A$2:$C$898,3,0)</f>
        <v>ESTE</v>
      </c>
      <c r="B74" s="129">
        <v>3335900365</v>
      </c>
      <c r="C74" s="136">
        <v>44342.906273148146</v>
      </c>
      <c r="D74" s="136" t="s">
        <v>2180</v>
      </c>
      <c r="E74" s="124">
        <v>368</v>
      </c>
      <c r="F74" s="145" t="str">
        <f>VLOOKUP(E74,VIP!$A$2:$O13452,2,0)</f>
        <v xml:space="preserve">DRBR368 </v>
      </c>
      <c r="G74" s="134" t="str">
        <f>VLOOKUP(E74,'LISTADO ATM'!$A$2:$B$897,2,0)</f>
        <v>ATM Ayuntamiento Peralvillo</v>
      </c>
      <c r="H74" s="134" t="str">
        <f>VLOOKUP(E74,VIP!$A$2:$O18315,7,FALSE)</f>
        <v>N/A</v>
      </c>
      <c r="I74" s="134" t="str">
        <f>VLOOKUP(E74,VIP!$A$2:$O10280,8,FALSE)</f>
        <v>N/A</v>
      </c>
      <c r="J74" s="134" t="str">
        <f>VLOOKUP(E74,VIP!$A$2:$O10230,8,FALSE)</f>
        <v>N/A</v>
      </c>
      <c r="K74" s="134" t="str">
        <f>VLOOKUP(E74,VIP!$A$2:$O13804,6,0)</f>
        <v>N/A</v>
      </c>
      <c r="L74" s="125" t="s">
        <v>2245</v>
      </c>
      <c r="M74" s="135" t="s">
        <v>2447</v>
      </c>
      <c r="N74" s="135" t="s">
        <v>2454</v>
      </c>
      <c r="O74" s="134" t="s">
        <v>2456</v>
      </c>
      <c r="P74" s="134"/>
      <c r="Q74" s="148" t="s">
        <v>2245</v>
      </c>
    </row>
    <row r="75" spans="1:17" ht="18" x14ac:dyDescent="0.25">
      <c r="A75" s="134" t="str">
        <f>VLOOKUP(E75,'LISTADO ATM'!$A$2:$C$898,3,0)</f>
        <v>ESTE</v>
      </c>
      <c r="B75" s="129">
        <v>3335900366</v>
      </c>
      <c r="C75" s="136">
        <v>44342.907268518517</v>
      </c>
      <c r="D75" s="136" t="s">
        <v>2180</v>
      </c>
      <c r="E75" s="124">
        <v>427</v>
      </c>
      <c r="F75" s="145" t="str">
        <f>VLOOKUP(E75,VIP!$A$2:$O13453,2,0)</f>
        <v>DRBR427</v>
      </c>
      <c r="G75" s="134" t="str">
        <f>VLOOKUP(E75,'LISTADO ATM'!$A$2:$B$897,2,0)</f>
        <v xml:space="preserve">ATM Almacenes Iberia (Hato Mayor) </v>
      </c>
      <c r="H75" s="134" t="str">
        <f>VLOOKUP(E75,VIP!$A$2:$O18316,7,FALSE)</f>
        <v>Si</v>
      </c>
      <c r="I75" s="134" t="str">
        <f>VLOOKUP(E75,VIP!$A$2:$O10281,8,FALSE)</f>
        <v>Si</v>
      </c>
      <c r="J75" s="134" t="str">
        <f>VLOOKUP(E75,VIP!$A$2:$O10231,8,FALSE)</f>
        <v>Si</v>
      </c>
      <c r="K75" s="134" t="str">
        <f>VLOOKUP(E75,VIP!$A$2:$O13805,6,0)</f>
        <v>NO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4"/>
      <c r="Q75" s="148" t="s">
        <v>2219</v>
      </c>
    </row>
    <row r="76" spans="1:17" ht="18" x14ac:dyDescent="0.25">
      <c r="A76" s="134" t="str">
        <f>VLOOKUP(E76,'LISTADO ATM'!$A$2:$C$898,3,0)</f>
        <v>DISTRITO NACIONAL</v>
      </c>
      <c r="B76" s="129">
        <v>3335900367</v>
      </c>
      <c r="C76" s="136">
        <v>44342.908356481479</v>
      </c>
      <c r="D76" s="136" t="s">
        <v>2180</v>
      </c>
      <c r="E76" s="124">
        <v>390</v>
      </c>
      <c r="F76" s="145" t="str">
        <f>VLOOKUP(E76,VIP!$A$2:$O13454,2,0)</f>
        <v>DRBR390</v>
      </c>
      <c r="G76" s="134" t="str">
        <f>VLOOKUP(E76,'LISTADO ATM'!$A$2:$B$897,2,0)</f>
        <v xml:space="preserve">ATM Oficina Boca Chica II </v>
      </c>
      <c r="H76" s="134" t="str">
        <f>VLOOKUP(E76,VIP!$A$2:$O18317,7,FALSE)</f>
        <v>Si</v>
      </c>
      <c r="I76" s="134" t="str">
        <f>VLOOKUP(E76,VIP!$A$2:$O10282,8,FALSE)</f>
        <v>Si</v>
      </c>
      <c r="J76" s="134" t="str">
        <f>VLOOKUP(E76,VIP!$A$2:$O10232,8,FALSE)</f>
        <v>Si</v>
      </c>
      <c r="K76" s="134" t="str">
        <f>VLOOKUP(E76,VIP!$A$2:$O13806,6,0)</f>
        <v>NO</v>
      </c>
      <c r="L76" s="125" t="s">
        <v>2572</v>
      </c>
      <c r="M76" s="135" t="s">
        <v>2447</v>
      </c>
      <c r="N76" s="135" t="s">
        <v>2454</v>
      </c>
      <c r="O76" s="134" t="s">
        <v>2456</v>
      </c>
      <c r="P76" s="134"/>
      <c r="Q76" s="148" t="s">
        <v>2572</v>
      </c>
    </row>
    <row r="77" spans="1:17" ht="18" x14ac:dyDescent="0.25">
      <c r="A77" s="134" t="str">
        <f>VLOOKUP(E77,'LISTADO ATM'!$A$2:$C$898,3,0)</f>
        <v>NORTE</v>
      </c>
      <c r="B77" s="129">
        <v>3335900368</v>
      </c>
      <c r="C77" s="136">
        <v>44342.909421296295</v>
      </c>
      <c r="D77" s="136" t="s">
        <v>2181</v>
      </c>
      <c r="E77" s="124">
        <v>351</v>
      </c>
      <c r="F77" s="145" t="str">
        <f>VLOOKUP(E77,VIP!$A$2:$O13455,2,0)</f>
        <v>DRBR351</v>
      </c>
      <c r="G77" s="134" t="str">
        <f>VLOOKUP(E77,'LISTADO ATM'!$A$2:$B$897,2,0)</f>
        <v xml:space="preserve">ATM S/M José Luís (Puerto Plata) </v>
      </c>
      <c r="H77" s="134" t="str">
        <f>VLOOKUP(E77,VIP!$A$2:$O18318,7,FALSE)</f>
        <v>Si</v>
      </c>
      <c r="I77" s="134" t="str">
        <f>VLOOKUP(E77,VIP!$A$2:$O10283,8,FALSE)</f>
        <v>Si</v>
      </c>
      <c r="J77" s="134" t="str">
        <f>VLOOKUP(E77,VIP!$A$2:$O10233,8,FALSE)</f>
        <v>Si</v>
      </c>
      <c r="K77" s="134" t="str">
        <f>VLOOKUP(E77,VIP!$A$2:$O13807,6,0)</f>
        <v>NO</v>
      </c>
      <c r="L77" s="125" t="s">
        <v>2219</v>
      </c>
      <c r="M77" s="135" t="s">
        <v>2447</v>
      </c>
      <c r="N77" s="135" t="s">
        <v>2454</v>
      </c>
      <c r="O77" s="134" t="s">
        <v>2569</v>
      </c>
      <c r="P77" s="134"/>
      <c r="Q77" s="148" t="s">
        <v>2219</v>
      </c>
    </row>
    <row r="78" spans="1:17" ht="18" x14ac:dyDescent="0.25">
      <c r="A78" s="134" t="str">
        <f>VLOOKUP(E78,'LISTADO ATM'!$A$2:$C$898,3,0)</f>
        <v>ESTE</v>
      </c>
      <c r="B78" s="129">
        <v>3335900369</v>
      </c>
      <c r="C78" s="136">
        <v>44342.911145833335</v>
      </c>
      <c r="D78" s="136" t="s">
        <v>2180</v>
      </c>
      <c r="E78" s="124">
        <v>462</v>
      </c>
      <c r="F78" s="145" t="str">
        <f>VLOOKUP(E78,VIP!$A$2:$O13456,2,0)</f>
        <v>DRBR462</v>
      </c>
      <c r="G78" s="134" t="str">
        <f>VLOOKUP(E78,'LISTADO ATM'!$A$2:$B$897,2,0)</f>
        <v>ATM Agrocafe Del Caribe</v>
      </c>
      <c r="H78" s="134" t="str">
        <f>VLOOKUP(E78,VIP!$A$2:$O18319,7,FALSE)</f>
        <v>Si</v>
      </c>
      <c r="I78" s="134" t="str">
        <f>VLOOKUP(E78,VIP!$A$2:$O10284,8,FALSE)</f>
        <v>Si</v>
      </c>
      <c r="J78" s="134" t="str">
        <f>VLOOKUP(E78,VIP!$A$2:$O10234,8,FALSE)</f>
        <v>Si</v>
      </c>
      <c r="K78" s="134" t="str">
        <f>VLOOKUP(E78,VIP!$A$2:$O13808,6,0)</f>
        <v>NO</v>
      </c>
      <c r="L78" s="125" t="s">
        <v>2572</v>
      </c>
      <c r="M78" s="135" t="s">
        <v>2447</v>
      </c>
      <c r="N78" s="135" t="s">
        <v>2454</v>
      </c>
      <c r="O78" s="134" t="s">
        <v>2456</v>
      </c>
      <c r="P78" s="134"/>
      <c r="Q78" s="148" t="s">
        <v>2572</v>
      </c>
    </row>
    <row r="79" spans="1:17" ht="18" x14ac:dyDescent="0.25">
      <c r="A79" s="134" t="str">
        <f>VLOOKUP(E79,'LISTADO ATM'!$A$2:$C$898,3,0)</f>
        <v>SUR</v>
      </c>
      <c r="B79" s="129">
        <v>3335900370</v>
      </c>
      <c r="C79" s="136">
        <v>44342.911956018521</v>
      </c>
      <c r="D79" s="136" t="s">
        <v>2180</v>
      </c>
      <c r="E79" s="124">
        <v>84</v>
      </c>
      <c r="F79" s="145" t="str">
        <f>VLOOKUP(E79,VIP!$A$2:$O13457,2,0)</f>
        <v>DRBR084</v>
      </c>
      <c r="G79" s="134" t="str">
        <f>VLOOKUP(E79,'LISTADO ATM'!$A$2:$B$897,2,0)</f>
        <v xml:space="preserve">ATM Oficina Multicentro Sirena San Cristóbal </v>
      </c>
      <c r="H79" s="134" t="str">
        <f>VLOOKUP(E79,VIP!$A$2:$O18320,7,FALSE)</f>
        <v>Si</v>
      </c>
      <c r="I79" s="134" t="str">
        <f>VLOOKUP(E79,VIP!$A$2:$O10285,8,FALSE)</f>
        <v>Si</v>
      </c>
      <c r="J79" s="134" t="str">
        <f>VLOOKUP(E79,VIP!$A$2:$O10235,8,FALSE)</f>
        <v>Si</v>
      </c>
      <c r="K79" s="134" t="str">
        <f>VLOOKUP(E79,VIP!$A$2:$O13809,6,0)</f>
        <v>SI</v>
      </c>
      <c r="L79" s="125" t="s">
        <v>2572</v>
      </c>
      <c r="M79" s="135" t="s">
        <v>2447</v>
      </c>
      <c r="N79" s="135" t="s">
        <v>2454</v>
      </c>
      <c r="O79" s="134" t="s">
        <v>2456</v>
      </c>
      <c r="P79" s="134"/>
      <c r="Q79" s="148" t="s">
        <v>2572</v>
      </c>
    </row>
    <row r="80" spans="1:17" ht="18" x14ac:dyDescent="0.25">
      <c r="A80" s="134" t="str">
        <f>VLOOKUP(E80,'LISTADO ATM'!$A$2:$C$898,3,0)</f>
        <v>ESTE</v>
      </c>
      <c r="B80" s="129">
        <v>3335900372</v>
      </c>
      <c r="C80" s="136">
        <v>44342.912928240738</v>
      </c>
      <c r="D80" s="136" t="s">
        <v>2180</v>
      </c>
      <c r="E80" s="124">
        <v>630</v>
      </c>
      <c r="F80" s="145" t="str">
        <f>VLOOKUP(E80,VIP!$A$2:$O13458,2,0)</f>
        <v>DRBR112</v>
      </c>
      <c r="G80" s="134" t="str">
        <f>VLOOKUP(E80,'LISTADO ATM'!$A$2:$B$897,2,0)</f>
        <v xml:space="preserve">ATM Oficina Plaza Zaglul (SPM) </v>
      </c>
      <c r="H80" s="134" t="str">
        <f>VLOOKUP(E80,VIP!$A$2:$O18321,7,FALSE)</f>
        <v>Si</v>
      </c>
      <c r="I80" s="134" t="str">
        <f>VLOOKUP(E80,VIP!$A$2:$O10286,8,FALSE)</f>
        <v>Si</v>
      </c>
      <c r="J80" s="134" t="str">
        <f>VLOOKUP(E80,VIP!$A$2:$O10236,8,FALSE)</f>
        <v>Si</v>
      </c>
      <c r="K80" s="134" t="str">
        <f>VLOOKUP(E80,VIP!$A$2:$O13810,6,0)</f>
        <v>NO</v>
      </c>
      <c r="L80" s="125" t="s">
        <v>2572</v>
      </c>
      <c r="M80" s="135" t="s">
        <v>2447</v>
      </c>
      <c r="N80" s="135" t="s">
        <v>2454</v>
      </c>
      <c r="O80" s="134" t="s">
        <v>2456</v>
      </c>
      <c r="P80" s="134"/>
      <c r="Q80" s="148" t="s">
        <v>2572</v>
      </c>
    </row>
    <row r="81" spans="1:17" ht="18" x14ac:dyDescent="0.25">
      <c r="A81" s="134" t="str">
        <f>VLOOKUP(E81,'LISTADO ATM'!$A$2:$C$898,3,0)</f>
        <v>NORTE</v>
      </c>
      <c r="B81" s="129">
        <v>3335900373</v>
      </c>
      <c r="C81" s="136">
        <v>44342.913761574076</v>
      </c>
      <c r="D81" s="136" t="s">
        <v>2180</v>
      </c>
      <c r="E81" s="124">
        <v>95</v>
      </c>
      <c r="F81" s="145" t="str">
        <f>VLOOKUP(E81,VIP!$A$2:$O13459,2,0)</f>
        <v>DRBR095</v>
      </c>
      <c r="G81" s="134" t="str">
        <f>VLOOKUP(E81,'LISTADO ATM'!$A$2:$B$897,2,0)</f>
        <v xml:space="preserve">ATM Oficina Tenares </v>
      </c>
      <c r="H81" s="134" t="str">
        <f>VLOOKUP(E81,VIP!$A$2:$O18322,7,FALSE)</f>
        <v>Si</v>
      </c>
      <c r="I81" s="134" t="str">
        <f>VLOOKUP(E81,VIP!$A$2:$O10287,8,FALSE)</f>
        <v>Si</v>
      </c>
      <c r="J81" s="134" t="str">
        <f>VLOOKUP(E81,VIP!$A$2:$O10237,8,FALSE)</f>
        <v>Si</v>
      </c>
      <c r="K81" s="134" t="str">
        <f>VLOOKUP(E81,VIP!$A$2:$O13811,6,0)</f>
        <v>SI</v>
      </c>
      <c r="L81" s="125" t="s">
        <v>2219</v>
      </c>
      <c r="M81" s="135" t="s">
        <v>2447</v>
      </c>
      <c r="N81" s="135" t="s">
        <v>2454</v>
      </c>
      <c r="O81" s="134" t="s">
        <v>2456</v>
      </c>
      <c r="P81" s="134"/>
      <c r="Q81" s="148" t="s">
        <v>2219</v>
      </c>
    </row>
    <row r="82" spans="1:17" ht="18" x14ac:dyDescent="0.25">
      <c r="A82" s="134" t="str">
        <f>VLOOKUP(E82,'LISTADO ATM'!$A$2:$C$898,3,0)</f>
        <v>SUR</v>
      </c>
      <c r="B82" s="129">
        <v>3335900376</v>
      </c>
      <c r="C82" s="136">
        <v>44342.946261574078</v>
      </c>
      <c r="D82" s="136" t="s">
        <v>2450</v>
      </c>
      <c r="E82" s="124">
        <v>615</v>
      </c>
      <c r="F82" s="145" t="str">
        <f>VLOOKUP(E82,VIP!$A$2:$O13460,2,0)</f>
        <v>DRBR418</v>
      </c>
      <c r="G82" s="134" t="str">
        <f>VLOOKUP(E82,'LISTADO ATM'!$A$2:$B$897,2,0)</f>
        <v xml:space="preserve">ATM Estación Sunix Cabral (Barahona) </v>
      </c>
      <c r="H82" s="134" t="str">
        <f>VLOOKUP(E82,VIP!$A$2:$O18323,7,FALSE)</f>
        <v>Si</v>
      </c>
      <c r="I82" s="134" t="str">
        <f>VLOOKUP(E82,VIP!$A$2:$O10288,8,FALSE)</f>
        <v>Si</v>
      </c>
      <c r="J82" s="134" t="str">
        <f>VLOOKUP(E82,VIP!$A$2:$O10238,8,FALSE)</f>
        <v>Si</v>
      </c>
      <c r="K82" s="134" t="str">
        <f>VLOOKUP(E82,VIP!$A$2:$O13812,6,0)</f>
        <v>NO</v>
      </c>
      <c r="L82" s="125" t="s">
        <v>2418</v>
      </c>
      <c r="M82" s="135" t="s">
        <v>2447</v>
      </c>
      <c r="N82" s="135" t="s">
        <v>2454</v>
      </c>
      <c r="O82" s="134" t="s">
        <v>2455</v>
      </c>
      <c r="P82" s="134"/>
      <c r="Q82" s="148" t="s">
        <v>2418</v>
      </c>
    </row>
    <row r="83" spans="1:17" ht="18" x14ac:dyDescent="0.25">
      <c r="A83" s="134" t="str">
        <f>VLOOKUP(E83,'LISTADO ATM'!$A$2:$C$898,3,0)</f>
        <v>ESTE</v>
      </c>
      <c r="B83" s="129">
        <v>3335900377</v>
      </c>
      <c r="C83" s="136">
        <v>44342.949965277781</v>
      </c>
      <c r="D83" s="136" t="s">
        <v>2473</v>
      </c>
      <c r="E83" s="124">
        <v>121</v>
      </c>
      <c r="F83" s="145" t="str">
        <f>VLOOKUP(E83,VIP!$A$2:$O13461,2,0)</f>
        <v>DRBR121</v>
      </c>
      <c r="G83" s="134" t="str">
        <f>VLOOKUP(E83,'LISTADO ATM'!$A$2:$B$897,2,0)</f>
        <v xml:space="preserve">ATM Oficina Bayaguana </v>
      </c>
      <c r="H83" s="134" t="str">
        <f>VLOOKUP(E83,VIP!$A$2:$O18324,7,FALSE)</f>
        <v>Si</v>
      </c>
      <c r="I83" s="134" t="str">
        <f>VLOOKUP(E83,VIP!$A$2:$O10289,8,FALSE)</f>
        <v>Si</v>
      </c>
      <c r="J83" s="134" t="str">
        <f>VLOOKUP(E83,VIP!$A$2:$O10239,8,FALSE)</f>
        <v>Si</v>
      </c>
      <c r="K83" s="134" t="str">
        <f>VLOOKUP(E83,VIP!$A$2:$O13813,6,0)</f>
        <v>SI</v>
      </c>
      <c r="L83" s="125" t="s">
        <v>2418</v>
      </c>
      <c r="M83" s="135" t="s">
        <v>2447</v>
      </c>
      <c r="N83" s="135" t="s">
        <v>2454</v>
      </c>
      <c r="O83" s="134" t="s">
        <v>2573</v>
      </c>
      <c r="P83" s="134"/>
      <c r="Q83" s="148" t="s">
        <v>2418</v>
      </c>
    </row>
    <row r="84" spans="1:17" ht="18" x14ac:dyDescent="0.25">
      <c r="A84" s="134" t="str">
        <f>VLOOKUP(E84,'LISTADO ATM'!$A$2:$C$898,3,0)</f>
        <v>SUR</v>
      </c>
      <c r="B84" s="129">
        <v>3335900378</v>
      </c>
      <c r="C84" s="136">
        <v>44342.951354166667</v>
      </c>
      <c r="D84" s="136" t="s">
        <v>2450</v>
      </c>
      <c r="E84" s="124">
        <v>750</v>
      </c>
      <c r="F84" s="145" t="str">
        <f>VLOOKUP(E84,VIP!$A$2:$O13462,2,0)</f>
        <v>DRBR265</v>
      </c>
      <c r="G84" s="134" t="str">
        <f>VLOOKUP(E84,'LISTADO ATM'!$A$2:$B$897,2,0)</f>
        <v xml:space="preserve">ATM UNP Duvergé </v>
      </c>
      <c r="H84" s="134" t="str">
        <f>VLOOKUP(E84,VIP!$A$2:$O18325,7,FALSE)</f>
        <v>Si</v>
      </c>
      <c r="I84" s="134" t="str">
        <f>VLOOKUP(E84,VIP!$A$2:$O10290,8,FALSE)</f>
        <v>Si</v>
      </c>
      <c r="J84" s="134" t="str">
        <f>VLOOKUP(E84,VIP!$A$2:$O10240,8,FALSE)</f>
        <v>Si</v>
      </c>
      <c r="K84" s="134" t="str">
        <f>VLOOKUP(E84,VIP!$A$2:$O13814,6,0)</f>
        <v>SI</v>
      </c>
      <c r="L84" s="125" t="s">
        <v>2418</v>
      </c>
      <c r="M84" s="135" t="s">
        <v>2447</v>
      </c>
      <c r="N84" s="135" t="s">
        <v>2454</v>
      </c>
      <c r="O84" s="134" t="s">
        <v>2455</v>
      </c>
      <c r="P84" s="134"/>
      <c r="Q84" s="148" t="s">
        <v>2418</v>
      </c>
    </row>
    <row r="85" spans="1:17" s="96" customFormat="1" ht="18" x14ac:dyDescent="0.25">
      <c r="A85" s="134" t="str">
        <f>VLOOKUP(E85,'LISTADO ATM'!$A$2:$C$898,3,0)</f>
        <v>SUR</v>
      </c>
      <c r="B85" s="129">
        <v>3335900380</v>
      </c>
      <c r="C85" s="136">
        <v>44342.994166666664</v>
      </c>
      <c r="D85" s="136" t="s">
        <v>2473</v>
      </c>
      <c r="E85" s="124">
        <v>5</v>
      </c>
      <c r="F85" s="146" t="str">
        <f>VLOOKUP(E85,VIP!$A$2:$O13470,2,0)</f>
        <v>DRBR005</v>
      </c>
      <c r="G85" s="134" t="str">
        <f>VLOOKUP(E85,'LISTADO ATM'!$A$2:$B$897,2,0)</f>
        <v>ATM Oficina Autoservicio Villa Ofelia (San Juan)</v>
      </c>
      <c r="H85" s="134" t="str">
        <f>VLOOKUP(E85,VIP!$A$2:$O18333,7,FALSE)</f>
        <v>Si</v>
      </c>
      <c r="I85" s="134" t="str">
        <f>VLOOKUP(E85,VIP!$A$2:$O10298,8,FALSE)</f>
        <v>Si</v>
      </c>
      <c r="J85" s="134" t="str">
        <f>VLOOKUP(E85,VIP!$A$2:$O10248,8,FALSE)</f>
        <v>Si</v>
      </c>
      <c r="K85" s="134" t="str">
        <f>VLOOKUP(E85,VIP!$A$2:$O13822,6,0)</f>
        <v>NO</v>
      </c>
      <c r="L85" s="125" t="s">
        <v>2614</v>
      </c>
      <c r="M85" s="135" t="s">
        <v>2447</v>
      </c>
      <c r="N85" s="135" t="s">
        <v>2454</v>
      </c>
      <c r="O85" s="134" t="s">
        <v>2474</v>
      </c>
      <c r="P85" s="134"/>
      <c r="Q85" s="148" t="s">
        <v>2614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3335900382</v>
      </c>
      <c r="C86" s="136">
        <v>44343.040358796294</v>
      </c>
      <c r="D86" s="136" t="s">
        <v>2450</v>
      </c>
      <c r="E86" s="124">
        <v>570</v>
      </c>
      <c r="F86" s="146" t="str">
        <f>VLOOKUP(E86,VIP!$A$2:$O13469,2,0)</f>
        <v>DRBR478</v>
      </c>
      <c r="G86" s="134" t="str">
        <f>VLOOKUP(E86,'LISTADO ATM'!$A$2:$B$897,2,0)</f>
        <v xml:space="preserve">ATM S/M Liverpool Villa Mella </v>
      </c>
      <c r="H86" s="134" t="str">
        <f>VLOOKUP(E86,VIP!$A$2:$O18332,7,FALSE)</f>
        <v>Si</v>
      </c>
      <c r="I86" s="134" t="str">
        <f>VLOOKUP(E86,VIP!$A$2:$O10297,8,FALSE)</f>
        <v>Si</v>
      </c>
      <c r="J86" s="134" t="str">
        <f>VLOOKUP(E86,VIP!$A$2:$O10247,8,FALSE)</f>
        <v>Si</v>
      </c>
      <c r="K86" s="134" t="str">
        <f>VLOOKUP(E86,VIP!$A$2:$O13821,6,0)</f>
        <v>NO</v>
      </c>
      <c r="L86" s="125" t="s">
        <v>2613</v>
      </c>
      <c r="M86" s="135" t="s">
        <v>2447</v>
      </c>
      <c r="N86" s="135" t="s">
        <v>2454</v>
      </c>
      <c r="O86" s="134" t="s">
        <v>2455</v>
      </c>
      <c r="P86" s="134"/>
      <c r="Q86" s="148" t="s">
        <v>2613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3335900383</v>
      </c>
      <c r="C87" s="136">
        <v>44343.060277777775</v>
      </c>
      <c r="D87" s="136" t="s">
        <v>2450</v>
      </c>
      <c r="E87" s="124">
        <v>13</v>
      </c>
      <c r="F87" s="146" t="str">
        <f>VLOOKUP(E87,VIP!$A$2:$O13468,2,0)</f>
        <v>DRBR013</v>
      </c>
      <c r="G87" s="134" t="str">
        <f>VLOOKUP(E87,'LISTADO ATM'!$A$2:$B$897,2,0)</f>
        <v xml:space="preserve">ATM CDEEE </v>
      </c>
      <c r="H87" s="134" t="str">
        <f>VLOOKUP(E87,VIP!$A$2:$O18331,7,FALSE)</f>
        <v>Si</v>
      </c>
      <c r="I87" s="134" t="str">
        <f>VLOOKUP(E87,VIP!$A$2:$O10296,8,FALSE)</f>
        <v>Si</v>
      </c>
      <c r="J87" s="134" t="str">
        <f>VLOOKUP(E87,VIP!$A$2:$O10246,8,FALSE)</f>
        <v>Si</v>
      </c>
      <c r="K87" s="134" t="str">
        <f>VLOOKUP(E87,VIP!$A$2:$O13820,6,0)</f>
        <v>NO</v>
      </c>
      <c r="L87" s="125" t="s">
        <v>2613</v>
      </c>
      <c r="M87" s="135" t="s">
        <v>2447</v>
      </c>
      <c r="N87" s="135" t="s">
        <v>2454</v>
      </c>
      <c r="O87" s="134" t="s">
        <v>2455</v>
      </c>
      <c r="P87" s="134"/>
      <c r="Q87" s="148" t="s">
        <v>2613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3335900384</v>
      </c>
      <c r="C88" s="136">
        <v>44343.066782407404</v>
      </c>
      <c r="D88" s="136" t="s">
        <v>2473</v>
      </c>
      <c r="E88" s="124">
        <v>883</v>
      </c>
      <c r="F88" s="146" t="str">
        <f>VLOOKUP(E88,VIP!$A$2:$O13467,2,0)</f>
        <v>DRBR883</v>
      </c>
      <c r="G88" s="134" t="str">
        <f>VLOOKUP(E88,'LISTADO ATM'!$A$2:$B$897,2,0)</f>
        <v xml:space="preserve">ATM Oficina Filadelfia Plaza </v>
      </c>
      <c r="H88" s="134" t="str">
        <f>VLOOKUP(E88,VIP!$A$2:$O18330,7,FALSE)</f>
        <v>Si</v>
      </c>
      <c r="I88" s="134" t="str">
        <f>VLOOKUP(E88,VIP!$A$2:$O10295,8,FALSE)</f>
        <v>Si</v>
      </c>
      <c r="J88" s="134" t="str">
        <f>VLOOKUP(E88,VIP!$A$2:$O10245,8,FALSE)</f>
        <v>Si</v>
      </c>
      <c r="K88" s="134" t="str">
        <f>VLOOKUP(E88,VIP!$A$2:$O13819,6,0)</f>
        <v>NO</v>
      </c>
      <c r="L88" s="125" t="s">
        <v>2599</v>
      </c>
      <c r="M88" s="135" t="s">
        <v>2447</v>
      </c>
      <c r="N88" s="135" t="s">
        <v>2454</v>
      </c>
      <c r="O88" s="134" t="s">
        <v>2474</v>
      </c>
      <c r="P88" s="134"/>
      <c r="Q88" s="148" t="s">
        <v>2612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3335900385</v>
      </c>
      <c r="C89" s="136">
        <v>44343.070081018515</v>
      </c>
      <c r="D89" s="136" t="s">
        <v>2450</v>
      </c>
      <c r="E89" s="124">
        <v>60</v>
      </c>
      <c r="F89" s="146" t="str">
        <f>VLOOKUP(E89,VIP!$A$2:$O13466,2,0)</f>
        <v>DRBR060</v>
      </c>
      <c r="G89" s="134" t="str">
        <f>VLOOKUP(E89,'LISTADO ATM'!$A$2:$B$897,2,0)</f>
        <v xml:space="preserve">ATM Autobanco 27 de Febrero </v>
      </c>
      <c r="H89" s="134" t="str">
        <f>VLOOKUP(E89,VIP!$A$2:$O18329,7,FALSE)</f>
        <v>Si</v>
      </c>
      <c r="I89" s="134" t="str">
        <f>VLOOKUP(E89,VIP!$A$2:$O10294,8,FALSE)</f>
        <v>Si</v>
      </c>
      <c r="J89" s="134" t="str">
        <f>VLOOKUP(E89,VIP!$A$2:$O10244,8,FALSE)</f>
        <v>Si</v>
      </c>
      <c r="K89" s="134" t="str">
        <f>VLOOKUP(E89,VIP!$A$2:$O13818,6,0)</f>
        <v>NO</v>
      </c>
      <c r="L89" s="125" t="s">
        <v>2611</v>
      </c>
      <c r="M89" s="135" t="s">
        <v>2447</v>
      </c>
      <c r="N89" s="135" t="s">
        <v>2454</v>
      </c>
      <c r="O89" s="134" t="s">
        <v>2455</v>
      </c>
      <c r="P89" s="134"/>
      <c r="Q89" s="148" t="s">
        <v>2611</v>
      </c>
    </row>
    <row r="90" spans="1:17" s="96" customFormat="1" ht="18" x14ac:dyDescent="0.25">
      <c r="A90" s="134" t="str">
        <f>VLOOKUP(E90,'LISTADO ATM'!$A$2:$C$898,3,0)</f>
        <v>NORTE</v>
      </c>
      <c r="B90" s="129">
        <v>3335900386</v>
      </c>
      <c r="C90" s="136">
        <v>44343.083958333336</v>
      </c>
      <c r="D90" s="136" t="s">
        <v>2473</v>
      </c>
      <c r="E90" s="124">
        <v>290</v>
      </c>
      <c r="F90" s="146" t="str">
        <f>VLOOKUP(E90,VIP!$A$2:$O13465,2,0)</f>
        <v>DRBR290</v>
      </c>
      <c r="G90" s="134" t="str">
        <f>VLOOKUP(E90,'LISTADO ATM'!$A$2:$B$897,2,0)</f>
        <v xml:space="preserve">ATM Oficina San Francisco de Macorís </v>
      </c>
      <c r="H90" s="134" t="str">
        <f>VLOOKUP(E90,VIP!$A$2:$O18328,7,FALSE)</f>
        <v>Si</v>
      </c>
      <c r="I90" s="134" t="str">
        <f>VLOOKUP(E90,VIP!$A$2:$O10293,8,FALSE)</f>
        <v>Si</v>
      </c>
      <c r="J90" s="134" t="str">
        <f>VLOOKUP(E90,VIP!$A$2:$O10243,8,FALSE)</f>
        <v>Si</v>
      </c>
      <c r="K90" s="134" t="str">
        <f>VLOOKUP(E90,VIP!$A$2:$O13817,6,0)</f>
        <v>NO</v>
      </c>
      <c r="L90" s="125" t="s">
        <v>2611</v>
      </c>
      <c r="M90" s="135" t="s">
        <v>2447</v>
      </c>
      <c r="N90" s="135" t="s">
        <v>2454</v>
      </c>
      <c r="O90" s="134" t="s">
        <v>2474</v>
      </c>
      <c r="P90" s="134"/>
      <c r="Q90" s="148" t="s">
        <v>2611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2603</v>
      </c>
      <c r="C91" s="136">
        <v>44343.142407407409</v>
      </c>
      <c r="D91" s="136" t="s">
        <v>2180</v>
      </c>
      <c r="E91" s="124">
        <v>586</v>
      </c>
      <c r="F91" s="146" t="str">
        <f>VLOOKUP(E91,VIP!$A$2:$O13464,2,0)</f>
        <v>DRBR01Q</v>
      </c>
      <c r="G91" s="134" t="str">
        <f>VLOOKUP(E91,'LISTADO ATM'!$A$2:$B$897,2,0)</f>
        <v xml:space="preserve">ATM Palacio de Justicia D.N. </v>
      </c>
      <c r="H91" s="134" t="str">
        <f>VLOOKUP(E91,VIP!$A$2:$O18327,7,FALSE)</f>
        <v>Si</v>
      </c>
      <c r="I91" s="134" t="str">
        <f>VLOOKUP(E91,VIP!$A$2:$O10292,8,FALSE)</f>
        <v>Si</v>
      </c>
      <c r="J91" s="134" t="str">
        <f>VLOOKUP(E91,VIP!$A$2:$O10242,8,FALSE)</f>
        <v>Si</v>
      </c>
      <c r="K91" s="134" t="str">
        <f>VLOOKUP(E91,VIP!$A$2:$O13816,6,0)</f>
        <v>NO</v>
      </c>
      <c r="L91" s="125" t="s">
        <v>2610</v>
      </c>
      <c r="M91" s="135" t="s">
        <v>2447</v>
      </c>
      <c r="N91" s="135" t="s">
        <v>2454</v>
      </c>
      <c r="O91" s="134" t="s">
        <v>2456</v>
      </c>
      <c r="P91" s="134"/>
      <c r="Q91" s="148" t="s">
        <v>2610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3335900388</v>
      </c>
      <c r="C92" s="136">
        <v>44343.146597222221</v>
      </c>
      <c r="D92" s="136" t="s">
        <v>2473</v>
      </c>
      <c r="E92" s="124">
        <v>231</v>
      </c>
      <c r="F92" s="146" t="str">
        <f>VLOOKUP(E92,VIP!$A$2:$O13463,2,0)</f>
        <v>DRBR231</v>
      </c>
      <c r="G92" s="134" t="str">
        <f>VLOOKUP(E92,'LISTADO ATM'!$A$2:$B$897,2,0)</f>
        <v xml:space="preserve">ATM Oficina Zona Oriental </v>
      </c>
      <c r="H92" s="134" t="str">
        <f>VLOOKUP(E92,VIP!$A$2:$O18326,7,FALSE)</f>
        <v>Si</v>
      </c>
      <c r="I92" s="134" t="str">
        <f>VLOOKUP(E92,VIP!$A$2:$O10291,8,FALSE)</f>
        <v>Si</v>
      </c>
      <c r="J92" s="134" t="str">
        <f>VLOOKUP(E92,VIP!$A$2:$O10241,8,FALSE)</f>
        <v>Si</v>
      </c>
      <c r="K92" s="134" t="str">
        <f>VLOOKUP(E92,VIP!$A$2:$O13815,6,0)</f>
        <v>SI</v>
      </c>
      <c r="L92" s="125" t="s">
        <v>2567</v>
      </c>
      <c r="M92" s="135" t="s">
        <v>2447</v>
      </c>
      <c r="N92" s="135" t="s">
        <v>2454</v>
      </c>
      <c r="O92" s="134" t="s">
        <v>2474</v>
      </c>
      <c r="P92" s="134"/>
      <c r="Q92" s="148" t="s">
        <v>2567</v>
      </c>
    </row>
  </sheetData>
  <autoFilter ref="A4:Q84">
    <sortState ref="A5:Q92">
      <sortCondition ref="C4:C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3:B1048576 B1:B4">
    <cfRule type="duplicateValues" dxfId="54" priority="165"/>
  </conditionalFormatting>
  <conditionalFormatting sqref="B93:B1048576">
    <cfRule type="duplicateValues" dxfId="53" priority="160"/>
  </conditionalFormatting>
  <conditionalFormatting sqref="B93:B1048576">
    <cfRule type="duplicateValues" dxfId="52" priority="125"/>
  </conditionalFormatting>
  <conditionalFormatting sqref="B93:B1048576">
    <cfRule type="duplicateValues" dxfId="51" priority="122"/>
  </conditionalFormatting>
  <conditionalFormatting sqref="B93:B1048576">
    <cfRule type="duplicateValues" dxfId="50" priority="113"/>
  </conditionalFormatting>
  <conditionalFormatting sqref="B93:B1048576">
    <cfRule type="duplicateValues" dxfId="49" priority="108"/>
  </conditionalFormatting>
  <conditionalFormatting sqref="E93:E1048576 E1:E4">
    <cfRule type="duplicateValues" dxfId="48" priority="123234"/>
  </conditionalFormatting>
  <conditionalFormatting sqref="E93:E1048576">
    <cfRule type="duplicateValues" dxfId="47" priority="123244"/>
  </conditionalFormatting>
  <conditionalFormatting sqref="E93:E1048576 E1:E4">
    <cfRule type="duplicateValues" dxfId="46" priority="123258"/>
    <cfRule type="duplicateValues" dxfId="45" priority="123259"/>
  </conditionalFormatting>
  <conditionalFormatting sqref="E93:E1048576">
    <cfRule type="duplicateValues" dxfId="44" priority="123276"/>
  </conditionalFormatting>
  <conditionalFormatting sqref="E21:E57">
    <cfRule type="duplicateValues" dxfId="43" priority="15"/>
  </conditionalFormatting>
  <conditionalFormatting sqref="E21:E57">
    <cfRule type="duplicateValues" dxfId="42" priority="13"/>
    <cfRule type="duplicateValues" dxfId="41" priority="14"/>
  </conditionalFormatting>
  <conditionalFormatting sqref="E58:E84">
    <cfRule type="duplicateValues" dxfId="40" priority="11"/>
  </conditionalFormatting>
  <conditionalFormatting sqref="E58:E84">
    <cfRule type="duplicateValues" dxfId="39" priority="9"/>
    <cfRule type="duplicateValues" dxfId="38" priority="10"/>
  </conditionalFormatting>
  <conditionalFormatting sqref="B90:B92">
    <cfRule type="duplicateValues" dxfId="37" priority="8"/>
  </conditionalFormatting>
  <conditionalFormatting sqref="E85:E92">
    <cfRule type="duplicateValues" dxfId="36" priority="7"/>
  </conditionalFormatting>
  <conditionalFormatting sqref="E85:E92">
    <cfRule type="duplicateValues" dxfId="35" priority="5"/>
    <cfRule type="duplicateValues" dxfId="34" priority="6"/>
  </conditionalFormatting>
  <conditionalFormatting sqref="E1:E1048576">
    <cfRule type="duplicateValues" dxfId="33" priority="4"/>
    <cfRule type="duplicateValues" dxfId="32" priority="2"/>
  </conditionalFormatting>
  <conditionalFormatting sqref="E5:E20">
    <cfRule type="duplicateValues" dxfId="31" priority="123379"/>
  </conditionalFormatting>
  <conditionalFormatting sqref="E5:E20">
    <cfRule type="duplicateValues" dxfId="30" priority="123381"/>
    <cfRule type="duplicateValues" dxfId="29" priority="123382"/>
  </conditionalFormatting>
  <conditionalFormatting sqref="B5:B89">
    <cfRule type="duplicateValues" dxfId="28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91" zoomScaleNormal="100" workbookViewId="0">
      <selection sqref="A1:E1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61"/>
      <c r="D10" s="162"/>
      <c r="E10" s="163"/>
    </row>
    <row r="11" spans="1:5" x14ac:dyDescent="0.25">
      <c r="B11" s="102"/>
      <c r="E11" s="102"/>
    </row>
    <row r="12" spans="1:5" ht="18" customHeight="1" x14ac:dyDescent="0.25">
      <c r="A12" s="182" t="s">
        <v>2477</v>
      </c>
      <c r="B12" s="183"/>
      <c r="C12" s="183"/>
      <c r="D12" s="183"/>
      <c r="E12" s="184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7.25" customHeight="1" x14ac:dyDescent="0.25">
      <c r="A15" s="97" t="e">
        <f>VLOOKUP(B15,'[1]LISTADO ATM'!$A$2:$C$822,3,0)</f>
        <v>#N/A</v>
      </c>
      <c r="B15" s="127"/>
      <c r="C15" s="129" t="e">
        <f>VLOOKUP(B15,'[1]LISTADO ATM'!$A$2:$B$822,2,0)</f>
        <v>#N/A</v>
      </c>
      <c r="D15" s="128" t="s">
        <v>2562</v>
      </c>
      <c r="E15" s="129"/>
    </row>
    <row r="16" spans="1:5" ht="17.25" customHeight="1" x14ac:dyDescent="0.25">
      <c r="A16" s="97" t="e">
        <f>VLOOKUP(B16,'[1]LISTADO ATM'!$A$2:$C$822,3,0)</f>
        <v>#N/A</v>
      </c>
      <c r="B16" s="127"/>
      <c r="C16" s="129" t="e">
        <f>VLOOKUP(B16,'[1]LISTADO ATM'!$A$2:$B$822,2,0)</f>
        <v>#N/A</v>
      </c>
      <c r="D16" s="128" t="s">
        <v>2562</v>
      </c>
      <c r="E16" s="129"/>
    </row>
    <row r="17" spans="1:5" ht="18.75" thickBot="1" x14ac:dyDescent="0.3">
      <c r="A17" s="100" t="s">
        <v>2476</v>
      </c>
      <c r="B17" s="143">
        <f>COUNT(B14:B16)</f>
        <v>0</v>
      </c>
      <c r="C17" s="161"/>
      <c r="D17" s="162"/>
      <c r="E17" s="163"/>
    </row>
    <row r="18" spans="1:5" ht="15.75" thickBot="1" x14ac:dyDescent="0.3">
      <c r="B18" s="102"/>
      <c r="E18" s="102"/>
    </row>
    <row r="19" spans="1:5" ht="18.75" customHeight="1" thickBot="1" x14ac:dyDescent="0.3">
      <c r="A19" s="164" t="s">
        <v>2478</v>
      </c>
      <c r="B19" s="165"/>
      <c r="C19" s="165"/>
      <c r="D19" s="165"/>
      <c r="E19" s="166"/>
    </row>
    <row r="20" spans="1:5" ht="18" x14ac:dyDescent="0.25">
      <c r="A20" s="99" t="s">
        <v>15</v>
      </c>
      <c r="B20" s="101" t="s">
        <v>2416</v>
      </c>
      <c r="C20" s="99" t="s">
        <v>46</v>
      </c>
      <c r="D20" s="99" t="s">
        <v>2419</v>
      </c>
      <c r="E20" s="140" t="s">
        <v>2417</v>
      </c>
    </row>
    <row r="21" spans="1:5" ht="18" x14ac:dyDescent="0.25">
      <c r="A21" s="127" t="str">
        <f>VLOOKUP(B21,'[1]LISTADO ATM'!$A$2:$C$822,3,0)</f>
        <v>DISTRITO NACIONAL</v>
      </c>
      <c r="B21" s="127">
        <v>60</v>
      </c>
      <c r="C21" s="127" t="str">
        <f>VLOOKUP(B21,'[1]LISTADO ATM'!$A$2:$B$822,2,0)</f>
        <v xml:space="preserve">ATM Autobanco 27 de Febrero </v>
      </c>
      <c r="D21" s="130" t="s">
        <v>2438</v>
      </c>
      <c r="E21" s="131" t="s">
        <v>2605</v>
      </c>
    </row>
    <row r="22" spans="1:5" ht="18" x14ac:dyDescent="0.25">
      <c r="A22" s="127" t="str">
        <f>VLOOKUP(B22,'[1]LISTADO ATM'!$A$2:$C$822,3,0)</f>
        <v>NORTE</v>
      </c>
      <c r="B22" s="127">
        <v>290</v>
      </c>
      <c r="C22" s="127" t="str">
        <f>VLOOKUP(B22,'[1]LISTADO ATM'!$A$2:$B$822,2,0)</f>
        <v xml:space="preserve">ATM Oficina San Francisco de Macorís </v>
      </c>
      <c r="D22" s="130" t="s">
        <v>2438</v>
      </c>
      <c r="E22" s="131" t="s">
        <v>2604</v>
      </c>
    </row>
    <row r="23" spans="1:5" ht="18" x14ac:dyDescent="0.25">
      <c r="A23" s="97" t="str">
        <f>VLOOKUP(B23,'[1]LISTADO ATM'!$A$2:$C$822,3,0)</f>
        <v>ESTE</v>
      </c>
      <c r="B23" s="141">
        <v>429</v>
      </c>
      <c r="C23" s="129" t="str">
        <f>VLOOKUP(B23,'[1]LISTADO ATM'!$A$2:$B$822,2,0)</f>
        <v xml:space="preserve">ATM Oficina Jumbo La Romana </v>
      </c>
      <c r="D23" s="130" t="s">
        <v>2438</v>
      </c>
      <c r="E23" s="142">
        <v>3335899723</v>
      </c>
    </row>
    <row r="24" spans="1:5" ht="18" x14ac:dyDescent="0.25">
      <c r="A24" s="127" t="str">
        <f>VLOOKUP(B24,'[1]LISTADO ATM'!$A$2:$C$822,3,0)</f>
        <v>DISTRITO NACIONAL</v>
      </c>
      <c r="B24" s="127">
        <v>347</v>
      </c>
      <c r="C24" s="127" t="str">
        <f>VLOOKUP(B24,'[1]LISTADO ATM'!$A$2:$B$822,2,0)</f>
        <v>ATM Patio de Colombia</v>
      </c>
      <c r="D24" s="130" t="s">
        <v>2438</v>
      </c>
      <c r="E24" s="131" t="s">
        <v>2581</v>
      </c>
    </row>
    <row r="25" spans="1:5" ht="18" x14ac:dyDescent="0.25">
      <c r="A25" s="127" t="str">
        <f>VLOOKUP(B25,'[1]LISTADO ATM'!$A$2:$C$822,3,0)</f>
        <v>DISTRITO NACIONAL</v>
      </c>
      <c r="B25" s="127">
        <v>562</v>
      </c>
      <c r="C25" s="127" t="str">
        <f>VLOOKUP(B25,'[1]LISTADO ATM'!$A$2:$B$822,2,0)</f>
        <v xml:space="preserve">ATM S/M Jumbo Carretera Mella </v>
      </c>
      <c r="D25" s="130" t="s">
        <v>2438</v>
      </c>
      <c r="E25" s="131" t="s">
        <v>2582</v>
      </c>
    </row>
    <row r="26" spans="1:5" ht="18" x14ac:dyDescent="0.25">
      <c r="A26" s="127" t="str">
        <f>VLOOKUP(B26,'[1]LISTADO ATM'!$A$2:$C$822,3,0)</f>
        <v>DISTRITO NACIONAL</v>
      </c>
      <c r="B26" s="127">
        <v>627</v>
      </c>
      <c r="C26" s="127" t="str">
        <f>VLOOKUP(B26,'[1]LISTADO ATM'!$A$2:$B$822,2,0)</f>
        <v xml:space="preserve">ATM CAASD </v>
      </c>
      <c r="D26" s="130" t="s">
        <v>2438</v>
      </c>
      <c r="E26" s="131" t="s">
        <v>2583</v>
      </c>
    </row>
    <row r="27" spans="1:5" ht="18" x14ac:dyDescent="0.25">
      <c r="A27" s="97" t="str">
        <f>VLOOKUP(B27,'[1]LISTADO ATM'!$A$2:$C$822,3,0)</f>
        <v>DISTRITO NACIONAL</v>
      </c>
      <c r="B27" s="141">
        <v>554</v>
      </c>
      <c r="C27" s="129" t="str">
        <f>VLOOKUP(B27,'[1]LISTADO ATM'!$A$2:$B$822,2,0)</f>
        <v xml:space="preserve">ATM Oficina Isabel La Católica I </v>
      </c>
      <c r="D27" s="130" t="s">
        <v>2438</v>
      </c>
      <c r="E27" s="142" t="s">
        <v>2586</v>
      </c>
    </row>
    <row r="28" spans="1:5" ht="18" x14ac:dyDescent="0.25">
      <c r="A28" s="127" t="str">
        <f>VLOOKUP(B28,'[1]LISTADO ATM'!$A$2:$C$822,3,0)</f>
        <v>DISTRITO NACIONAL</v>
      </c>
      <c r="B28" s="127">
        <v>325</v>
      </c>
      <c r="C28" s="127" t="str">
        <f>VLOOKUP(B28,'[1]LISTADO ATM'!$A$2:$B$822,2,0)</f>
        <v>ATM Casa Edwin</v>
      </c>
      <c r="D28" s="130" t="s">
        <v>2438</v>
      </c>
      <c r="E28" s="131" t="s">
        <v>2587</v>
      </c>
    </row>
    <row r="29" spans="1:5" ht="18" x14ac:dyDescent="0.25">
      <c r="A29" s="127" t="str">
        <f>VLOOKUP(B29,'[1]LISTADO ATM'!$A$2:$C$822,3,0)</f>
        <v>NORTE</v>
      </c>
      <c r="B29" s="127">
        <v>796</v>
      </c>
      <c r="C29" s="127" t="str">
        <f>VLOOKUP(B29,'[1]LISTADO ATM'!$A$2:$B$822,2,0)</f>
        <v xml:space="preserve">ATM Oficina Plaza Ventura (Nagua) </v>
      </c>
      <c r="D29" s="130" t="s">
        <v>2438</v>
      </c>
      <c r="E29" s="131" t="s">
        <v>2588</v>
      </c>
    </row>
    <row r="30" spans="1:5" ht="18" x14ac:dyDescent="0.25">
      <c r="A30" s="127" t="str">
        <f>VLOOKUP(B30,'[1]LISTADO ATM'!$A$2:$C$822,3,0)</f>
        <v>SUR</v>
      </c>
      <c r="B30" s="127">
        <v>403</v>
      </c>
      <c r="C30" s="127" t="str">
        <f>VLOOKUP(B30,'[1]LISTADO ATM'!$A$2:$B$822,2,0)</f>
        <v xml:space="preserve">ATM Oficina Vicente Noble </v>
      </c>
      <c r="D30" s="130" t="s">
        <v>2438</v>
      </c>
      <c r="E30" s="131" t="s">
        <v>2589</v>
      </c>
    </row>
    <row r="31" spans="1:5" ht="18" x14ac:dyDescent="0.25">
      <c r="A31" s="127" t="str">
        <f>VLOOKUP(B31,'[1]LISTADO ATM'!$A$2:$C$822,3,0)</f>
        <v>SUR</v>
      </c>
      <c r="B31" s="127">
        <v>677</v>
      </c>
      <c r="C31" s="127" t="str">
        <f>VLOOKUP(B31,'[1]LISTADO ATM'!$A$2:$B$822,2,0)</f>
        <v>ATM PBG Villa Jaragua</v>
      </c>
      <c r="D31" s="130" t="s">
        <v>2438</v>
      </c>
      <c r="E31" s="131" t="s">
        <v>2590</v>
      </c>
    </row>
    <row r="32" spans="1:5" ht="18" x14ac:dyDescent="0.25">
      <c r="A32" s="97" t="str">
        <f>VLOOKUP(B32,'[1]LISTADO ATM'!$A$2:$C$822,3,0)</f>
        <v>ESTE</v>
      </c>
      <c r="B32" s="141">
        <v>842</v>
      </c>
      <c r="C32" s="129" t="str">
        <f>VLOOKUP(B32,'[1]LISTADO ATM'!$A$2:$B$822,2,0)</f>
        <v xml:space="preserve">ATM Plaza Orense II (La Romana) </v>
      </c>
      <c r="D32" s="130" t="s">
        <v>2438</v>
      </c>
      <c r="E32" s="142" t="s">
        <v>2591</v>
      </c>
    </row>
    <row r="33" spans="1:5" ht="18" x14ac:dyDescent="0.25">
      <c r="A33" s="127" t="str">
        <f>VLOOKUP(B33,'[1]LISTADO ATM'!$A$2:$C$822,3,0)</f>
        <v>DISTRITO NACIONAL</v>
      </c>
      <c r="B33" s="127">
        <v>527</v>
      </c>
      <c r="C33" s="127" t="str">
        <f>VLOOKUP(B33,'[1]LISTADO ATM'!$A$2:$B$822,2,0)</f>
        <v>ATM Oficina Zona Oriental II</v>
      </c>
      <c r="D33" s="130" t="s">
        <v>2438</v>
      </c>
      <c r="E33" s="131" t="s">
        <v>2592</v>
      </c>
    </row>
    <row r="34" spans="1:5" ht="18" x14ac:dyDescent="0.25">
      <c r="A34" s="127" t="str">
        <f>VLOOKUP(B34,'[1]LISTADO ATM'!$A$2:$C$822,3,0)</f>
        <v>DISTRITO NACIONAL</v>
      </c>
      <c r="B34" s="127">
        <v>904</v>
      </c>
      <c r="C34" s="127" t="str">
        <f>VLOOKUP(B34,'[1]LISTADO ATM'!$A$2:$B$822,2,0)</f>
        <v xml:space="preserve">ATM Oficina Multicentro La Sirena Churchill </v>
      </c>
      <c r="D34" s="130" t="s">
        <v>2438</v>
      </c>
      <c r="E34" s="131" t="s">
        <v>2593</v>
      </c>
    </row>
    <row r="35" spans="1:5" ht="18" x14ac:dyDescent="0.25">
      <c r="A35" s="127" t="str">
        <f>VLOOKUP(B35,'[1]LISTADO ATM'!$A$2:$C$822,3,0)</f>
        <v>SUR</v>
      </c>
      <c r="B35" s="127">
        <v>751</v>
      </c>
      <c r="C35" s="127" t="str">
        <f>VLOOKUP(B35,'[1]LISTADO ATM'!$A$2:$B$822,2,0)</f>
        <v>ATM Eco Petroleo Camilo</v>
      </c>
      <c r="D35" s="130" t="s">
        <v>2438</v>
      </c>
      <c r="E35" s="131" t="s">
        <v>2594</v>
      </c>
    </row>
    <row r="36" spans="1:5" ht="18" x14ac:dyDescent="0.25">
      <c r="A36" s="127" t="str">
        <f>VLOOKUP(B36,'[1]LISTADO ATM'!$A$2:$C$822,3,0)</f>
        <v>NORTE</v>
      </c>
      <c r="B36" s="127">
        <v>712</v>
      </c>
      <c r="C36" s="127" t="str">
        <f>VLOOKUP(B36,'[1]LISTADO ATM'!$A$2:$B$822,2,0)</f>
        <v xml:space="preserve">ATM Oficina Imbert </v>
      </c>
      <c r="D36" s="130" t="s">
        <v>2438</v>
      </c>
      <c r="E36" s="131" t="s">
        <v>2595</v>
      </c>
    </row>
    <row r="37" spans="1:5" ht="18" x14ac:dyDescent="0.25">
      <c r="A37" s="127" t="str">
        <f>VLOOKUP(B37,'[1]LISTADO ATM'!$A$2:$C$822,3,0)</f>
        <v>SUR</v>
      </c>
      <c r="B37" s="127">
        <v>615</v>
      </c>
      <c r="C37" s="127" t="str">
        <f>VLOOKUP(B37,'[1]LISTADO ATM'!$A$2:$B$822,2,0)</f>
        <v xml:space="preserve">ATM Estación Sunix Cabral (Barahona) </v>
      </c>
      <c r="D37" s="130" t="s">
        <v>2438</v>
      </c>
      <c r="E37" s="131" t="s">
        <v>2596</v>
      </c>
    </row>
    <row r="38" spans="1:5" ht="18" x14ac:dyDescent="0.25">
      <c r="A38" s="127" t="str">
        <f>VLOOKUP(B38,'[1]LISTADO ATM'!$A$2:$C$822,3,0)</f>
        <v>ESTE</v>
      </c>
      <c r="B38" s="127">
        <v>121</v>
      </c>
      <c r="C38" s="127" t="str">
        <f>VLOOKUP(B38,'[1]LISTADO ATM'!$A$2:$B$822,2,0)</f>
        <v xml:space="preserve">ATM Oficina Bayaguana </v>
      </c>
      <c r="D38" s="130" t="s">
        <v>2438</v>
      </c>
      <c r="E38" s="131" t="s">
        <v>2597</v>
      </c>
    </row>
    <row r="39" spans="1:5" ht="18" x14ac:dyDescent="0.25">
      <c r="A39" s="127" t="str">
        <f>VLOOKUP(B39,'[1]LISTADO ATM'!$A$2:$C$822,3,0)</f>
        <v>SUR</v>
      </c>
      <c r="B39" s="127">
        <v>750</v>
      </c>
      <c r="C39" s="127" t="str">
        <f>VLOOKUP(B39,'[1]LISTADO ATM'!$A$2:$B$822,2,0)</f>
        <v xml:space="preserve">ATM UNP Duvergé </v>
      </c>
      <c r="D39" s="130" t="s">
        <v>2438</v>
      </c>
      <c r="E39" s="131" t="s">
        <v>2598</v>
      </c>
    </row>
    <row r="40" spans="1:5" ht="18.75" thickBot="1" x14ac:dyDescent="0.3">
      <c r="A40" s="119"/>
      <c r="B40" s="143">
        <f>COUNT(B21:B39)</f>
        <v>19</v>
      </c>
      <c r="C40" s="108"/>
      <c r="D40" s="108"/>
      <c r="E40" s="108"/>
    </row>
    <row r="41" spans="1:5" ht="15.75" thickBot="1" x14ac:dyDescent="0.3">
      <c r="B41" s="102"/>
      <c r="E41" s="102"/>
    </row>
    <row r="42" spans="1:5" ht="18.75" thickBot="1" x14ac:dyDescent="0.3">
      <c r="A42" s="164" t="s">
        <v>2553</v>
      </c>
      <c r="B42" s="165"/>
      <c r="C42" s="165"/>
      <c r="D42" s="165"/>
      <c r="E42" s="166"/>
    </row>
    <row r="43" spans="1:5" ht="18" x14ac:dyDescent="0.25">
      <c r="A43" s="99" t="s">
        <v>15</v>
      </c>
      <c r="B43" s="101" t="s">
        <v>2416</v>
      </c>
      <c r="C43" s="99" t="s">
        <v>46</v>
      </c>
      <c r="D43" s="99" t="s">
        <v>2419</v>
      </c>
      <c r="E43" s="140" t="s">
        <v>2417</v>
      </c>
    </row>
    <row r="44" spans="1:5" ht="18" x14ac:dyDescent="0.25">
      <c r="A44" s="97" t="str">
        <f>VLOOKUP(B44,'[1]LISTADO ATM'!$A$2:$C$822,3,0)</f>
        <v>DISTRITO NACIONAL</v>
      </c>
      <c r="B44" s="127">
        <v>952</v>
      </c>
      <c r="C44" s="129" t="str">
        <f>VLOOKUP(B44,'[1]LISTADO ATM'!$A$2:$B$822,2,0)</f>
        <v xml:space="preserve">ATM Alvarez Rivas </v>
      </c>
      <c r="D44" s="127" t="s">
        <v>2500</v>
      </c>
      <c r="E44" s="142">
        <v>3335899066</v>
      </c>
    </row>
    <row r="45" spans="1:5" ht="18" x14ac:dyDescent="0.25">
      <c r="A45" s="97" t="str">
        <f>VLOOKUP(B45,'[1]LISTADO ATM'!$A$2:$C$822,3,0)</f>
        <v>DISTRITO NACIONAL</v>
      </c>
      <c r="B45" s="127">
        <v>875</v>
      </c>
      <c r="C45" s="129" t="str">
        <f>VLOOKUP(B45,'[1]LISTADO ATM'!$A$2:$B$822,2,0)</f>
        <v xml:space="preserve">ATM Texaco Aut. Duarte KM 14 1/2 (Los Alcarrizos) </v>
      </c>
      <c r="D45" s="127" t="s">
        <v>2500</v>
      </c>
      <c r="E45" s="142">
        <v>3335899782</v>
      </c>
    </row>
    <row r="46" spans="1:5" ht="18" x14ac:dyDescent="0.25">
      <c r="A46" s="97" t="str">
        <f>VLOOKUP(B46,'[1]LISTADO ATM'!$A$2:$C$822,3,0)</f>
        <v>DISTRITO NACIONAL</v>
      </c>
      <c r="B46" s="127">
        <v>932</v>
      </c>
      <c r="C46" s="129" t="str">
        <f>VLOOKUP(B46,'[1]LISTADO ATM'!$A$2:$B$822,2,0)</f>
        <v xml:space="preserve">ATM Banco Agrícola </v>
      </c>
      <c r="D46" s="127" t="s">
        <v>2500</v>
      </c>
      <c r="E46" s="142" t="s">
        <v>2601</v>
      </c>
    </row>
    <row r="47" spans="1:5" ht="18" x14ac:dyDescent="0.25">
      <c r="A47" s="97" t="str">
        <f>VLOOKUP(B47,'[1]LISTADO ATM'!$A$2:$C$822,3,0)</f>
        <v>DISTRITO NACIONAL</v>
      </c>
      <c r="B47" s="127">
        <v>678</v>
      </c>
      <c r="C47" s="129" t="str">
        <f>VLOOKUP(B47,'[1]LISTADO ATM'!$A$2:$B$822,2,0)</f>
        <v>ATM Eco Petroleo San Isidro</v>
      </c>
      <c r="D47" s="127" t="s">
        <v>2500</v>
      </c>
      <c r="E47" s="142">
        <v>3335900348</v>
      </c>
    </row>
    <row r="48" spans="1:5" ht="18" x14ac:dyDescent="0.25">
      <c r="A48" s="97" t="str">
        <f>VLOOKUP(B48,'[1]LISTADO ATM'!$A$2:$C$822,3,0)</f>
        <v>DISTRITO NACIONAL</v>
      </c>
      <c r="B48" s="127">
        <v>725</v>
      </c>
      <c r="C48" s="129" t="str">
        <f>VLOOKUP(B48,'[1]LISTADO ATM'!$A$2:$B$822,2,0)</f>
        <v xml:space="preserve">ATM El Huacal II  </v>
      </c>
      <c r="D48" s="127" t="s">
        <v>2500</v>
      </c>
      <c r="E48" s="142">
        <v>3335900352</v>
      </c>
    </row>
    <row r="49" spans="1:5" ht="18" x14ac:dyDescent="0.25">
      <c r="A49" s="97" t="str">
        <f>VLOOKUP(B49,'[1]LISTADO ATM'!$A$2:$C$822,3,0)</f>
        <v>SUR</v>
      </c>
      <c r="B49" s="127">
        <v>825</v>
      </c>
      <c r="C49" s="129" t="str">
        <f>VLOOKUP(B49,'[1]LISTADO ATM'!$A$2:$B$822,2,0)</f>
        <v xml:space="preserve">ATM Estacion Eco Cibeles (Las Matas de Farfán) </v>
      </c>
      <c r="D49" s="127" t="s">
        <v>2500</v>
      </c>
      <c r="E49" s="142">
        <v>3335900354</v>
      </c>
    </row>
    <row r="50" spans="1:5" ht="18" x14ac:dyDescent="0.25">
      <c r="A50" s="97" t="str">
        <f>VLOOKUP(B50,'[1]LISTADO ATM'!$A$2:$C$822,3,0)</f>
        <v>NORTE</v>
      </c>
      <c r="B50" s="127">
        <v>736</v>
      </c>
      <c r="C50" s="129" t="str">
        <f>VLOOKUP(B50,'[1]LISTADO ATM'!$A$2:$B$822,2,0)</f>
        <v xml:space="preserve">ATM Oficina Puerto Plata I </v>
      </c>
      <c r="D50" s="127" t="s">
        <v>2500</v>
      </c>
      <c r="E50" s="142">
        <v>3335900355</v>
      </c>
    </row>
    <row r="51" spans="1:5" ht="18" x14ac:dyDescent="0.25">
      <c r="A51" s="97" t="str">
        <f>VLOOKUP(B51,'[1]LISTADO ATM'!$A$2:$C$822,3,0)</f>
        <v>SUR</v>
      </c>
      <c r="B51" s="127">
        <v>871</v>
      </c>
      <c r="C51" s="129" t="str">
        <f>VLOOKUP(B51,'[1]LISTADO ATM'!$A$2:$B$822,2,0)</f>
        <v>ATM Plaza Cultural San Juan</v>
      </c>
      <c r="D51" s="127" t="s">
        <v>2500</v>
      </c>
      <c r="E51" s="142">
        <v>3335900356</v>
      </c>
    </row>
    <row r="52" spans="1:5" ht="18" x14ac:dyDescent="0.25">
      <c r="A52" s="97" t="str">
        <f>VLOOKUP(B52,'[1]LISTADO ATM'!$A$2:$C$822,3,0)</f>
        <v>DISTRITO NACIONAL</v>
      </c>
      <c r="B52" s="127">
        <v>570</v>
      </c>
      <c r="C52" s="129" t="str">
        <f>VLOOKUP(B52,'[1]LISTADO ATM'!$A$2:$B$822,2,0)</f>
        <v xml:space="preserve">ATM S/M Liverpool Villa Mella </v>
      </c>
      <c r="D52" s="127" t="s">
        <v>2500</v>
      </c>
      <c r="E52" s="142" t="s">
        <v>2608</v>
      </c>
    </row>
    <row r="53" spans="1:5" ht="18" x14ac:dyDescent="0.25">
      <c r="A53" s="97" t="str">
        <f>VLOOKUP(B53,'[1]LISTADO ATM'!$A$2:$C$822,3,0)</f>
        <v>DISTRITO NACIONAL</v>
      </c>
      <c r="B53" s="127">
        <v>13</v>
      </c>
      <c r="C53" s="129" t="str">
        <f>VLOOKUP(B53,'[1]LISTADO ATM'!$A$2:$B$822,2,0)</f>
        <v xml:space="preserve">ATM CDEEE </v>
      </c>
      <c r="D53" s="127" t="s">
        <v>2500</v>
      </c>
      <c r="E53" s="142" t="s">
        <v>2607</v>
      </c>
    </row>
    <row r="54" spans="1:5" ht="18" x14ac:dyDescent="0.25">
      <c r="A54" s="97" t="str">
        <f>VLOOKUP(B54,'[1]LISTADO ATM'!$A$2:$C$822,3,0)</f>
        <v>SUR</v>
      </c>
      <c r="B54" s="127">
        <v>6</v>
      </c>
      <c r="C54" s="129" t="str">
        <f>VLOOKUP(B54,'[1]LISTADO ATM'!$A$2:$B$822,2,0)</f>
        <v xml:space="preserve">ATM Plaza WAO San Juan </v>
      </c>
      <c r="D54" s="127" t="s">
        <v>2500</v>
      </c>
      <c r="E54" s="142" t="s">
        <v>2580</v>
      </c>
    </row>
    <row r="55" spans="1:5" ht="18" x14ac:dyDescent="0.25">
      <c r="A55" s="97" t="str">
        <f>VLOOKUP(B55,'[1]LISTADO ATM'!$A$2:$C$822,3,0)</f>
        <v>DISTRITO NACIONAL</v>
      </c>
      <c r="B55" s="127">
        <v>883</v>
      </c>
      <c r="C55" s="129" t="str">
        <f>VLOOKUP(B55,'[1]LISTADO ATM'!$A$2:$B$822,2,0)</f>
        <v xml:space="preserve">ATM Oficina Filadelfia Plaza </v>
      </c>
      <c r="D55" s="127" t="s">
        <v>2500</v>
      </c>
      <c r="E55" s="142" t="s">
        <v>2606</v>
      </c>
    </row>
    <row r="56" spans="1:5" ht="18" x14ac:dyDescent="0.25">
      <c r="A56" s="97" t="e">
        <f>VLOOKUP(B56,'[1]LISTADO ATM'!$A$2:$C$822,3,0)</f>
        <v>#N/A</v>
      </c>
      <c r="B56" s="127"/>
      <c r="C56" s="129" t="e">
        <f>VLOOKUP(B56,'[1]LISTADO ATM'!$A$2:$B$822,2,0)</f>
        <v>#N/A</v>
      </c>
      <c r="D56" s="127" t="s">
        <v>2500</v>
      </c>
      <c r="E56" s="142"/>
    </row>
    <row r="57" spans="1:5" ht="18.75" thickBot="1" x14ac:dyDescent="0.3">
      <c r="A57" s="119" t="s">
        <v>2476</v>
      </c>
      <c r="B57" s="143">
        <f>COUNT(B44:B56)</f>
        <v>12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67" t="s">
        <v>2479</v>
      </c>
      <c r="B59" s="168"/>
      <c r="C59" s="168"/>
      <c r="D59" s="168"/>
      <c r="E59" s="169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0" t="s">
        <v>2417</v>
      </c>
    </row>
    <row r="61" spans="1:5" ht="17.25" customHeight="1" x14ac:dyDescent="0.25">
      <c r="A61" s="97" t="str">
        <f>VLOOKUP(B61,'[1]LISTADO ATM'!$A$2:$C$822,3,0)</f>
        <v>ESTE</v>
      </c>
      <c r="B61" s="127">
        <v>429</v>
      </c>
      <c r="C61" s="129" t="str">
        <f>VLOOKUP(B61,'[1]LISTADO ATM'!$A$2:$B$822,2,0)</f>
        <v xml:space="preserve">ATM Oficina Jumbo La Romana </v>
      </c>
      <c r="D61" s="125" t="s">
        <v>2567</v>
      </c>
      <c r="E61" s="129">
        <v>3335899833</v>
      </c>
    </row>
    <row r="62" spans="1:5" ht="17.25" customHeight="1" x14ac:dyDescent="0.25">
      <c r="A62" s="97" t="str">
        <f>VLOOKUP(B62,'[1]LISTADO ATM'!$A$2:$C$822,3,0)</f>
        <v>DISTRITO NACIONAL</v>
      </c>
      <c r="B62" s="127">
        <v>231</v>
      </c>
      <c r="C62" s="129" t="str">
        <f>VLOOKUP(B62,'[1]LISTADO ATM'!$A$2:$B$822,2,0)</f>
        <v xml:space="preserve">ATM Oficina Zona Oriental </v>
      </c>
      <c r="D62" s="125" t="s">
        <v>2567</v>
      </c>
      <c r="E62" s="129" t="s">
        <v>2602</v>
      </c>
    </row>
    <row r="63" spans="1:5" ht="17.25" customHeight="1" x14ac:dyDescent="0.25">
      <c r="A63" s="97" t="str">
        <f>VLOOKUP(B63,'[1]LISTADO ATM'!$A$2:$C$822,3,0)</f>
        <v>ESTE</v>
      </c>
      <c r="B63" s="127">
        <v>480</v>
      </c>
      <c r="C63" s="129" t="str">
        <f>VLOOKUP(B63,'[1]LISTADO ATM'!$A$2:$B$822,2,0)</f>
        <v>ATM UNP Farmaconal Higuey</v>
      </c>
      <c r="D63" s="125" t="s">
        <v>2566</v>
      </c>
      <c r="E63" s="129">
        <v>3335899034</v>
      </c>
    </row>
    <row r="64" spans="1:5" ht="17.25" customHeight="1" x14ac:dyDescent="0.25">
      <c r="A64" s="97" t="str">
        <f>VLOOKUP(B64,'[1]LISTADO ATM'!$A$2:$C$822,3,0)</f>
        <v>DISTRITO NACIONAL</v>
      </c>
      <c r="B64" s="127">
        <v>493</v>
      </c>
      <c r="C64" s="129" t="str">
        <f>VLOOKUP(B64,'[1]LISTADO ATM'!$A$2:$B$822,2,0)</f>
        <v xml:space="preserve">ATM Oficina Haina Occidental II </v>
      </c>
      <c r="D64" s="125" t="s">
        <v>2566</v>
      </c>
      <c r="E64" s="129" t="s">
        <v>2579</v>
      </c>
    </row>
    <row r="65" spans="1:5" ht="17.25" customHeight="1" x14ac:dyDescent="0.25">
      <c r="A65" s="97" t="str">
        <f>VLOOKUP(B65,'[1]LISTADO ATM'!$A$2:$C$822,3,0)</f>
        <v>ESTE</v>
      </c>
      <c r="B65" s="127">
        <v>399</v>
      </c>
      <c r="C65" s="129" t="str">
        <f>VLOOKUP(B65,'[1]LISTADO ATM'!$A$2:$B$822,2,0)</f>
        <v xml:space="preserve">ATM Oficina La Romana II </v>
      </c>
      <c r="D65" s="125" t="s">
        <v>2566</v>
      </c>
      <c r="E65" s="129" t="s">
        <v>2584</v>
      </c>
    </row>
    <row r="66" spans="1:5" ht="17.25" customHeight="1" x14ac:dyDescent="0.25">
      <c r="A66" s="97" t="str">
        <f>VLOOKUP(B66,'[1]LISTADO ATM'!$A$2:$C$822,3,0)</f>
        <v>NORTE</v>
      </c>
      <c r="B66" s="127">
        <v>877</v>
      </c>
      <c r="C66" s="129" t="str">
        <f>VLOOKUP(B66,'[1]LISTADO ATM'!$A$2:$B$822,2,0)</f>
        <v xml:space="preserve">ATM Estación Los Samanes (Ranchito, La Vega) </v>
      </c>
      <c r="D66" s="125" t="s">
        <v>2566</v>
      </c>
      <c r="E66" s="129" t="s">
        <v>2585</v>
      </c>
    </row>
    <row r="67" spans="1:5" ht="17.25" customHeight="1" x14ac:dyDescent="0.25">
      <c r="A67" s="97" t="str">
        <f>VLOOKUP(B67,'[1]LISTADO ATM'!$A$2:$C$822,3,0)</f>
        <v>SUR</v>
      </c>
      <c r="B67" s="127">
        <v>5</v>
      </c>
      <c r="C67" s="129" t="str">
        <f>VLOOKUP(B67,'[1]LISTADO ATM'!$A$2:$B$822,2,0)</f>
        <v>ATM Oficina Autoservicio Villa Ofelia (San Juan)</v>
      </c>
      <c r="D67" s="125" t="s">
        <v>2614</v>
      </c>
      <c r="E67" s="129" t="s">
        <v>2609</v>
      </c>
    </row>
    <row r="68" spans="1:5" ht="17.25" customHeight="1" x14ac:dyDescent="0.25">
      <c r="A68" s="97" t="e">
        <f>VLOOKUP(B68,'[1]LISTADO ATM'!$A$2:$C$822,3,0)</f>
        <v>#N/A</v>
      </c>
      <c r="B68" s="127"/>
      <c r="C68" s="129" t="e">
        <f>VLOOKUP(B68,'[1]LISTADO ATM'!$A$2:$B$822,2,0)</f>
        <v>#N/A</v>
      </c>
      <c r="D68" s="125"/>
      <c r="E68" s="129"/>
    </row>
    <row r="69" spans="1:5" ht="17.25" customHeight="1" thickBot="1" x14ac:dyDescent="0.3">
      <c r="A69" s="97" t="e">
        <f>VLOOKUP(B69,'[1]LISTADO ATM'!$A$2:$C$822,3,0)</f>
        <v>#N/A</v>
      </c>
      <c r="B69" s="127"/>
      <c r="C69" s="129" t="e">
        <f>VLOOKUP(B69,'[1]LISTADO ATM'!$A$2:$B$822,2,0)</f>
        <v>#N/A</v>
      </c>
      <c r="D69" s="125"/>
      <c r="E69" s="129"/>
    </row>
    <row r="70" spans="1:5" ht="17.25" customHeight="1" thickBot="1" x14ac:dyDescent="0.3">
      <c r="A70" s="100" t="s">
        <v>2476</v>
      </c>
      <c r="B70" s="147">
        <f>COUNT(B61:B69)</f>
        <v>7</v>
      </c>
      <c r="C70" s="108"/>
      <c r="D70" s="133"/>
      <c r="E70" s="133"/>
    </row>
    <row r="71" spans="1:5" ht="17.25" customHeight="1" thickBot="1" x14ac:dyDescent="0.3">
      <c r="B71" s="102"/>
      <c r="E71" s="102"/>
    </row>
    <row r="72" spans="1:5" ht="18.75" thickBot="1" x14ac:dyDescent="0.3">
      <c r="A72" s="170" t="s">
        <v>2480</v>
      </c>
      <c r="B72" s="171"/>
      <c r="C72" s="96" t="s">
        <v>2412</v>
      </c>
      <c r="D72" s="102"/>
      <c r="E72" s="102"/>
    </row>
    <row r="73" spans="1:5" ht="18.75" thickBot="1" x14ac:dyDescent="0.3">
      <c r="A73" s="172">
        <f>+B40+B57+B70</f>
        <v>38</v>
      </c>
      <c r="B73" s="173"/>
    </row>
    <row r="74" spans="1:5" ht="15.75" thickBot="1" x14ac:dyDescent="0.3">
      <c r="B74" s="102"/>
      <c r="E74" s="102"/>
    </row>
    <row r="75" spans="1:5" ht="18.75" thickBot="1" x14ac:dyDescent="0.3">
      <c r="A75" s="164" t="s">
        <v>2481</v>
      </c>
      <c r="B75" s="165"/>
      <c r="C75" s="165"/>
      <c r="D75" s="165"/>
      <c r="E75" s="166"/>
    </row>
    <row r="76" spans="1:5" ht="17.25" customHeight="1" x14ac:dyDescent="0.25">
      <c r="A76" s="103" t="s">
        <v>15</v>
      </c>
      <c r="B76" s="101" t="s">
        <v>2416</v>
      </c>
      <c r="C76" s="101" t="s">
        <v>46</v>
      </c>
      <c r="D76" s="174" t="s">
        <v>2419</v>
      </c>
      <c r="E76" s="175"/>
    </row>
    <row r="77" spans="1:5" ht="17.25" customHeight="1" x14ac:dyDescent="0.25">
      <c r="A77" s="127" t="str">
        <f>VLOOKUP(B77,'[1]LISTADO ATM'!$A$2:$C$822,3,0)</f>
        <v>ESTE</v>
      </c>
      <c r="B77" s="127">
        <v>159</v>
      </c>
      <c r="C77" s="127" t="str">
        <f>VLOOKUP(B77,'[1]LISTADO ATM'!$A$2:$B$822,2,0)</f>
        <v xml:space="preserve">ATM Hotel Dreams Bayahibe I </v>
      </c>
      <c r="D77" s="159" t="s">
        <v>2568</v>
      </c>
      <c r="E77" s="160"/>
    </row>
    <row r="78" spans="1:5" ht="18" x14ac:dyDescent="0.25">
      <c r="A78" s="127" t="str">
        <f>VLOOKUP(B78,'[1]LISTADO ATM'!$A$2:$C$822,3,0)</f>
        <v>SUR</v>
      </c>
      <c r="B78" s="127">
        <v>873</v>
      </c>
      <c r="C78" s="127" t="str">
        <f>VLOOKUP(B78,'[1]LISTADO ATM'!$A$2:$B$822,2,0)</f>
        <v xml:space="preserve">ATM Centro de Caja San Cristóbal II </v>
      </c>
      <c r="D78" s="159" t="s">
        <v>2570</v>
      </c>
      <c r="E78" s="160"/>
    </row>
    <row r="79" spans="1:5" ht="18" x14ac:dyDescent="0.25">
      <c r="A79" s="127" t="str">
        <f>VLOOKUP(B79,'[1]LISTADO ATM'!$A$2:$C$822,3,0)</f>
        <v>DISTRITO NACIONAL</v>
      </c>
      <c r="B79" s="127">
        <v>2</v>
      </c>
      <c r="C79" s="127" t="str">
        <f>VLOOKUP(B79,'[1]LISTADO ATM'!$A$2:$B$822,2,0)</f>
        <v>ATM Autoservicio Padre Castellano</v>
      </c>
      <c r="D79" s="159" t="s">
        <v>2568</v>
      </c>
      <c r="E79" s="160"/>
    </row>
    <row r="80" spans="1:5" ht="18" x14ac:dyDescent="0.25">
      <c r="A80" s="127" t="str">
        <f>VLOOKUP(B80,'[1]LISTADO ATM'!$A$2:$C$822,3,0)</f>
        <v>DISTRITO NACIONAL</v>
      </c>
      <c r="B80" s="127">
        <v>724</v>
      </c>
      <c r="C80" s="127" t="str">
        <f>VLOOKUP(B80,'[1]LISTADO ATM'!$A$2:$B$822,2,0)</f>
        <v xml:space="preserve">ATM El Huacal I </v>
      </c>
      <c r="D80" s="159" t="s">
        <v>2568</v>
      </c>
      <c r="E80" s="160"/>
    </row>
    <row r="81" spans="1:5" ht="17.25" customHeight="1" x14ac:dyDescent="0.25">
      <c r="A81" s="127" t="str">
        <f>VLOOKUP(B81,'[1]LISTADO ATM'!$A$2:$C$822,3,0)</f>
        <v>ESTE</v>
      </c>
      <c r="B81" s="127">
        <v>268</v>
      </c>
      <c r="C81" s="127" t="str">
        <f>VLOOKUP(B81,'[1]LISTADO ATM'!$A$2:$B$822,2,0)</f>
        <v xml:space="preserve">ATM Autobanco La Altagracia (Higuey) </v>
      </c>
      <c r="D81" s="159" t="s">
        <v>2570</v>
      </c>
      <c r="E81" s="160"/>
    </row>
    <row r="82" spans="1:5" ht="18" x14ac:dyDescent="0.25">
      <c r="A82" s="127" t="str">
        <f>VLOOKUP(B82,'[1]LISTADO ATM'!$A$2:$C$822,3,0)</f>
        <v>DISTRITO NACIONAL</v>
      </c>
      <c r="B82" s="127">
        <v>709</v>
      </c>
      <c r="C82" s="127" t="str">
        <f>VLOOKUP(B82,'[1]LISTADO ATM'!$A$2:$B$822,2,0)</f>
        <v xml:space="preserve">ATM Seguros Maestro SEMMA  </v>
      </c>
      <c r="D82" s="159" t="s">
        <v>2568</v>
      </c>
      <c r="E82" s="160"/>
    </row>
    <row r="83" spans="1:5" ht="18" x14ac:dyDescent="0.25">
      <c r="A83" s="127" t="str">
        <f>VLOOKUP(B83,'[1]LISTADO ATM'!$A$2:$C$822,3,0)</f>
        <v>NORTE</v>
      </c>
      <c r="B83" s="127">
        <v>749</v>
      </c>
      <c r="C83" s="127" t="str">
        <f>VLOOKUP(B83,'[1]LISTADO ATM'!$A$2:$B$822,2,0)</f>
        <v xml:space="preserve">ATM Oficina Yaque </v>
      </c>
      <c r="D83" s="159" t="s">
        <v>2570</v>
      </c>
      <c r="E83" s="160"/>
    </row>
    <row r="84" spans="1:5" ht="18" x14ac:dyDescent="0.25">
      <c r="A84" s="127" t="str">
        <f>VLOOKUP(B84,'[1]LISTADO ATM'!$A$2:$C$822,3,0)</f>
        <v>ESTE</v>
      </c>
      <c r="B84" s="127">
        <v>963</v>
      </c>
      <c r="C84" s="127" t="str">
        <f>VLOOKUP(B84,'[1]LISTADO ATM'!$A$2:$B$822,2,0)</f>
        <v xml:space="preserve">ATM Multiplaza La Romana </v>
      </c>
      <c r="D84" s="159" t="s">
        <v>2570</v>
      </c>
      <c r="E84" s="160"/>
    </row>
    <row r="85" spans="1:5" ht="18" x14ac:dyDescent="0.25">
      <c r="A85" s="127" t="str">
        <f>VLOOKUP(B85,'[1]LISTADO ATM'!$A$2:$C$822,3,0)</f>
        <v>NORTE</v>
      </c>
      <c r="B85" s="127">
        <v>606</v>
      </c>
      <c r="C85" s="127" t="str">
        <f>VLOOKUP(B85,'[1]LISTADO ATM'!$A$2:$B$822,2,0)</f>
        <v xml:space="preserve">ATM UNP Manolo Tavarez Justo </v>
      </c>
      <c r="D85" s="159" t="s">
        <v>2568</v>
      </c>
      <c r="E85" s="160"/>
    </row>
    <row r="86" spans="1:5" ht="18" x14ac:dyDescent="0.25">
      <c r="A86" s="127" t="str">
        <f>VLOOKUP(B86,'[1]LISTADO ATM'!$A$2:$C$822,3,0)</f>
        <v>DISTRITO NACIONAL</v>
      </c>
      <c r="B86" s="127">
        <v>714</v>
      </c>
      <c r="C86" s="127" t="str">
        <f>VLOOKUP(B86,'[1]LISTADO ATM'!$A$2:$B$822,2,0)</f>
        <v xml:space="preserve">ATM Hospital de Herrera </v>
      </c>
      <c r="D86" s="159" t="s">
        <v>2568</v>
      </c>
      <c r="E86" s="160"/>
    </row>
    <row r="87" spans="1:5" ht="18" x14ac:dyDescent="0.25">
      <c r="A87" s="127" t="str">
        <f>VLOOKUP(B87,'[1]LISTADO ATM'!$A$2:$C$822,3,0)</f>
        <v>SUR</v>
      </c>
      <c r="B87" s="127">
        <v>512</v>
      </c>
      <c r="C87" s="127" t="str">
        <f>VLOOKUP(B87,'[1]LISTADO ATM'!$A$2:$B$822,2,0)</f>
        <v>ATM Plaza Jesús Ferreira</v>
      </c>
      <c r="D87" s="159" t="s">
        <v>2568</v>
      </c>
      <c r="E87" s="160"/>
    </row>
    <row r="88" spans="1:5" ht="18" x14ac:dyDescent="0.25">
      <c r="A88" s="127" t="str">
        <f>VLOOKUP(B88,'[1]LISTADO ATM'!$A$2:$C$822,3,0)</f>
        <v>DISTRITO NACIONAL</v>
      </c>
      <c r="B88" s="127">
        <v>486</v>
      </c>
      <c r="C88" s="127" t="str">
        <f>VLOOKUP(B88,'[1]LISTADO ATM'!$A$2:$B$822,2,0)</f>
        <v xml:space="preserve">ATM Olé La Caleta </v>
      </c>
      <c r="D88" s="159" t="s">
        <v>2568</v>
      </c>
      <c r="E88" s="160"/>
    </row>
    <row r="89" spans="1:5" ht="18" x14ac:dyDescent="0.25">
      <c r="A89" s="127" t="str">
        <f>VLOOKUP(B89,'[1]LISTADO ATM'!$A$2:$C$822,3,0)</f>
        <v>DISTRITO NACIONAL</v>
      </c>
      <c r="B89" s="127">
        <v>908</v>
      </c>
      <c r="C89" s="127" t="str">
        <f>VLOOKUP(B89,'[1]LISTADO ATM'!$A$2:$B$822,2,0)</f>
        <v xml:space="preserve">ATM Oficina Plaza Botánika </v>
      </c>
      <c r="D89" s="159" t="s">
        <v>2570</v>
      </c>
      <c r="E89" s="160"/>
    </row>
    <row r="90" spans="1:5" ht="18" x14ac:dyDescent="0.25">
      <c r="A90" s="127" t="str">
        <f>VLOOKUP(B90,'[1]LISTADO ATM'!$A$2:$C$822,3,0)</f>
        <v>NORTE</v>
      </c>
      <c r="B90" s="127">
        <v>370</v>
      </c>
      <c r="C90" s="127" t="str">
        <f>VLOOKUP(B90,'[1]LISTADO ATM'!$A$2:$B$822,2,0)</f>
        <v>ATM Oficina Cruce de Imbert II (puerto Plata)</v>
      </c>
      <c r="D90" s="159" t="s">
        <v>2570</v>
      </c>
      <c r="E90" s="160"/>
    </row>
    <row r="91" spans="1:5" ht="18" x14ac:dyDescent="0.25">
      <c r="A91" s="127" t="str">
        <f>VLOOKUP(B91,'[1]LISTADO ATM'!$A$2:$C$822,3,0)</f>
        <v>SUR</v>
      </c>
      <c r="B91" s="127">
        <v>33</v>
      </c>
      <c r="C91" s="127" t="str">
        <f>VLOOKUP(B91,'[1]LISTADO ATM'!$A$2:$B$822,2,0)</f>
        <v xml:space="preserve">ATM UNP Juan de Herrera </v>
      </c>
      <c r="D91" s="159" t="s">
        <v>2570</v>
      </c>
      <c r="E91" s="160"/>
    </row>
    <row r="92" spans="1:5" ht="18" x14ac:dyDescent="0.25">
      <c r="A92" s="127" t="str">
        <f>VLOOKUP(B92,'[1]LISTADO ATM'!$A$2:$C$822,3,0)</f>
        <v>DISTRITO NACIONAL</v>
      </c>
      <c r="B92" s="127">
        <v>563</v>
      </c>
      <c r="C92" s="127" t="str">
        <f>VLOOKUP(B92,'[1]LISTADO ATM'!$A$2:$B$822,2,0)</f>
        <v xml:space="preserve">ATM Base Aérea San Isidro </v>
      </c>
      <c r="D92" s="159" t="s">
        <v>2568</v>
      </c>
      <c r="E92" s="160"/>
    </row>
    <row r="93" spans="1:5" ht="18" x14ac:dyDescent="0.25">
      <c r="A93" s="127" t="str">
        <f>VLOOKUP(B93,'[1]LISTADO ATM'!$A$2:$C$822,3,0)</f>
        <v>NORTE</v>
      </c>
      <c r="B93" s="127">
        <v>756</v>
      </c>
      <c r="C93" s="127" t="str">
        <f>VLOOKUP(B93,'[1]LISTADO ATM'!$A$2:$B$822,2,0)</f>
        <v xml:space="preserve">ATM UNP Villa La Mata (Cotuí) </v>
      </c>
      <c r="D93" s="159" t="s">
        <v>2570</v>
      </c>
      <c r="E93" s="160"/>
    </row>
    <row r="94" spans="1:5" ht="18" x14ac:dyDescent="0.25">
      <c r="A94" s="127" t="str">
        <f>VLOOKUP(B94,'[1]LISTADO ATM'!$A$2:$C$822,3,0)</f>
        <v>DISTRITO NACIONAL</v>
      </c>
      <c r="B94" s="127">
        <v>406</v>
      </c>
      <c r="C94" s="127" t="str">
        <f>VLOOKUP(B94,'[1]LISTADO ATM'!$A$2:$B$822,2,0)</f>
        <v xml:space="preserve">ATM UNP Plaza Lama Máximo Gómez </v>
      </c>
      <c r="D94" s="159" t="s">
        <v>2570</v>
      </c>
      <c r="E94" s="160"/>
    </row>
    <row r="95" spans="1:5" ht="18" x14ac:dyDescent="0.25">
      <c r="A95" s="127" t="str">
        <f>VLOOKUP(B95,'[1]LISTADO ATM'!$A$2:$C$822,3,0)</f>
        <v>DISTRITO NACIONAL</v>
      </c>
      <c r="B95" s="127">
        <v>578</v>
      </c>
      <c r="C95" s="127" t="str">
        <f>VLOOKUP(B95,'[1]LISTADO ATM'!$A$2:$B$822,2,0)</f>
        <v xml:space="preserve">ATM Procuraduría General de la República </v>
      </c>
      <c r="D95" s="159" t="s">
        <v>2568</v>
      </c>
      <c r="E95" s="160"/>
    </row>
    <row r="96" spans="1:5" ht="18" x14ac:dyDescent="0.25">
      <c r="A96" s="127" t="str">
        <f>VLOOKUP(B96,'[1]LISTADO ATM'!$A$2:$C$822,3,0)</f>
        <v>DISTRITO NACIONAL</v>
      </c>
      <c r="B96" s="127">
        <v>896</v>
      </c>
      <c r="C96" s="127" t="str">
        <f>VLOOKUP(B96,'[1]LISTADO ATM'!$A$2:$B$822,2,0)</f>
        <v xml:space="preserve">ATM Campamento Militar 16 de Agosto I </v>
      </c>
      <c r="D96" s="159" t="s">
        <v>2570</v>
      </c>
      <c r="E96" s="160"/>
    </row>
    <row r="97" spans="1:5" ht="18" x14ac:dyDescent="0.25">
      <c r="A97" s="127" t="str">
        <f>VLOOKUP(B97,'[1]LISTADO ATM'!$A$2:$C$822,3,0)</f>
        <v>DISTRITO NACIONAL</v>
      </c>
      <c r="B97" s="127">
        <v>951</v>
      </c>
      <c r="C97" s="127" t="str">
        <f>VLOOKUP(B97,'[1]LISTADO ATM'!$A$2:$B$822,2,0)</f>
        <v xml:space="preserve">ATM Oficina Plaza Haché JFK </v>
      </c>
      <c r="D97" s="159" t="s">
        <v>2570</v>
      </c>
      <c r="E97" s="160"/>
    </row>
    <row r="98" spans="1:5" ht="18" x14ac:dyDescent="0.25">
      <c r="A98" s="127" t="str">
        <f>VLOOKUP(B98,'[1]LISTADO ATM'!$A$2:$C$822,3,0)</f>
        <v>DISTRITO NACIONAL</v>
      </c>
      <c r="B98" s="127">
        <v>227</v>
      </c>
      <c r="C98" s="127" t="str">
        <f>VLOOKUP(B98,'[1]LISTADO ATM'!$A$2:$B$822,2,0)</f>
        <v xml:space="preserve">ATM S/M Bravo Av. Enriquillo </v>
      </c>
      <c r="D98" s="159" t="s">
        <v>2570</v>
      </c>
      <c r="E98" s="160"/>
    </row>
    <row r="99" spans="1:5" ht="18" x14ac:dyDescent="0.25">
      <c r="A99" s="127" t="str">
        <f>VLOOKUP(B99,'[1]LISTADO ATM'!$A$2:$C$822,3,0)</f>
        <v>SUR</v>
      </c>
      <c r="B99" s="127">
        <v>252</v>
      </c>
      <c r="C99" s="127" t="str">
        <f>VLOOKUP(B99,'[1]LISTADO ATM'!$A$2:$B$822,2,0)</f>
        <v xml:space="preserve">ATM Banco Agrícola (Barahona) </v>
      </c>
      <c r="D99" s="159" t="s">
        <v>2568</v>
      </c>
      <c r="E99" s="160"/>
    </row>
    <row r="100" spans="1:5" ht="18" x14ac:dyDescent="0.25">
      <c r="A100" s="127" t="str">
        <f>VLOOKUP(B100,'[1]LISTADO ATM'!$A$2:$C$822,3,0)</f>
        <v>DISTRITO NACIONAL</v>
      </c>
      <c r="B100" s="127">
        <v>577</v>
      </c>
      <c r="C100" s="127" t="str">
        <f>VLOOKUP(B100,'[1]LISTADO ATM'!$A$2:$B$822,2,0)</f>
        <v xml:space="preserve">ATM Olé Ave. Duarte </v>
      </c>
      <c r="D100" s="159" t="s">
        <v>2568</v>
      </c>
      <c r="E100" s="160"/>
    </row>
    <row r="101" spans="1:5" ht="18" x14ac:dyDescent="0.25">
      <c r="A101" s="127" t="str">
        <f>VLOOKUP(B101,'[1]LISTADO ATM'!$A$2:$C$822,3,0)</f>
        <v>DISTRITO NACIONAL</v>
      </c>
      <c r="B101" s="127">
        <v>516</v>
      </c>
      <c r="C101" s="127" t="str">
        <f>VLOOKUP(B101,'[1]LISTADO ATM'!$A$2:$B$822,2,0)</f>
        <v xml:space="preserve">ATM Oficina Gascue </v>
      </c>
      <c r="D101" s="159" t="s">
        <v>2568</v>
      </c>
      <c r="E101" s="160"/>
    </row>
    <row r="102" spans="1:5" ht="18" x14ac:dyDescent="0.25">
      <c r="A102" s="127" t="str">
        <f>VLOOKUP(B102,'[1]LISTADO ATM'!$A$2:$C$822,3,0)</f>
        <v>DISTRITO NACIONAL</v>
      </c>
      <c r="B102" s="127">
        <v>298</v>
      </c>
      <c r="C102" s="127" t="str">
        <f>VLOOKUP(B102,'[1]LISTADO ATM'!$A$2:$B$822,2,0)</f>
        <v xml:space="preserve">ATM S/M Aprezio Engombe </v>
      </c>
      <c r="D102" s="159" t="s">
        <v>2570</v>
      </c>
      <c r="E102" s="160"/>
    </row>
    <row r="103" spans="1:5" ht="18" x14ac:dyDescent="0.25">
      <c r="A103" s="127" t="str">
        <f>VLOOKUP(B103,'[1]LISTADO ATM'!$A$2:$C$822,3,0)</f>
        <v>SUR</v>
      </c>
      <c r="B103" s="127">
        <v>962</v>
      </c>
      <c r="C103" s="127" t="str">
        <f>VLOOKUP(B103,'[1]LISTADO ATM'!$A$2:$B$822,2,0)</f>
        <v xml:space="preserve">ATM Oficina Villa Ofelia II (San Juan) </v>
      </c>
      <c r="D103" s="159" t="s">
        <v>2570</v>
      </c>
      <c r="E103" s="160"/>
    </row>
    <row r="104" spans="1:5" ht="18" x14ac:dyDescent="0.25">
      <c r="A104" s="127" t="str">
        <f>VLOOKUP(B104,'[1]LISTADO ATM'!$A$2:$C$822,3,0)</f>
        <v>NORTE</v>
      </c>
      <c r="B104" s="127">
        <v>775</v>
      </c>
      <c r="C104" s="127" t="str">
        <f>VLOOKUP(B104,'[1]LISTADO ATM'!$A$2:$B$822,2,0)</f>
        <v xml:space="preserve">ATM S/M Lilo (Montecristi) </v>
      </c>
      <c r="D104" s="159" t="s">
        <v>2568</v>
      </c>
      <c r="E104" s="160"/>
    </row>
    <row r="105" spans="1:5" ht="18" x14ac:dyDescent="0.25">
      <c r="A105" s="127" t="str">
        <f>VLOOKUP(B105,'[1]LISTADO ATM'!$A$2:$C$822,3,0)</f>
        <v>NORTE</v>
      </c>
      <c r="B105" s="127">
        <v>778</v>
      </c>
      <c r="C105" s="127" t="str">
        <f>VLOOKUP(B105,'[1]LISTADO ATM'!$A$2:$B$822,2,0)</f>
        <v xml:space="preserve">ATM Oficina Esperanza (Mao) </v>
      </c>
      <c r="D105" s="159" t="s">
        <v>2568</v>
      </c>
      <c r="E105" s="160"/>
    </row>
    <row r="106" spans="1:5" ht="18" x14ac:dyDescent="0.25">
      <c r="A106" s="127" t="str">
        <f>VLOOKUP(B106,'[1]LISTADO ATM'!$A$2:$C$822,3,0)</f>
        <v>DISTRITO NACIONAL</v>
      </c>
      <c r="B106" s="127">
        <v>734</v>
      </c>
      <c r="C106" s="127" t="str">
        <f>VLOOKUP(B106,'[1]LISTADO ATM'!$A$2:$B$822,2,0)</f>
        <v xml:space="preserve">ATM Oficina Independencia I </v>
      </c>
      <c r="D106" s="159" t="s">
        <v>2568</v>
      </c>
      <c r="E106" s="160"/>
    </row>
    <row r="107" spans="1:5" ht="18" x14ac:dyDescent="0.25">
      <c r="A107" s="127" t="str">
        <f>VLOOKUP(B107,'[1]LISTADO ATM'!$A$2:$C$822,3,0)</f>
        <v>ESTE</v>
      </c>
      <c r="B107" s="127">
        <v>608</v>
      </c>
      <c r="C107" s="127" t="str">
        <f>VLOOKUP(B107,'[1]LISTADO ATM'!$A$2:$B$822,2,0)</f>
        <v xml:space="preserve">ATM Oficina Jumbo (San Pedro) </v>
      </c>
      <c r="D107" s="159" t="s">
        <v>2568</v>
      </c>
      <c r="E107" s="160"/>
    </row>
    <row r="108" spans="1:5" ht="18" x14ac:dyDescent="0.25">
      <c r="A108" s="127" t="str">
        <f>VLOOKUP(B108,'[1]LISTADO ATM'!$A$2:$C$822,3,0)</f>
        <v>NORTE</v>
      </c>
      <c r="B108" s="127">
        <v>154</v>
      </c>
      <c r="C108" s="127" t="str">
        <f>VLOOKUP(B108,'[1]LISTADO ATM'!$A$2:$B$822,2,0)</f>
        <v xml:space="preserve">ATM Oficina Sánchez </v>
      </c>
      <c r="D108" s="159" t="s">
        <v>2570</v>
      </c>
      <c r="E108" s="160"/>
    </row>
    <row r="109" spans="1:5" ht="18" x14ac:dyDescent="0.25">
      <c r="A109" s="127" t="str">
        <f>VLOOKUP(B109,'[1]LISTADO ATM'!$A$2:$C$822,3,0)</f>
        <v>ESTE</v>
      </c>
      <c r="B109" s="127">
        <v>219</v>
      </c>
      <c r="C109" s="127" t="str">
        <f>VLOOKUP(B109,'[1]LISTADO ATM'!$A$2:$B$822,2,0)</f>
        <v xml:space="preserve">ATM Oficina La Altagracia (Higuey) </v>
      </c>
      <c r="D109" s="159" t="s">
        <v>2568</v>
      </c>
      <c r="E109" s="160"/>
    </row>
    <row r="110" spans="1:5" ht="18" x14ac:dyDescent="0.25">
      <c r="A110" s="127" t="str">
        <f>VLOOKUP(B110,'[1]LISTADO ATM'!$A$2:$C$822,3,0)</f>
        <v>NORTE</v>
      </c>
      <c r="B110" s="127">
        <v>291</v>
      </c>
      <c r="C110" s="127" t="str">
        <f>VLOOKUP(B110,'[1]LISTADO ATM'!$A$2:$B$822,2,0)</f>
        <v xml:space="preserve">ATM S/M Jumbo Las Colinas </v>
      </c>
      <c r="D110" s="159" t="s">
        <v>2568</v>
      </c>
      <c r="E110" s="160"/>
    </row>
    <row r="111" spans="1:5" ht="18" x14ac:dyDescent="0.25">
      <c r="A111" s="127" t="str">
        <f>VLOOKUP(B111,'[1]LISTADO ATM'!$A$2:$C$822,3,0)</f>
        <v>DISTRITO NACIONAL</v>
      </c>
      <c r="B111" s="127">
        <v>557</v>
      </c>
      <c r="C111" s="127" t="str">
        <f>VLOOKUP(B111,'[1]LISTADO ATM'!$A$2:$B$822,2,0)</f>
        <v xml:space="preserve">ATM Multicentro La Sirena Ave. Mella </v>
      </c>
      <c r="D111" s="159" t="s">
        <v>2570</v>
      </c>
      <c r="E111" s="160"/>
    </row>
    <row r="112" spans="1:5" ht="18" x14ac:dyDescent="0.25">
      <c r="A112" s="127" t="str">
        <f>VLOOKUP(B112,'[1]LISTADO ATM'!$A$2:$C$822,3,0)</f>
        <v>NORTE</v>
      </c>
      <c r="B112" s="127">
        <v>79</v>
      </c>
      <c r="C112" s="127" t="str">
        <f>VLOOKUP(B112,'[1]LISTADO ATM'!$A$2:$B$822,2,0)</f>
        <v xml:space="preserve">ATM UNP Luperón (Puerto Plata) </v>
      </c>
      <c r="D112" s="159" t="s">
        <v>2570</v>
      </c>
      <c r="E112" s="160"/>
    </row>
    <row r="113" spans="1:5" ht="18" x14ac:dyDescent="0.25">
      <c r="A113" s="127" t="str">
        <f>VLOOKUP(B113,'[1]LISTADO ATM'!$A$2:$C$822,3,0)</f>
        <v>NORTE</v>
      </c>
      <c r="B113" s="127">
        <v>315</v>
      </c>
      <c r="C113" s="127" t="str">
        <f>VLOOKUP(B113,'[1]LISTADO ATM'!$A$2:$B$822,2,0)</f>
        <v xml:space="preserve">ATM Oficina Estrella Sadalá </v>
      </c>
      <c r="D113" s="159" t="s">
        <v>2570</v>
      </c>
      <c r="E113" s="160"/>
    </row>
    <row r="114" spans="1:5" ht="18" x14ac:dyDescent="0.25">
      <c r="A114" s="127" t="str">
        <f>VLOOKUP(B114,'[1]LISTADO ATM'!$A$2:$C$822,3,0)</f>
        <v>NORTE</v>
      </c>
      <c r="B114" s="127">
        <v>299</v>
      </c>
      <c r="C114" s="127" t="str">
        <f>VLOOKUP(B114,'[1]LISTADO ATM'!$A$2:$B$822,2,0)</f>
        <v xml:space="preserve">ATM S/M Aprezio Cotui </v>
      </c>
      <c r="D114" s="159" t="s">
        <v>2568</v>
      </c>
      <c r="E114" s="160"/>
    </row>
    <row r="115" spans="1:5" ht="18" x14ac:dyDescent="0.25">
      <c r="A115" s="127" t="str">
        <f>VLOOKUP(B115,'[1]LISTADO ATM'!$A$2:$C$822,3,0)</f>
        <v>DISTRITO NACIONAL</v>
      </c>
      <c r="B115" s="127">
        <v>499</v>
      </c>
      <c r="C115" s="127" t="str">
        <f>VLOOKUP(B115,'[1]LISTADO ATM'!$A$2:$B$822,2,0)</f>
        <v xml:space="preserve">ATM Estación Sunix Tiradentes </v>
      </c>
      <c r="D115" s="159" t="s">
        <v>2570</v>
      </c>
      <c r="E115" s="160"/>
    </row>
    <row r="116" spans="1:5" ht="18" x14ac:dyDescent="0.25">
      <c r="A116" s="127" t="str">
        <f>VLOOKUP(B116,'[1]LISTADO ATM'!$A$2:$C$822,3,0)</f>
        <v>DISTRITO NACIONAL</v>
      </c>
      <c r="B116" s="127">
        <v>718</v>
      </c>
      <c r="C116" s="127" t="str">
        <f>VLOOKUP(B116,'[1]LISTADO ATM'!$A$2:$B$822,2,0)</f>
        <v xml:space="preserve">ATM Feria Ganadera </v>
      </c>
      <c r="D116" s="159" t="s">
        <v>2568</v>
      </c>
      <c r="E116" s="160"/>
    </row>
    <row r="117" spans="1:5" ht="18.75" thickBot="1" x14ac:dyDescent="0.3">
      <c r="A117" s="127" t="e">
        <f>VLOOKUP(B117,'[1]LISTADO ATM'!$A$2:$C$822,3,0)</f>
        <v>#N/A</v>
      </c>
      <c r="B117" s="127"/>
      <c r="C117" s="127" t="e">
        <f>VLOOKUP(B117,'[1]LISTADO ATM'!$A$2:$B$822,2,0)</f>
        <v>#N/A</v>
      </c>
      <c r="D117" s="159"/>
      <c r="E117" s="160"/>
    </row>
    <row r="118" spans="1:5" ht="18.75" thickBot="1" x14ac:dyDescent="0.3">
      <c r="A118" s="119" t="s">
        <v>2476</v>
      </c>
      <c r="B118" s="147">
        <f>COUNT(B77:B117)</f>
        <v>40</v>
      </c>
      <c r="C118" s="110"/>
      <c r="D118" s="110"/>
      <c r="E118" s="111"/>
    </row>
    <row r="123" spans="1:5" x14ac:dyDescent="0.25">
      <c r="B123" s="149"/>
    </row>
    <row r="124" spans="1:5" x14ac:dyDescent="0.25">
      <c r="B124" s="149"/>
    </row>
    <row r="125" spans="1:5" x14ac:dyDescent="0.25">
      <c r="B125" s="149"/>
    </row>
  </sheetData>
  <mergeCells count="54">
    <mergeCell ref="A1:E1"/>
    <mergeCell ref="A2:E2"/>
    <mergeCell ref="A7:E7"/>
    <mergeCell ref="C10:E10"/>
    <mergeCell ref="A12:E12"/>
    <mergeCell ref="D113:E113"/>
    <mergeCell ref="D114:E114"/>
    <mergeCell ref="D115:E115"/>
    <mergeCell ref="D116:E116"/>
    <mergeCell ref="A73:B73"/>
    <mergeCell ref="A75:E75"/>
    <mergeCell ref="D76:E76"/>
    <mergeCell ref="D77:E77"/>
    <mergeCell ref="D78:E78"/>
    <mergeCell ref="D79:E79"/>
    <mergeCell ref="D80:E80"/>
    <mergeCell ref="D81:E81"/>
    <mergeCell ref="D82:E82"/>
    <mergeCell ref="D108:E108"/>
    <mergeCell ref="D109:E109"/>
    <mergeCell ref="D110:E110"/>
    <mergeCell ref="D111:E111"/>
    <mergeCell ref="D112:E112"/>
    <mergeCell ref="D83:E83"/>
    <mergeCell ref="D84:E84"/>
    <mergeCell ref="C17:E17"/>
    <mergeCell ref="A19:E19"/>
    <mergeCell ref="A42:E42"/>
    <mergeCell ref="A59:E59"/>
    <mergeCell ref="A72:B72"/>
    <mergeCell ref="D89:E89"/>
    <mergeCell ref="D90:E90"/>
    <mergeCell ref="D91:E91"/>
    <mergeCell ref="D97:E97"/>
    <mergeCell ref="D85:E85"/>
    <mergeCell ref="D86:E86"/>
    <mergeCell ref="D87:E87"/>
    <mergeCell ref="D88:E88"/>
    <mergeCell ref="D117:E117"/>
    <mergeCell ref="D92:E92"/>
    <mergeCell ref="D93:E93"/>
    <mergeCell ref="D94:E94"/>
    <mergeCell ref="D95:E95"/>
    <mergeCell ref="D96:E96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42" priority="2"/>
  </conditionalFormatting>
  <conditionalFormatting sqref="A827">
    <cfRule type="duplicateValues" dxfId="14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2431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40" priority="119326"/>
  </conditionalFormatting>
  <conditionalFormatting sqref="B33">
    <cfRule type="duplicateValues" dxfId="139" priority="119327"/>
    <cfRule type="duplicateValues" dxfId="138" priority="119328"/>
  </conditionalFormatting>
  <conditionalFormatting sqref="A33">
    <cfRule type="duplicateValues" dxfId="137" priority="119340"/>
  </conditionalFormatting>
  <conditionalFormatting sqref="A33">
    <cfRule type="duplicateValues" dxfId="136" priority="119341"/>
    <cfRule type="duplicateValues" dxfId="135" priority="119342"/>
  </conditionalFormatting>
  <conditionalFormatting sqref="B4:B8">
    <cfRule type="duplicateValues" dxfId="134" priority="6"/>
  </conditionalFormatting>
  <conditionalFormatting sqref="B4:B8">
    <cfRule type="duplicateValues" dxfId="133" priority="5"/>
  </conditionalFormatting>
  <conditionalFormatting sqref="A3:A8">
    <cfRule type="duplicateValues" dxfId="132" priority="3"/>
    <cfRule type="duplicateValues" dxfId="131" priority="4"/>
  </conditionalFormatting>
  <conditionalFormatting sqref="B3">
    <cfRule type="duplicateValues" dxfId="130" priority="2"/>
  </conditionalFormatting>
  <conditionalFormatting sqref="B3">
    <cfRule type="duplicateValues" dxfId="1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17.8324421296275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28" priority="99275"/>
  </conditionalFormatting>
  <conditionalFormatting sqref="B7">
    <cfRule type="duplicateValues" dxfId="127" priority="59"/>
    <cfRule type="duplicateValues" dxfId="126" priority="60"/>
    <cfRule type="duplicateValues" dxfId="125" priority="61"/>
  </conditionalFormatting>
  <conditionalFormatting sqref="B7">
    <cfRule type="duplicateValues" dxfId="124" priority="58"/>
  </conditionalFormatting>
  <conditionalFormatting sqref="B7">
    <cfRule type="duplicateValues" dxfId="123" priority="56"/>
    <cfRule type="duplicateValues" dxfId="122" priority="57"/>
  </conditionalFormatting>
  <conditionalFormatting sqref="B7">
    <cfRule type="duplicateValues" dxfId="121" priority="53"/>
    <cfRule type="duplicateValues" dxfId="120" priority="54"/>
    <cfRule type="duplicateValues" dxfId="119" priority="55"/>
  </conditionalFormatting>
  <conditionalFormatting sqref="B7">
    <cfRule type="duplicateValues" dxfId="118" priority="52"/>
  </conditionalFormatting>
  <conditionalFormatting sqref="B7">
    <cfRule type="duplicateValues" dxfId="117" priority="50"/>
    <cfRule type="duplicateValues" dxfId="116" priority="51"/>
  </conditionalFormatting>
  <conditionalFormatting sqref="B7">
    <cfRule type="duplicateValues" dxfId="115" priority="49"/>
  </conditionalFormatting>
  <conditionalFormatting sqref="B7">
    <cfRule type="duplicateValues" dxfId="114" priority="46"/>
    <cfRule type="duplicateValues" dxfId="113" priority="47"/>
    <cfRule type="duplicateValues" dxfId="112" priority="48"/>
  </conditionalFormatting>
  <conditionalFormatting sqref="B7">
    <cfRule type="duplicateValues" dxfId="111" priority="45"/>
  </conditionalFormatting>
  <conditionalFormatting sqref="B7">
    <cfRule type="duplicateValues" dxfId="110" priority="44"/>
  </conditionalFormatting>
  <conditionalFormatting sqref="B9">
    <cfRule type="duplicateValues" dxfId="109" priority="43"/>
  </conditionalFormatting>
  <conditionalFormatting sqref="B9">
    <cfRule type="duplicateValues" dxfId="108" priority="40"/>
    <cfRule type="duplicateValues" dxfId="107" priority="41"/>
    <cfRule type="duplicateValues" dxfId="106" priority="42"/>
  </conditionalFormatting>
  <conditionalFormatting sqref="B9">
    <cfRule type="duplicateValues" dxfId="105" priority="38"/>
    <cfRule type="duplicateValues" dxfId="104" priority="39"/>
  </conditionalFormatting>
  <conditionalFormatting sqref="B9">
    <cfRule type="duplicateValues" dxfId="103" priority="35"/>
    <cfRule type="duplicateValues" dxfId="102" priority="36"/>
    <cfRule type="duplicateValues" dxfId="101" priority="37"/>
  </conditionalFormatting>
  <conditionalFormatting sqref="B9">
    <cfRule type="duplicateValues" dxfId="100" priority="34"/>
  </conditionalFormatting>
  <conditionalFormatting sqref="B9">
    <cfRule type="duplicateValues" dxfId="99" priority="33"/>
  </conditionalFormatting>
  <conditionalFormatting sqref="B9">
    <cfRule type="duplicateValues" dxfId="98" priority="32"/>
  </conditionalFormatting>
  <conditionalFormatting sqref="B9">
    <cfRule type="duplicateValues" dxfId="97" priority="29"/>
    <cfRule type="duplicateValues" dxfId="96" priority="30"/>
    <cfRule type="duplicateValues" dxfId="95" priority="31"/>
  </conditionalFormatting>
  <conditionalFormatting sqref="B9">
    <cfRule type="duplicateValues" dxfId="94" priority="27"/>
    <cfRule type="duplicateValues" dxfId="93" priority="28"/>
  </conditionalFormatting>
  <conditionalFormatting sqref="C9">
    <cfRule type="duplicateValues" dxfId="92" priority="26"/>
  </conditionalFormatting>
  <conditionalFormatting sqref="E3">
    <cfRule type="duplicateValues" dxfId="91" priority="121638"/>
  </conditionalFormatting>
  <conditionalFormatting sqref="E3">
    <cfRule type="duplicateValues" dxfId="90" priority="121639"/>
    <cfRule type="duplicateValues" dxfId="89" priority="121640"/>
  </conditionalFormatting>
  <conditionalFormatting sqref="E3">
    <cfRule type="duplicateValues" dxfId="88" priority="121641"/>
    <cfRule type="duplicateValues" dxfId="87" priority="121642"/>
    <cfRule type="duplicateValues" dxfId="86" priority="121643"/>
    <cfRule type="duplicateValues" dxfId="85" priority="121644"/>
  </conditionalFormatting>
  <conditionalFormatting sqref="B3">
    <cfRule type="duplicateValues" dxfId="8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2" priority="2"/>
  </conditionalFormatting>
  <conditionalFormatting sqref="B1:B1048576">
    <cfRule type="duplicateValues" dxfId="8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2021-05-27T11:03:51Z</dcterms:modified>
</cp:coreProperties>
</file>