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REPORTE!$A$4:$Q$80</definedName>
    <definedName name="_xlnm._FilterDatabase" localSheetId="3" hidden="1">'Sin Efectivo'!#REF!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4" i="1" l="1"/>
  <c r="A133" i="1"/>
  <c r="A132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29" i="1"/>
  <c r="A127" i="1"/>
  <c r="A126" i="1"/>
  <c r="A125" i="1"/>
  <c r="A124" i="1"/>
  <c r="A123" i="1"/>
  <c r="A122" i="1"/>
  <c r="A121" i="1"/>
  <c r="A120" i="1"/>
  <c r="A118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31" i="1" l="1"/>
  <c r="G131" i="1"/>
  <c r="H131" i="1"/>
  <c r="I131" i="1"/>
  <c r="J131" i="1"/>
  <c r="K131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31" i="1"/>
  <c r="A130" i="1"/>
  <c r="A128" i="1"/>
  <c r="A119" i="1"/>
  <c r="A117" i="1"/>
  <c r="A116" i="1"/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6" i="1"/>
  <c r="A95" i="1"/>
  <c r="A94" i="1"/>
  <c r="A93" i="1"/>
  <c r="A92" i="1"/>
  <c r="A91" i="1"/>
  <c r="A90" i="1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6" i="1"/>
  <c r="F16" i="1"/>
  <c r="G16" i="1"/>
  <c r="H16" i="1"/>
  <c r="I16" i="1"/>
  <c r="J16" i="1"/>
  <c r="K16" i="1"/>
  <c r="A89" i="1"/>
  <c r="F89" i="1"/>
  <c r="G89" i="1"/>
  <c r="H89" i="1"/>
  <c r="I89" i="1"/>
  <c r="J89" i="1"/>
  <c r="K89" i="1"/>
  <c r="A67" i="16" l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8" i="1"/>
  <c r="A87" i="1"/>
  <c r="A86" i="1"/>
  <c r="A85" i="1"/>
  <c r="A84" i="1"/>
  <c r="A83" i="1"/>
  <c r="A82" i="1"/>
  <c r="A55" i="1" l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<sst xmlns="http://schemas.openxmlformats.org/spreadsheetml/2006/main" count="13806" uniqueCount="2586">
  <si>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</si>
  <si>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</si>
  <si>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</si>
  <si>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</si>
  <si>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</si>
  <si>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</si>
  <si>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</si>
  <si>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</si>
  <si>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</si>
  <si>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</si>
  <si>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</si>
  <si>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</si>
  <si>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</si>
  <si>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</si>
  <si>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</si>
  <si>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</si>
  <si>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</si>
  <si>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</si>
  <si>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</si>
  <si>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</si>
  <si>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</si>
  <si>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</si>
  <si>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</si>
  <si>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</si>
  <si>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</si>
  <si>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</si>
  <si>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</si>
  <si>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</si>
  <si>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</si>
  <si>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</si>
  <si>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</si>
  <si>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</si>
  <si>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</si>
  <si>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</si>
  <si>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</si>
  <si>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</si>
  <si>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</si>
  <si>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</si>
  <si>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</si>
  <si>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</si>
  <si>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</si>
  <si>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</si>
  <si>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</si>
  <si>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</si>
  <si>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</si>
  <si>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</si>
  <si>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</si>
  <si>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</si>
  <si>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</si>
  <si>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</si>
  <si>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</si>
  <si>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</si>
  <si>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</si>
  <si>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</si>
  <si>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</si>
  <si>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</si>
  <si>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</si>
  <si>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</si>
  <si>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</si>
  <si>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</si>
  <si>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</si>
  <si>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</si>
  <si>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</si>
  <si>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</si>
  <si>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</si>
  <si>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</si>
  <si>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</si>
  <si>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</si>
  <si>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</si>
  <si>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</si>
  <si>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</si>
  <si>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</si>
  <si>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</si>
  <si>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</si>
  <si>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</si>
  <si>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</si>
  <si>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</si>
  <si>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</si>
  <si>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</si>
  <si>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</si>
  <si>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</si>
  <si>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</si>
  <si>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</si>
  <si>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</si>
  <si>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</si>
  <si>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</si>
  <si>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</si>
  <si>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</si>
  <si>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</si>
  <si>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</si>
  <si>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</si>
  <si>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</si>
  <si>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</si>
  <si>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</si>
  <si>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</si>
  <si>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</si>
  <si>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</si>
  <si>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</si>
  <si>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</si>
  <si>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</si>
  <si>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</si>
  <si>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</si>
  <si>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</si>
  <si>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</si>
  <si>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</si>
  <si>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</si>
  <si>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</si>
  <si>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</si>
  <si>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</si>
  <si>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</si>
  <si>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</si>
  <si>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</si>
  <si>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</si>
  <si>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</si>
  <si>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</si>
  <si>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</si>
  <si>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</si>
  <si>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</si>
  <si>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</si>
  <si>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</si>
  <si>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</si>
  <si>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</si>
  <si>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</si>
  <si>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</si>
  <si>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</si>
  <si>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</si>
  <si>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</si>
  <si>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</si>
  <si>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</si>
  <si>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</si>
  <si>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</si>
  <si>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</si>
  <si>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</si>
  <si>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</si>
  <si>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</si>
  <si>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</si>
  <si>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</si>
  <si>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</si>
  <si>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</si>
  <si>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</si>
  <si>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</si>
  <si>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</si>
  <si>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</si>
  <si>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</si>
  <si>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</si>
  <si>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</si>
  <si>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</si>
  <si>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</si>
  <si>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</si>
  <si>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</si>
  <si>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</si>
  <si>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</si>
  <si>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</si>
  <si>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</si>
  <si>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</si>
  <si>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</si>
  <si>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</si>
  <si>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</si>
  <si>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</si>
  <si>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</si>
  <si>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</si>
  <si>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</si>
  <si>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</si>
  <si>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</si>
  <si>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</si>
  <si>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</si>
  <si>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</si>
  <si>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</si>
  <si>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</si>
  <si>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</si>
  <si>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</si>
  <si>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</si>
  <si>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</si>
  <si>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</si>
  <si>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</si>
  <si>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</si>
  <si>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</si>
  <si>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</si>
  <si>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</si>
  <si>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</si>
  <si>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</si>
  <si>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</si>
  <si>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</si>
  <si>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</si>
  <si>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</si>
  <si>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</si>
  <si>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</si>
  <si>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</si>
  <si>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</si>
  <si>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</si>
  <si>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</si>
  <si>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</si>
  <si>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</si>
  <si>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</si>
  <si>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</si>
  <si>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</si>
  <si>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</si>
  <si>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</si>
  <si>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</si>
  <si>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</si>
  <si>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</si>
  <si>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</si>
  <si>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</si>
  <si>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</si>
  <si>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</si>
  <si>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</si>
  <si>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</si>
  <si>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</si>
  <si>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</si>
  <si>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</si>
  <si>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</si>
  <si>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</si>
  <si>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</si>
  <si>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</si>
  <si>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</si>
  <si>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</si>
  <si>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</si>
  <si>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</si>
  <si>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</si>
  <si>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</si>
  <si>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</si>
  <si>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</si>
  <si>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</si>
  <si>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</si>
  <si>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</si>
  <si>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</si>
  <si>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</si>
  <si>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</si>
  <si>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</si>
  <si>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</si>
  <si>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</si>
  <si>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</si>
  <si>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</si>
  <si>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</si>
  <si>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</si>
  <si>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</si>
  <si>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</si>
  <si>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</si>
  <si>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</si>
  <si>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</si>
  <si>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</si>
  <si>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</si>
  <si>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</si>
  <si>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</si>
  <si>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</si>
  <si>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</si>
  <si>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</si>
  <si>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</si>
  <si>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</si>
  <si>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</si>
  <si>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</si>
  <si>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</si>
  <si>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</si>
  <si>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</si>
  <si>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</si>
  <si>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</si>
  <si>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</si>
  <si>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</si>
  <si>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</si>
  <si>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</si>
  <si>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</si>
  <si>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</si>
  <si>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</si>
  <si>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</si>
  <si>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</si>
  <si>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</si>
  <si>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</si>
  <si>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</si>
  <si>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</si>
  <si>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</si>
  <si>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</si>
  <si>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</si>
  <si>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</si>
  <si>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</si>
  <si>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</si>
  <si>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</si>
  <si>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</si>
  <si>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</si>
  <si>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</si>
  <si>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</si>
  <si>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</si>
  <si>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</si>
  <si>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</si>
  <si>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</si>
  <si>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</si>
  <si>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</si>
  <si>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</si>
  <si>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</si>
  <si>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</si>
  <si>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</si>
  <si>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</si>
  <si>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</si>
  <si>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</si>
  <si>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</si>
  <si>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</si>
  <si>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</si>
  <si>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</si>
  <si>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</si>
  <si>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</si>
  <si>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</si>
  <si>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</si>
  <si>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</si>
  <si>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</si>
  <si>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</si>
  <si>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</si>
  <si>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</si>
  <si>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</si>
  <si>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</si>
  <si>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</si>
  <si>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</si>
  <si>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</si>
  <si>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</si>
  <si>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</si>
  <si>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</si>
  <si>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</si>
  <si>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</si>
  <si>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</si>
  <si>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</si>
  <si>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</si>
  <si>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</si>
  <si>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</si>
  <si>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</si>
  <si>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</si>
  <si>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</si>
  <si>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</si>
  <si>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</si>
  <si>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</si>
  <si>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</si>
  <si>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</si>
  <si>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</si>
  <si>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</si>
  <si>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</si>
  <si>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</si>
  <si>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</si>
  <si>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</si>
  <si>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</si>
  <si>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</si>
  <si>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</si>
  <si>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</si>
  <si>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</si>
  <si>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</si>
  <si>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</si>
  <si>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</si>
  <si>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</si>
  <si>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</si>
  <si>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</si>
  <si>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</si>
  <si>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</si>
  <si>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</si>
  <si>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</si>
  <si>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</si>
  <si>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</si>
  <si>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</si>
  <si>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</si>
  <si>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</si>
  <si>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</si>
  <si>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</si>
  <si>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</si>
  <si>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</si>
  <si>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</si>
  <si>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</si>
  <si>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</si>
  <si>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</si>
  <si>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</si>
  <si>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</si>
  <si>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</si>
  <si>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</si>
  <si>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</si>
  <si>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</si>
  <si>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</si>
  <si>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</si>
  <si>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</si>
  <si>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</si>
  <si>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</si>
  <si>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</si>
  <si>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</si>
  <si>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</si>
  <si>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</si>
  <si>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</si>
  <si>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</si>
  <si>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</si>
  <si>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</si>
  <si>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</si>
  <si>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</si>
  <si>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</si>
  <si>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</si>
  <si>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</si>
  <si>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</si>
  <si>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</si>
  <si>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</si>
  <si>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</si>
  <si>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</si>
  <si>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</si>
  <si>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</si>
  <si>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</si>
  <si>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</si>
  <si>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</si>
  <si>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</si>
  <si>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</si>
  <si>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</si>
  <si>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</si>
  <si>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</si>
  <si>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</si>
  <si>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</si>
  <si>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</si>
  <si>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</si>
  <si>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</si>
  <si>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</si>
  <si>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</si>
  <si>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</si>
  <si>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</si>
  <si>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</si>
  <si>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</si>
  <si>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</si>
  <si>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</si>
  <si>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</si>
  <si>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</si>
  <si>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</si>
  <si>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</si>
  <si>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</si>
  <si>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</si>
  <si>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</si>
  <si>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</si>
  <si>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</si>
  <si>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</si>
  <si>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</si>
  <si>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</si>
  <si>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</si>
  <si>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</si>
  <si>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</si>
  <si>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</si>
  <si>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</si>
  <si>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</si>
  <si>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</si>
  <si>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</si>
  <si>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</si>
  <si>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</si>
  <si>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</si>
  <si>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</si>
  <si>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</si>
  <si>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</si>
  <si>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</si>
  <si>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</si>
  <si>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</si>
  <si>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</si>
  <si>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</si>
  <si>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</si>
  <si>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</si>
  <si>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</si>
  <si>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</si>
  <si>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</si>
  <si>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</si>
  <si>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</si>
  <si>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</si>
  <si>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</si>
  <si>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</si>
  <si>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</si>
  <si>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</si>
  <si>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</si>
  <si>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</si>
  <si>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</si>
  <si>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</si>
  <si>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</si>
  <si>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</si>
  <si>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</si>
  <si>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</si>
  <si>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</si>
  <si>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</si>
  <si>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</si>
  <si>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</si>
  <si>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</si>
  <si>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</si>
  <si>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</si>
  <si>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</si>
  <si>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</si>
  <si>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</si>
  <si>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</si>
  <si>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</si>
  <si>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</si>
  <si>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</si>
  <si>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</si>
  <si>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</si>
  <si>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</si>
  <si>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</si>
  <si>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</si>
  <si>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</si>
  <si>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</si>
  <si>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</si>
  <si>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</si>
  <si>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</si>
  <si>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</si>
  <si>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</si>
  <si>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</si>
  <si>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</si>
  <si>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</si>
  <si>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</si>
  <si>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</si>
  <si>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</si>
  <si>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</si>
  <si>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</si>
  <si>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</si>
  <si>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</si>
  <si>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</si>
  <si>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</si>
  <si>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</si>
  <si>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</si>
  <si>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</si>
  <si>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</si>
  <si>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</si>
  <si>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</si>
  <si>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</si>
  <si>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</si>
  <si>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</si>
  <si>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</si>
  <si>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</si>
  <si>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</si>
  <si>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</si>
  <si>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</si>
  <si>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</si>
  <si>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</si>
  <si>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</si>
  <si>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</si>
  <si>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</si>
  <si>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</si>
  <si>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</si>
  <si>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</si>
  <si>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</si>
  <si>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</si>
  <si>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</si>
  <si>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</si>
  <si>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</si>
  <si>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</si>
  <si>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</si>
  <si>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</si>
  <si>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</si>
  <si>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</si>
  <si>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</si>
  <si>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</si>
  <si>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</si>
  <si>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</si>
  <si>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</si>
  <si>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</si>
  <si>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</si>
  <si>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</si>
  <si>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</si>
  <si>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</si>
  <si>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</si>
  <si>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</si>
  <si>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</si>
  <si>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</si>
  <si>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</si>
  <si>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</si>
  <si>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</si>
  <si>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</si>
  <si>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</si>
  <si>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</si>
  <si>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</si>
  <si>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</si>
  <si>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</si>
  <si>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</si>
  <si>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</si>
  <si>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</si>
  <si>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</si>
  <si>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</si>
  <si>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</si>
  <si>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</si>
  <si>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</si>
  <si>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</si>
  <si>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</si>
  <si>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</si>
  <si>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</si>
  <si>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</si>
  <si>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</si>
  <si>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</si>
  <si>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</si>
  <si>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</si>
  <si>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</si>
  <si>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</si>
  <si>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</si>
  <si>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</si>
  <si>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</si>
  <si>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</si>
  <si>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</si>
  <si>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</si>
  <si>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</si>
  <si>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</si>
  <si>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</si>
  <si>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</si>
  <si>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</si>
  <si>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</si>
  <si>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</si>
  <si>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</si>
  <si>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</si>
  <si>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</si>
  <si>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</si>
  <si>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</si>
  <si>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</si>
  <si>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</si>
  <si>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</si>
  <si>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</si>
  <si>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</si>
  <si>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</si>
  <si>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</si>
  <si>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</si>
  <si>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</si>
  <si>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</si>
  <si>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</si>
  <si>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</si>
  <si>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</si>
  <si>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</si>
  <si>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</si>
  <si>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</si>
  <si>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</si>
  <si>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</si>
  <si>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</si>
  <si>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</si>
  <si>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</si>
  <si>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</si>
  <si>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</si>
  <si>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</si>
  <si>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</si>
  <si>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</si>
  <si>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</si>
  <si>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</si>
  <si>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</si>
  <si>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</si>
  <si>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</si>
  <si>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</si>
  <si>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</si>
  <si>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</si>
  <si>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</si>
  <si>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</si>
  <si>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</si>
  <si>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</si>
  <si>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</si>
  <si>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</si>
  <si>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</si>
  <si>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</si>
  <si>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</si>
  <si>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</si>
  <si>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</si>
  <si>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</si>
  <si>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</si>
  <si>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</si>
  <si>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</si>
  <si>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</si>
  <si>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</si>
  <si>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</si>
  <si>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</si>
  <si>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</si>
  <si>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</si>
  <si>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</si>
  <si>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</si>
  <si>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</si>
  <si>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</si>
  <si>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</si>
  <si>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</si>
  <si>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</si>
  <si>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</si>
  <si>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</si>
  <si>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</si>
  <si>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</si>
  <si>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</si>
  <si>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</si>
  <si>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</si>
  <si>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</si>
  <si>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</si>
  <si>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</si>
  <si>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</si>
  <si>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</si>
  <si>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</si>
  <si>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</si>
  <si>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</si>
  <si>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</si>
  <si>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</si>
  <si>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</si>
  <si>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</si>
  <si>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</si>
  <si>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</si>
  <si>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</si>
  <si>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</si>
  <si>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</si>
  <si>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</si>
  <si>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</si>
  <si>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</si>
  <si>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</si>
  <si>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</si>
  <si>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</si>
  <si>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</si>
  <si>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</si>
  <si>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</si>
  <si>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</si>
  <si>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</si>
  <si>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</si>
  <si>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</si>
  <si>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</si>
  <si>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</si>
  <si>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</si>
  <si>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</si>
  <si>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</si>
  <si>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</si>
  <si>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</si>
  <si>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</si>
  <si>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</si>
  <si>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</si>
  <si>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</si>
  <si>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</si>
  <si>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</si>
  <si>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</si>
  <si>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</si>
  <si>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</si>
  <si>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</si>
  <si>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</si>
  <si>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</si>
  <si>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</si>
  <si>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</si>
  <si>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</si>
  <si>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</si>
  <si>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</si>
  <si>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</si>
  <si>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</si>
  <si>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</si>
  <si>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</si>
  <si>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</si>
  <si>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</si>
  <si>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</si>
  <si>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</si>
  <si>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</si>
  <si>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</si>
  <si>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</si>
  <si>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</si>
  <si>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</si>
  <si>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</si>
  <si>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</si>
  <si>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</si>
  <si>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</si>
  <si>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</si>
  <si>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</si>
  <si>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</si>
  <si>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</si>
  <si>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</si>
  <si>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</si>
  <si>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</si>
  <si>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</si>
  <si>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</si>
  <si>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</si>
  <si>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</si>
  <si>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</si>
  <si>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</si>
  <si>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</si>
  <si>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</si>
  <si>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</si>
  <si>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</si>
  <si>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</si>
  <si>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</si>
  <si>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</si>
  <si>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</si>
  <si>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</si>
  <si>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</si>
  <si>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</si>
  <si>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</si>
  <si>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</si>
  <si>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</si>
  <si>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</si>
  <si>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</si>
  <si>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</si>
  <si>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</si>
  <si>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</si>
  <si>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</si>
  <si>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</si>
  <si>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</si>
  <si>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</si>
  <si>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</si>
  <si>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</si>
  <si>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</si>
  <si>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</si>
  <si>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</si>
  <si>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</si>
  <si>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</si>
  <si>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</si>
  <si>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</si>
  <si>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</si>
  <si>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</si>
  <si>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</si>
  <si>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</si>
  <si>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</si>
  <si>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</si>
  <si>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</si>
  <si>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</si>
  <si>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</si>
  <si>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</si>
  <si>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</si>
  <si>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</si>
  <si>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</si>
  <si>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</si>
  <si>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</si>
  <si>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</si>
  <si>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</si>
  <si>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</si>
  <si>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</si>
  <si>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</si>
  <si>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</si>
  <si>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</si>
  <si>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</si>
  <si>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</si>
  <si>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</si>
  <si>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</si>
  <si>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</si>
  <si>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</si>
  <si>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</si>
  <si>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</si>
  <si>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</si>
  <si>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</si>
  <si>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</si>
  <si>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</si>
  <si>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</si>
  <si>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</si>
  <si>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</si>
  <si>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</si>
  <si>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</si>
  <si>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</si>
  <si>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</si>
  <si>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</si>
  <si>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</si>
  <si>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</si>
  <si>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</si>
  <si>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</si>
  <si>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</si>
  <si>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</si>
  <si>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</si>
  <si>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</si>
  <si>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</si>
  <si>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</si>
  <si>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</si>
  <si>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</si>
  <si>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</si>
  <si>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</si>
  <si>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</si>
  <si>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</si>
  <si>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</si>
  <si>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</si>
  <si>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</si>
  <si>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</si>
  <si>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</si>
  <si>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</si>
  <si>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</si>
  <si>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</si>
  <si>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</si>
  <si>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</si>
  <si>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</si>
  <si>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</si>
  <si>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</si>
  <si>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</si>
  <si>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</si>
  <si>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</si>
  <si>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</si>
  <si>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</si>
  <si>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</si>
  <si>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</si>
  <si>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</si>
  <si>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</si>
  <si>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</si>
  <si>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</si>
  <si>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</si>
  <si>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</si>
  <si>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</si>
  <si>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</si>
  <si>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</si>
  <si>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</si>
  <si>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</si>
  <si>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</si>
  <si>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</si>
  <si>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</si>
  <si>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</si>
  <si>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</si>
  <si>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</si>
  <si>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</si>
  <si>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</si>
  <si>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</si>
  <si>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</si>
  <si>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</si>
  <si>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</si>
  <si>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</si>
  <si>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</si>
  <si>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</si>
  <si>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</si>
  <si>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</si>
  <si>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</si>
  <si>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</si>
  <si>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</si>
  <si>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</si>
  <si>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</si>
  <si>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</si>
  <si>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</si>
  <si>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</si>
  <si>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</si>
  <si>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</si>
  <si>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</si>
  <si>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</si>
  <si>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</si>
  <si>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</si>
  <si>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</si>
  <si>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</si>
  <si>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</si>
  <si>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</si>
  <si>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</si>
  <si>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</si>
  <si>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</si>
  <si>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</si>
  <si>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</si>
  <si>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</si>
  <si>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</si>
  <si>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</si>
  <si>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</si>
  <si>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</si>
  <si>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</si>
  <si>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</si>
  <si>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</si>
  <si>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</si>
  <si>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</si>
  <si>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</si>
  <si>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</si>
  <si>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</si>
  <si>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</si>
  <si>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</si>
  <si>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</si>
  <si>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</si>
  <si>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</si>
  <si>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</si>
  <si>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</si>
  <si>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</si>
  <si>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</si>
  <si>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</si>
  <si>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</si>
  <si>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</si>
  <si>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</si>
  <si>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</si>
  <si>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</si>
  <si>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</si>
  <si>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</si>
  <si>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</si>
  <si>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</si>
  <si>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</si>
  <si>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</si>
  <si>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</si>
  <si>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</si>
  <si>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</si>
  <si>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</si>
  <si>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</si>
  <si>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</si>
  <si>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</si>
  <si>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</si>
  <si>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</si>
  <si>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</si>
  <si>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</si>
  <si>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</si>
  <si>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</si>
  <si>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</si>
  <si>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</si>
  <si>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</si>
  <si>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</si>
  <si>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</si>
  <si>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</si>
  <si>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</si>
  <si>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</si>
  <si>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</si>
  <si>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</si>
  <si>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</si>
  <si>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</si>
  <si>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</si>
  <si>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</si>
  <si>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</si>
  <si>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</si>
  <si>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</si>
  <si>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</si>
  <si>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</si>
  <si>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</si>
  <si>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</si>
  <si>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</si>
  <si>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</si>
  <si>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</si>
  <si>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</si>
  <si>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</si>
  <si>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</si>
  <si>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</si>
  <si>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</si>
  <si>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</si>
  <si>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</si>
  <si>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</si>
  <si>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</si>
  <si>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</si>
  <si>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</si>
  <si>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</si>
  <si>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</si>
  <si>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</si>
  <si>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</si>
  <si>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</si>
  <si>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</si>
  <si>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</si>
  <si>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</si>
  <si>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</si>
  <si>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</si>
  <si>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</si>
  <si>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</si>
  <si>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</si>
  <si>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</si>
  <si>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</si>
  <si>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</si>
  <si>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</si>
  <si>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</si>
  <si>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</si>
  <si>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</si>
  <si>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</si>
  <si>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</si>
  <si>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</si>
  <si>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</si>
  <si>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</si>
  <si>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</si>
  <si>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</si>
  <si>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</si>
  <si>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</si>
  <si>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</si>
  <si>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</si>
  <si>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</si>
  <si>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</si>
  <si>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</si>
  <si>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</si>
  <si>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</si>
  <si>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</si>
  <si>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</si>
  <si>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</si>
  <si>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</si>
  <si>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</si>
  <si>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</si>
  <si>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</si>
  <si>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</si>
  <si>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</si>
  <si>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</si>
  <si>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</si>
  <si>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</si>
  <si>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</si>
  <si>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</si>
  <si>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</si>
  <si>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</si>
  <si>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</si>
  <si>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</si>
  <si>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</si>
  <si>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</si>
  <si>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</si>
  <si>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</si>
  <si>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</si>
  <si>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</si>
  <si>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</si>
  <si>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</si>
  <si>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</si>
  <si>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</si>
  <si>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</si>
  <si>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</si>
  <si>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</si>
  <si>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</si>
  <si>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</si>
  <si>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</si>
  <si>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</si>
  <si>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</si>
  <si>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</si>
  <si>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</si>
  <si>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</si>
  <si>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</si>
  <si>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</si>
  <si>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</si>
  <si>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</si>
  <si>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</si>
  <si>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</si>
  <si>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</si>
  <si>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</si>
  <si>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</si>
  <si>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</si>
  <si>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</si>
  <si>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</si>
  <si>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</si>
  <si>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</si>
  <si>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</si>
  <si>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</si>
  <si>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</si>
  <si>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</si>
  <si>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</si>
  <si>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</si>
  <si>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</si>
  <si>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</si>
  <si>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</si>
  <si>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</si>
  <si>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</si>
  <si>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</si>
  <si>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</si>
  <si>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</si>
  <si>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</si>
  <si>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</si>
  <si>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</si>
  <si>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</si>
  <si>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</si>
  <si>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</si>
  <si>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</si>
  <si>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</si>
  <si>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</si>
  <si>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</si>
  <si>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</si>
  <si>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</si>
  <si>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</si>
  <si>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</si>
  <si>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</si>
  <si>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</si>
  <si>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</si>
  <si>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</si>
  <si>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</si>
  <si>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</si>
  <si>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</si>
  <si>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</si>
  <si>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</si>
  <si>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</si>
  <si>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</si>
  <si>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</si>
  <si>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</si>
  <si>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</si>
  <si>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</si>
  <si>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</si>
  <si>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</si>
  <si>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</si>
  <si>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</si>
  <si>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</si>
  <si>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</si>
  <si>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</si>
  <si>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</si>
  <si>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</si>
  <si>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</si>
  <si>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</si>
  <si>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</si>
  <si>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</si>
  <si>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</si>
  <si>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</si>
  <si>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</si>
  <si>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</si>
  <si>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</si>
  <si>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</si>
  <si>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</si>
  <si>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</si>
  <si>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</si>
  <si>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</si>
  <si>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</si>
  <si>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</si>
  <si>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</si>
  <si>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</si>
  <si>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</si>
  <si>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</si>
  <si>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</si>
  <si>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</si>
  <si>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</si>
  <si>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</si>
  <si>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</si>
  <si>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</si>
  <si>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</si>
  <si>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</si>
  <si>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</si>
  <si>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</si>
  <si>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</si>
  <si>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</si>
  <si>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</si>
  <si>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</si>
  <si>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</si>
  <si>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</si>
  <si>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</si>
  <si>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</si>
  <si>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</si>
  <si>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</si>
  <si>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</si>
  <si>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</si>
  <si>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</si>
  <si>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</si>
  <si>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</si>
  <si>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</si>
  <si>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</si>
  <si>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</si>
  <si>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</si>
  <si>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</si>
  <si>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</si>
  <si>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</si>
  <si>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</si>
  <si>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</si>
  <si>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</si>
  <si>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</si>
  <si>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</si>
  <si>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</si>
  <si>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</si>
  <si>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</si>
  <si>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</si>
  <si>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</si>
  <si>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</si>
  <si>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</si>
  <si>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</si>
  <si>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</si>
  <si>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</si>
  <si>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</si>
  <si>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</si>
  <si>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</si>
  <si>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</si>
  <si>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</si>
  <si>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</si>
  <si>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</si>
  <si>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</si>
  <si>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</si>
  <si>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</si>
  <si>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</si>
  <si>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</si>
  <si>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</si>
  <si>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</si>
  <si>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</si>
  <si>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</si>
  <si>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</si>
  <si>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</si>
  <si>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</si>
  <si>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</si>
  <si>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</si>
  <si>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</si>
  <si>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</si>
  <si>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</si>
  <si>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</si>
  <si>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</si>
  <si>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</si>
  <si>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</si>
  <si>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</si>
  <si>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</si>
  <si>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</si>
  <si>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</si>
  <si>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</si>
  <si>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</si>
  <si>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</si>
  <si>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</si>
  <si>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</si>
  <si>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</si>
  <si>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</si>
  <si>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</si>
  <si>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</si>
  <si>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</si>
  <si>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</si>
  <si>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</si>
  <si>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</si>
  <si>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</si>
  <si>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</si>
  <si>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</si>
  <si>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</si>
  <si>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</si>
  <si>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</si>
  <si>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</si>
  <si>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</si>
  <si>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</si>
  <si>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</si>
  <si>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</si>
  <si>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</si>
  <si>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</si>
  <si>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</si>
  <si>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</si>
  <si>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</si>
  <si>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</si>
  <si>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</si>
  <si>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</si>
  <si>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</si>
  <si>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</si>
  <si>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</si>
  <si>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</si>
  <si>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</si>
  <si>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</si>
  <si>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</si>
  <si>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</si>
  <si>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</si>
  <si>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</si>
  <si>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</si>
  <si>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</si>
  <si>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</si>
  <si>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</si>
  <si>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</si>
  <si>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</si>
  <si>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</si>
  <si>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</si>
  <si>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</si>
  <si>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</si>
  <si>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</si>
  <si>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</si>
  <si>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</si>
  <si>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</si>
  <si>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</si>
  <si>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</si>
  <si>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</si>
  <si>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</si>
  <si>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</si>
  <si>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</si>
  <si>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</si>
  <si>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</si>
  <si>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</si>
  <si>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</si>
  <si>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</si>
  <si>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</si>
  <si>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</si>
  <si>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</si>
  <si>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</si>
  <si>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</si>
  <si>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</si>
  <si>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</si>
  <si>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</si>
  <si>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</si>
  <si>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</si>
  <si>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</si>
  <si>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</si>
  <si>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</si>
  <si>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</si>
  <si>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</si>
  <si>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</si>
  <si>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</si>
  <si>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</si>
  <si>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</si>
  <si>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</si>
  <si>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</si>
  <si>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</si>
  <si>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</si>
  <si>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</si>
  <si>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</si>
  <si>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</si>
  <si>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</si>
  <si>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</si>
  <si>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</si>
  <si>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</si>
  <si>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</si>
  <si>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</si>
  <si>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</si>
  <si>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</si>
  <si>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</si>
  <si>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</si>
  <si>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</si>
  <si>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</si>
  <si>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</si>
  <si>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</si>
  <si>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</si>
  <si>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</si>
  <si>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</si>
  <si>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</si>
  <si>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</si>
  <si>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</si>
  <si>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</si>
  <si>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</si>
  <si>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</si>
  <si>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</si>
  <si>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</si>
  <si>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</si>
  <si>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</si>
  <si>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</si>
  <si>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</si>
  <si>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</si>
  <si>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</si>
  <si>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</si>
  <si>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</si>
  <si>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</si>
  <si>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</si>
  <si>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</si>
  <si>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</si>
  <si>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</si>
  <si>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</si>
  <si>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</si>
  <si>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</si>
  <si>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</si>
  <si>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</si>
  <si>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</si>
  <si>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</si>
  <si>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</si>
  <si>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</si>
  <si>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</si>
  <si>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</si>
  <si>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</si>
  <si>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</si>
  <si>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</si>
  <si>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</si>
  <si>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</si>
  <si>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</si>
  <si>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</si>
  <si>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</si>
  <si>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</si>
  <si>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</si>
  <si>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</si>
  <si>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</si>
  <si>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</si>
  <si>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</si>
  <si>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</si>
  <si>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</si>
  <si>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</si>
  <si>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</si>
  <si>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</si>
  <si>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</si>
  <si>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</si>
  <si>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</si>
  <si>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</si>
  <si>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</si>
  <si>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</si>
  <si>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</si>
  <si>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</si>
  <si>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</si>
  <si>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</si>
  <si>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</si>
  <si>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</si>
  <si>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</si>
  <si>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</si>
  <si>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</si>
  <si>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</si>
  <si>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</si>
  <si>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</si>
  <si>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</si>
  <si>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</si>
  <si>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</si>
  <si>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</si>
  <si>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</si>
  <si>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</si>
  <si>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</si>
  <si>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</si>
  <si>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</si>
  <si>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</si>
  <si>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</si>
  <si>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</si>
  <si>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</si>
  <si>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</si>
  <si>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</si>
  <si>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</si>
  <si>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</si>
  <si>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</si>
  <si>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</si>
  <si>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</si>
  <si>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</si>
  <si>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</si>
  <si>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</si>
  <si>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</si>
  <si>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</si>
  <si>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</si>
  <si>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</si>
  <si>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</si>
  <si>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</si>
  <si>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</si>
  <si>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</si>
  <si>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</si>
  <si>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</si>
  <si>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</si>
  <si>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</si>
  <si>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</si>
  <si>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</si>
  <si>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</si>
  <si>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</si>
  <si>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</si>
  <si>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</si>
  <si>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</si>
  <si>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</si>
  <si>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</si>
  <si>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</si>
  <si>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</si>
  <si>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</si>
  <si>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</si>
  <si>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</si>
  <si>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</si>
  <si>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</si>
  <si>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</si>
  <si>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</si>
  <si>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</si>
  <si>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</si>
  <si>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</si>
  <si>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</si>
  <si>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</si>
  <si>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</si>
  <si>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</si>
  <si>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</si>
  <si>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</si>
  <si>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</si>
  <si>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</si>
  <si>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</si>
  <si>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</si>
  <si>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</si>
  <si>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</si>
  <si>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</si>
  <si>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</si>
  <si>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</si>
  <si>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</si>
  <si>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</si>
  <si>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</si>
  <si>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</si>
  <si>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</si>
  <si>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</si>
  <si>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</si>
  <si>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</si>
  <si>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</si>
  <si>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</si>
  <si>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</si>
  <si>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</si>
  <si>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</si>
  <si>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</si>
  <si>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</si>
  <si>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</si>
  <si>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</si>
  <si>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</si>
  <si>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</si>
  <si>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</si>
  <si>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</si>
  <si>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</si>
  <si>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</si>
  <si>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</si>
  <si>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</si>
  <si>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</si>
  <si>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</si>
  <si>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</si>
  <si>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</si>
  <si>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</si>
  <si>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</si>
  <si>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</si>
  <si>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</si>
  <si>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</si>
  <si>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</si>
  <si>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</si>
  <si>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</si>
  <si>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</si>
  <si>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</si>
  <si>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</si>
  <si>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</si>
  <si>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</si>
  <si>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</si>
  <si>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</si>
  <si>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</si>
  <si>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</si>
  <si>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</si>
  <si>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</si>
  <si>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</si>
  <si>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</si>
  <si>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</si>
  <si>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</si>
  <si>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</si>
  <si>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</si>
  <si>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</si>
  <si>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</si>
  <si>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</si>
  <si>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</si>
  <si>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</si>
  <si>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</si>
  <si>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</si>
  <si>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</si>
  <si>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</si>
  <si>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</si>
  <si>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</si>
  <si>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</si>
  <si>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</si>
  <si>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</si>
  <si>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</si>
  <si>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</si>
  <si>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</si>
  <si>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</si>
  <si>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</si>
  <si>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</si>
  <si>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</si>
  <si>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</si>
  <si>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</si>
  <si>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</si>
  <si>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</si>
  <si>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</si>
  <si>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</si>
  <si>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</si>
  <si>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</si>
  <si>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</si>
  <si>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</si>
  <si>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</si>
  <si>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</si>
  <si>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</si>
  <si>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</si>
  <si>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</si>
  <si>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</si>
  <si>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</si>
  <si>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</si>
  <si>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</si>
  <si>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</si>
  <si>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</si>
  <si>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</si>
  <si>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</si>
  <si>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</si>
  <si>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</si>
  <si>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</si>
  <si>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</si>
  <si>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</si>
  <si>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</si>
  <si>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</si>
  <si>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</si>
  <si>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</si>
  <si>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</si>
  <si>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</si>
  <si>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</si>
  <si>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</si>
  <si>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</si>
  <si>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</si>
  <si>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</si>
  <si>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</si>
  <si>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</si>
  <si>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</si>
  <si>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</si>
  <si>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</si>
  <si>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</si>
  <si>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</si>
  <si>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</si>
  <si>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</si>
  <si>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</si>
  <si>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</si>
  <si>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</si>
  <si>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</si>
  <si>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</si>
  <si>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</si>
  <si>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</si>
  <si>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</si>
  <si>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</si>
  <si>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</si>
  <si>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</si>
  <si>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</si>
  <si>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</si>
  <si>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</si>
  <si>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</si>
  <si>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</si>
  <si>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</si>
  <si>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</si>
  <si>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</si>
  <si>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</si>
  <si>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</si>
  <si>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</si>
  <si>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</si>
  <si>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</si>
  <si>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</si>
  <si>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</si>
  <si>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</si>
  <si>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</si>
  <si>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</si>
  <si>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</si>
  <si>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</si>
  <si>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</si>
  <si>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</si>
  <si>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</si>
  <si>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</si>
  <si>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</si>
  <si>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</si>
  <si>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</si>
  <si>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</si>
  <si>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</si>
  <si>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</si>
  <si>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</si>
  <si>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</si>
  <si>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</si>
  <si>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</si>
  <si>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</si>
  <si>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</si>
  <si>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</si>
  <si>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</si>
  <si>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</si>
  <si>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</si>
  <si>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</si>
  <si>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</si>
  <si>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</si>
  <si>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</si>
  <si>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</si>
  <si>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</si>
  <si>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</si>
  <si>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</si>
  <si>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</si>
  <si>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</si>
  <si>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</si>
  <si>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</si>
  <si>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</si>
  <si>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</si>
  <si>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</si>
  <si>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</si>
  <si>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</si>
  <si>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</si>
  <si>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</si>
  <si>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</si>
  <si>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</si>
  <si>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</si>
  <si>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</si>
  <si>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</si>
  <si>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</si>
  <si>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</si>
  <si>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</si>
  <si>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</si>
  <si>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</si>
  <si>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</si>
  <si>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</si>
  <si>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</si>
  <si>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</si>
  <si>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</si>
  <si>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</si>
  <si>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</si>
  <si>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</si>
  <si>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</si>
  <si>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</si>
  <si>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</si>
  <si>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</si>
  <si>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</si>
  <si>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</si>
  <si>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</si>
  <si>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</si>
  <si>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</si>
  <si>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</si>
  <si>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</si>
  <si>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</si>
  <si>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</si>
  <si>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</si>
  <si>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</si>
  <si>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</si>
  <si>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</si>
  <si>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</si>
  <si>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</si>
  <si>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</si>
  <si>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</si>
  <si>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</si>
  <si>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</si>
  <si>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</si>
  <si>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</si>
  <si>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</si>
  <si>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</si>
  <si>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</si>
  <si>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</si>
  <si>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</si>
  <si>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</si>
  <si>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</si>
  <si>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</si>
  <si>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</si>
  <si>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</si>
  <si>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</si>
  <si>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</si>
  <si>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</si>
  <si>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</si>
  <si>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</si>
  <si>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</si>
  <si>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</si>
  <si>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</si>
  <si>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</si>
  <si>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</si>
  <si>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</si>
  <si>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</si>
  <si>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</si>
  <si>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</si>
  <si>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</si>
  <si>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</si>
  <si>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</si>
  <si>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</si>
  <si>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</si>
  <si>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</si>
  <si>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</si>
  <si>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</si>
  <si>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</si>
  <si>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</si>
  <si>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</si>
  <si>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</si>
  <si>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</si>
  <si>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</si>
  <si>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</si>
  <si>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</si>
  <si>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</si>
  <si>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</si>
  <si>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</si>
  <si>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</si>
  <si>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</si>
  <si>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</si>
  <si>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</si>
  <si>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</si>
  <si>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</si>
  <si>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</si>
  <si>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</si>
  <si>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</si>
  <si>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</si>
  <si>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</si>
  <si>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</si>
  <si>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</si>
  <si>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</si>
  <si>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</si>
  <si>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</si>
  <si>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</si>
  <si>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</si>
  <si>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</si>
  <si>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</si>
  <si>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</si>
  <si>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</si>
  <si>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</si>
  <si>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</si>
  <si>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</si>
  <si>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</si>
  <si>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</si>
  <si>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</si>
  <si>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</si>
  <si>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</si>
  <si>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</si>
  <si>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</si>
  <si>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</si>
  <si>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</si>
  <si>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</si>
  <si>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</si>
  <si>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</si>
  <si>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</si>
  <si>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</si>
  <si>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</si>
  <si>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</si>
  <si>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</si>
  <si>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</si>
  <si>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</si>
  <si>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</si>
  <si>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</si>
  <si>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</si>
  <si>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</si>
  <si>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</si>
  <si>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</si>
  <si>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</si>
  <si>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</si>
  <si>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</si>
  <si>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</si>
  <si>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</si>
  <si>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</si>
  <si>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</si>
  <si>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</si>
  <si>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</si>
  <si>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</si>
  <si>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</si>
  <si>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</si>
  <si>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</si>
  <si>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</si>
  <si>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</si>
  <si>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</si>
  <si>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</si>
  <si>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</si>
  <si>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</si>
  <si>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</si>
  <si>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</si>
  <si>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</si>
  <si>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</si>
  <si>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</si>
  <si>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</si>
  <si>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</si>
  <si>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</si>
  <si>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</si>
  <si>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</si>
  <si>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</si>
  <si>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</si>
  <si>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</si>
  <si>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</si>
  <si>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</si>
  <si>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</si>
  <si>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</si>
  <si>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</si>
  <si>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</si>
  <si>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</si>
  <si>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</si>
  <si>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</si>
  <si>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</si>
  <si>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</si>
  <si>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</si>
  <si>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</si>
  <si>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</si>
  <si>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</si>
  <si>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</si>
  <si>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</si>
  <si>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</si>
  <si>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</si>
  <si>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</si>
  <si>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</si>
  <si>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</si>
  <si>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</si>
  <si>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</si>
  <si>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</si>
  <si>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</si>
  <si>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</si>
  <si>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</si>
  <si>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</si>
  <si>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</si>
  <si>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</si>
  <si>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</si>
  <si>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</si>
  <si>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</si>
  <si>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</si>
  <si>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</si>
  <si>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</si>
  <si>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</si>
  <si>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</si>
  <si>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</si>
  <si>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</si>
  <si>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</si>
  <si>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</si>
  <si>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</si>
  <si>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</si>
  <si>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</si>
  <si>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</si>
  <si>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</si>
  <si>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</si>
  <si>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</si>
  <si>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</si>
  <si>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</si>
  <si>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</si>
  <si>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</si>
  <si>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</si>
  <si>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</si>
  <si>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</si>
  <si>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</si>
  <si>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</si>
  <si>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</si>
  <si>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</si>
  <si>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</si>
  <si>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</si>
  <si>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</si>
  <si>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</si>
  <si>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</si>
  <si>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</si>
  <si>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</si>
  <si>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</si>
  <si>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</si>
  <si>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</si>
  <si>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</si>
  <si>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</si>
  <si>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</si>
  <si>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</si>
  <si>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</si>
  <si>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</si>
  <si>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</si>
  <si>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</si>
  <si>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</si>
  <si>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</si>
  <si>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</si>
  <si>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</si>
  <si>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</si>
  <si>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</si>
  <si>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</si>
  <si>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</si>
  <si>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</si>
  <si>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</si>
  <si>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</si>
  <si>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</si>
  <si>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</si>
  <si>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</si>
  <si>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</si>
  <si>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</si>
  <si>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</si>
  <si>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</si>
  <si>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</si>
  <si>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</si>
  <si>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</si>
  <si>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</si>
  <si>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</si>
  <si>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</si>
  <si>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</si>
  <si>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</si>
  <si>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</si>
  <si>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</si>
  <si>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</si>
  <si>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</si>
  <si>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</si>
  <si>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</si>
  <si>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</si>
  <si>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</si>
  <si>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</si>
  <si>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</si>
  <si>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</si>
  <si>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</si>
  <si>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</si>
  <si>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</si>
  <si>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</si>
  <si>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</si>
  <si>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</si>
  <si>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</si>
  <si>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</si>
  <si>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</si>
  <si>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</si>
  <si>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</si>
  <si>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</si>
  <si>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</si>
  <si>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</si>
  <si>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</si>
  <si>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</si>
  <si>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</si>
  <si>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</si>
  <si>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</si>
  <si>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</si>
  <si>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</si>
  <si>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</si>
  <si>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</si>
  <si>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</si>
  <si>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</si>
  <si>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</si>
  <si>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</si>
  <si>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</si>
  <si>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</si>
  <si>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</si>
  <si>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</si>
  <si>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</si>
  <si>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</si>
  <si>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</si>
  <si>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</si>
  <si>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</si>
  <si>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</si>
  <si>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</si>
  <si>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</si>
  <si>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</si>
  <si>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</si>
  <si>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</si>
  <si>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</si>
  <si>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</si>
  <si>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</si>
  <si>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</si>
  <si>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</si>
  <si>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</si>
  <si>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</si>
  <si>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</si>
  <si>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</si>
  <si>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</si>
  <si>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</si>
  <si>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</si>
  <si>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</si>
  <si>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</si>
  <si>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</si>
  <si>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</si>
  <si>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</si>
  <si>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</si>
  <si>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</si>
  <si>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</si>
  <si>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</si>
  <si>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</si>
  <si>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</si>
  <si>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</si>
  <si>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</si>
  <si>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</si>
  <si>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</si>
  <si>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</si>
  <si>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</si>
  <si>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</si>
  <si>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</si>
  <si>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</si>
  <si>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</si>
  <si>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</si>
  <si>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</si>
  <si>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</si>
  <si>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</si>
  <si>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</si>
  <si>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</si>
  <si>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</si>
  <si>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</si>
  <si>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</si>
  <si>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</si>
  <si>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</si>
  <si>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</si>
  <si>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</si>
  <si>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</si>
  <si>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</si>
  <si>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</si>
  <si>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</si>
  <si>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</si>
  <si>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</si>
  <si>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</si>
  <si>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</si>
  <si>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</si>
  <si>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</si>
  <si>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</si>
  <si>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</si>
  <si>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</si>
  <si>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</si>
  <si>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</si>
  <si>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</si>
  <si>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</si>
  <si>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</si>
  <si>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</si>
  <si>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</si>
  <si>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</si>
  <si>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</si>
  <si>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</si>
  <si>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</si>
  <si>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</si>
  <si>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</si>
  <si>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</si>
  <si>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</si>
  <si>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</si>
  <si>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</si>
  <si>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</si>
  <si>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</si>
  <si>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</si>
  <si>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</si>
  <si>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</si>
  <si>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</si>
  <si>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</si>
  <si>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</si>
  <si>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</si>
  <si>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</si>
  <si>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</si>
  <si>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</si>
  <si>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</si>
  <si>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</si>
  <si>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</si>
  <si>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</si>
  <si>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</si>
  <si>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</si>
  <si>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</si>
  <si>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</si>
  <si>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</si>
  <si>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</si>
  <si>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</si>
  <si>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</si>
  <si>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</si>
  <si>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</si>
  <si>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</si>
  <si>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</si>
  <si>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</si>
  <si>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</si>
  <si>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</si>
  <si>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</si>
  <si>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</si>
  <si>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</si>
  <si>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</si>
  <si>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</si>
  <si>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</si>
  <si>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</si>
  <si>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</si>
  <si>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</si>
  <si>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</si>
  <si>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</si>
  <si>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</si>
  <si>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</si>
  <si>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</si>
  <si>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</si>
  <si>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</si>
  <si>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</si>
  <si>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</si>
  <si>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</si>
  <si>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</si>
  <si>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</si>
  <si>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</si>
  <si>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</si>
  <si>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</si>
  <si>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</si>
  <si>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</si>
  <si>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</si>
  <si>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</si>
  <si>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</si>
  <si>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</si>
  <si>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</si>
  <si>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</si>
  <si>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</si>
  <si>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</si>
  <si>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</si>
  <si>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</si>
  <si>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</si>
  <si>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</si>
  <si>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</si>
  <si>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</si>
  <si>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</si>
  <si>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</si>
  <si>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</si>
  <si>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</si>
  <si>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</si>
  <si>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</si>
  <si>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</si>
  <si>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</si>
  <si>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</si>
  <si>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</si>
  <si>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</si>
  <si>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</si>
  <si>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</si>
  <si>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</si>
  <si>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</si>
  <si>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</si>
  <si>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</si>
  <si>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</si>
  <si>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</si>
  <si>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</si>
  <si>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</si>
  <si>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</si>
  <si>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</si>
  <si>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</si>
  <si>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</si>
  <si>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</si>
  <si>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</si>
  <si>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</si>
  <si>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</si>
  <si>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</si>
  <si>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</si>
  <si>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</si>
  <si>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</si>
  <si>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</si>
  <si>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</si>
  <si>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</si>
  <si>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</si>
  <si>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</si>
  <si>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</si>
  <si>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</si>
  <si>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</si>
  <si>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</si>
  <si>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</si>
  <si>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</si>
  <si>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</si>
  <si>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</si>
  <si>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</si>
  <si>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</si>
  <si>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</si>
  <si>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</si>
  <si>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</si>
  <si>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</si>
  <si>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</si>
  <si>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</si>
  <si>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</si>
  <si>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</si>
  <si>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</si>
  <si>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</si>
  <si>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</si>
  <si>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</si>
  <si>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</si>
  <si>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</si>
  <si>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</si>
  <si>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</si>
  <si>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</si>
  <si>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</si>
  <si>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</si>
  <si>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</si>
  <si>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</si>
  <si>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</si>
  <si>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</si>
  <si>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</si>
  <si>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</si>
  <si>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</si>
  <si>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</si>
  <si>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</si>
  <si>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</si>
  <si>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</si>
  <si>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</si>
  <si>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</si>
  <si>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</si>
  <si>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</si>
  <si>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</si>
  <si>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</si>
  <si>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</si>
  <si>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</si>
  <si>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</si>
  <si>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</si>
  <si>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</si>
  <si>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</si>
  <si>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</si>
  <si>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</si>
  <si>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</si>
  <si>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</si>
  <si>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</si>
  <si>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</si>
  <si>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</si>
  <si>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</si>
  <si>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</si>
  <si>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</si>
  <si>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</si>
  <si>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</si>
  <si>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</si>
  <si>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</si>
  <si>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</si>
  <si>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</si>
  <si>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</si>
  <si>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</si>
  <si>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</si>
  <si>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</si>
  <si>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</si>
  <si>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</si>
  <si>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</si>
  <si>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</si>
  <si>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</si>
  <si>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</si>
  <si>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</si>
  <si>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</si>
  <si>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</si>
  <si>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</si>
  <si>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</si>
  <si>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</si>
  <si>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</si>
  <si>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</si>
  <si>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</si>
  <si>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</si>
  <si>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</si>
  <si>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</si>
  <si>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</si>
  <si>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</si>
  <si>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</si>
  <si>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</si>
  <si>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</si>
  <si>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</si>
  <si>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</si>
  <si>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</si>
  <si>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</si>
  <si>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</si>
  <si>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</si>
  <si>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</si>
  <si>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</si>
  <si>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</si>
  <si>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</si>
  <si>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</si>
  <si>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</si>
  <si>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</si>
  <si>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</si>
  <si>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</si>
  <si>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</si>
  <si>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</si>
  <si>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</si>
  <si>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</si>
  <si>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</si>
  <si>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</si>
  <si>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</si>
  <si>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</si>
  <si>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</si>
  <si>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</si>
  <si>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</si>
  <si>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</si>
  <si>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</si>
  <si>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</si>
  <si>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</si>
  <si>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</si>
  <si>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</si>
  <si>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</si>
  <si>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</si>
  <si>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</si>
  <si>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</si>
  <si>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</si>
  <si>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</si>
  <si>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</si>
  <si>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</si>
  <si>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</si>
  <si>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</si>
  <si>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</si>
  <si>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</si>
  <si>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</si>
  <si>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</si>
  <si>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</si>
  <si>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</si>
  <si>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</si>
  <si>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</si>
  <si>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</si>
  <si>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</si>
  <si>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</si>
  <si>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</si>
  <si>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</si>
  <si>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</si>
  <si>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</si>
  <si>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</si>
  <si>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</si>
  <si>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</si>
  <si>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</si>
  <si>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</si>
  <si>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</si>
  <si>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</si>
  <si>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</si>
  <si>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</si>
  <si>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</si>
  <si>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</si>
  <si>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</si>
  <si>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</si>
  <si>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</si>
  <si>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</si>
  <si>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</si>
  <si>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</si>
  <si>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</si>
  <si>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</si>
  <si>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</si>
  <si>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</si>
  <si>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</si>
  <si>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</si>
  <si>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</si>
  <si>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</si>
  <si>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</si>
  <si>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</si>
  <si>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</si>
  <si>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</si>
  <si>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</si>
  <si>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</si>
  <si>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</si>
  <si>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</si>
  <si>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</si>
  <si>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</si>
  <si>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</si>
  <si>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</si>
  <si>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</si>
  <si>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</si>
  <si>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</si>
  <si>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</si>
  <si>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</si>
  <si>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</si>
  <si>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</si>
  <si>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</si>
  <si>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</si>
  <si>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</si>
  <si>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</si>
  <si>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</si>
  <si>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</si>
  <si>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</si>
  <si>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</si>
  <si>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</si>
  <si>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</si>
  <si>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</si>
  <si>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</si>
  <si>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</si>
  <si>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</si>
  <si>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</si>
  <si>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</si>
  <si>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</si>
  <si>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</si>
  <si>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</si>
  <si>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</si>
  <si>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</si>
  <si>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</si>
  <si>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</si>
  <si>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</si>
  <si>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</si>
  <si>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</si>
  <si>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</si>
  <si>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</si>
  <si>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</si>
  <si>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</si>
  <si>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</si>
  <si>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</si>
  <si>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</si>
  <si>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</si>
  <si>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</si>
  <si>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</si>
  <si>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</si>
  <si>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</si>
  <si>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</si>
  <si>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</si>
  <si>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</si>
  <si>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</si>
  <si>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</si>
  <si>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</si>
  <si>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</si>
  <si>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</si>
  <si>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</si>
  <si>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</si>
  <si>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</si>
  <si>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</si>
  <si>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</si>
  <si>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</si>
  <si>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</si>
  <si>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</si>
  <si>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</si>
  <si>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</si>
  <si>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</si>
  <si>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</si>
  <si>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</si>
  <si>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</si>
  <si>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</si>
  <si>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</si>
  <si>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</si>
  <si>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</si>
  <si>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</si>
  <si>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</si>
  <si>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</si>
  <si>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</si>
  <si>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</si>
  <si>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</si>
  <si>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</si>
  <si>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</si>
  <si>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</si>
  <si>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</si>
  <si>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</si>
  <si>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</si>
  <si>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</si>
  <si>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</si>
  <si>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</si>
  <si>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</si>
  <si>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</si>
  <si>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</si>
  <si>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</si>
  <si>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</si>
  <si>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</si>
  <si>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</si>
  <si>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</si>
  <si>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</si>
  <si>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</si>
  <si>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</si>
  <si>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</si>
  <si>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</si>
  <si>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</si>
  <si>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</si>
  <si>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</si>
  <si>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</si>
  <si>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</si>
  <si>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</si>
  <si>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</si>
  <si>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</si>
  <si>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</si>
  <si>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</si>
  <si>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</si>
  <si>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</si>
  <si>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</si>
  <si>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</si>
  <si>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</si>
  <si>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</si>
  <si>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</si>
  <si>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</si>
  <si>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</si>
  <si>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</si>
  <si>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</si>
  <si>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</si>
  <si>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</si>
  <si>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</si>
  <si>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</si>
  <si>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</si>
  <si>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</si>
  <si>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</si>
  <si>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</si>
  <si>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</si>
  <si>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</si>
  <si>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</si>
  <si>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</si>
  <si>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</si>
  <si>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</si>
  <si>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</si>
  <si>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</si>
  <si>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</si>
  <si>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</si>
  <si>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</si>
  <si>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</si>
  <si>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</si>
  <si>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</si>
  <si>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</si>
  <si>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</si>
  <si>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</si>
  <si>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</si>
  <si>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</si>
  <si>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</si>
  <si>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</si>
  <si>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</si>
  <si>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</si>
  <si>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</si>
  <si>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</si>
  <si>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</si>
  <si>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</si>
  <si>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</si>
  <si>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</si>
  <si>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</si>
  <si>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</si>
  <si>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</si>
  <si>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</si>
  <si>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</si>
  <si>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</si>
  <si>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</si>
  <si>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</si>
  <si>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</si>
  <si>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</si>
  <si>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</si>
  <si>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</si>
  <si>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</si>
  <si>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</si>
  <si>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</si>
  <si>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</si>
  <si>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</si>
  <si>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</si>
  <si>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</si>
  <si>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</si>
  <si>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</si>
  <si>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</si>
  <si>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</si>
  <si>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</si>
  <si>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</si>
  <si>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</si>
  <si>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</si>
  <si>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</si>
  <si>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</si>
  <si>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</si>
  <si>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</si>
  <si>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</si>
  <si>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</si>
  <si>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</si>
  <si>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</si>
  <si>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</si>
  <si>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</si>
  <si>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</si>
  <si>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</si>
  <si>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</si>
  <si>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</si>
  <si>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</si>
  <si>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</si>
  <si>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</si>
  <si>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</si>
  <si>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SIN EFECTIVA</t>
  </si>
  <si>
    <t>27 Mayo de 2021</t>
  </si>
  <si>
    <t>Closed</t>
  </si>
  <si>
    <t xml:space="preserve">Gil Carrera, Santiago </t>
  </si>
  <si>
    <t>En Servicio</t>
  </si>
  <si>
    <t>Ballast, Carlos Alexis</t>
  </si>
  <si>
    <t>Moreta, Christian Aury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</si>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</sst>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7030A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5"/>
      <tableStyleElement type="headerRow" dxfId="144"/>
      <tableStyleElement type="totalRow" dxfId="143"/>
      <tableStyleElement type="firstColumn" dxfId="142"/>
      <tableStyleElement type="lastColumn" dxfId="141"/>
      <tableStyleElement type="firstRowStripe" dxfId="140"/>
      <tableStyleElement type="firstColumnStripe" dxfId="1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4"/>
  <sheetViews>
    <sheetView tabSelected="1" zoomScaleNormal="100" workbookViewId="0">
      <pane ySplit="4" topLeftCell="A5" activePane="bottomLeft" state="frozen"/>
      <selection pane="bottomLeft" activeCell="P5" sqref="P5:P12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bestFit="1" customWidth="1"/>
    <col min="7" max="7" width="53.42578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2578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3335898186</v>
      </c>
      <c r="C5" s="136">
        <v>44341.478229166663</v>
      </c>
      <c r="D5" s="136" t="s">
        <v>2180</v>
      </c>
      <c r="E5" s="124">
        <v>224</v>
      </c>
      <c r="F5" s="144" t="str">
        <f>VLOOKUP(E5,VIP!$A$2:$O13325,2,0)</f>
        <v>DRBR224</v>
      </c>
      <c r="G5" s="134" t="str">
        <f>VLOOKUP(E5,'LISTADO ATM'!$A$2:$B$897,2,0)</f>
        <v xml:space="preserve">ATM S/M Nacional El Millón (Núñez de Cáceres) </v>
      </c>
      <c r="H5" s="134" t="str">
        <f>VLOOKUP(E5,VIP!$A$2:$O18188,7,FALSE)</f>
        <v>Si</v>
      </c>
      <c r="I5" s="134" t="str">
        <f>VLOOKUP(E5,VIP!$A$2:$O10153,8,FALSE)</f>
        <v>Si</v>
      </c>
      <c r="J5" s="134" t="str">
        <f>VLOOKUP(E5,VIP!$A$2:$O10103,8,FALSE)</f>
        <v>Si</v>
      </c>
      <c r="K5" s="134" t="str">
        <f>VLOOKUP(E5,VIP!$A$2:$O13677,6,0)</f>
        <v>SI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4"/>
      <c r="Q5" s="147" t="s">
        <v>2219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3335899018</v>
      </c>
      <c r="C6" s="136">
        <v>44341.900543981479</v>
      </c>
      <c r="D6" s="136" t="s">
        <v>2180</v>
      </c>
      <c r="E6" s="124">
        <v>816</v>
      </c>
      <c r="F6" s="144" t="str">
        <f>VLOOKUP(E6,VIP!$A$2:$O13355,2,0)</f>
        <v>DRBR816</v>
      </c>
      <c r="G6" s="134" t="str">
        <f>VLOOKUP(E6,'LISTADO ATM'!$A$2:$B$897,2,0)</f>
        <v xml:space="preserve">ATM Oficina Pedro Brand </v>
      </c>
      <c r="H6" s="134" t="str">
        <f>VLOOKUP(E6,VIP!$A$2:$O18218,7,FALSE)</f>
        <v>Si</v>
      </c>
      <c r="I6" s="134" t="str">
        <f>VLOOKUP(E6,VIP!$A$2:$O10183,8,FALSE)</f>
        <v>Si</v>
      </c>
      <c r="J6" s="134" t="str">
        <f>VLOOKUP(E6,VIP!$A$2:$O10133,8,FALSE)</f>
        <v>Si</v>
      </c>
      <c r="K6" s="134" t="str">
        <f>VLOOKUP(E6,VIP!$A$2:$O13707,6,0)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47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3335899033</v>
      </c>
      <c r="C7" s="136">
        <v>44341.940057870372</v>
      </c>
      <c r="D7" s="136" t="s">
        <v>2180</v>
      </c>
      <c r="E7" s="124">
        <v>87</v>
      </c>
      <c r="F7" s="144" t="str">
        <f>VLOOKUP(E7,VIP!$A$2:$O13370,2,0)</f>
        <v>DRBR087</v>
      </c>
      <c r="G7" s="134" t="str">
        <f>VLOOKUP(E7,'LISTADO ATM'!$A$2:$B$897,2,0)</f>
        <v xml:space="preserve">ATM Autoservicio Sarasota </v>
      </c>
      <c r="H7" s="134" t="str">
        <f>VLOOKUP(E7,VIP!$A$2:$O18233,7,FALSE)</f>
        <v>Si</v>
      </c>
      <c r="I7" s="134" t="str">
        <f>VLOOKUP(E7,VIP!$A$2:$O10198,8,FALSE)</f>
        <v>Si</v>
      </c>
      <c r="J7" s="134" t="str">
        <f>VLOOKUP(E7,VIP!$A$2:$O10148,8,FALSE)</f>
        <v>Si</v>
      </c>
      <c r="K7" s="134" t="str">
        <f>VLOOKUP(E7,VIP!$A$2:$O13722,6,0)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4"/>
      <c r="Q7" s="147" t="s">
        <v>2219</v>
      </c>
    </row>
    <row r="8" spans="1:17" s="96" customFormat="1" ht="18" x14ac:dyDescent="0.25">
      <c r="A8" s="134" t="str">
        <f>VLOOKUP(E8,'LISTADO ATM'!$A$2:$C$898,3,0)</f>
        <v>ESTE</v>
      </c>
      <c r="B8" s="129">
        <v>3335899034</v>
      </c>
      <c r="C8" s="136">
        <v>44341.942465277774</v>
      </c>
      <c r="D8" s="136" t="s">
        <v>2180</v>
      </c>
      <c r="E8" s="124">
        <v>480</v>
      </c>
      <c r="F8" s="144" t="str">
        <f>VLOOKUP(E8,VIP!$A$2:$O13371,2,0)</f>
        <v>DRBR480</v>
      </c>
      <c r="G8" s="134" t="str">
        <f>VLOOKUP(E8,'LISTADO ATM'!$A$2:$B$897,2,0)</f>
        <v>ATM UNP Farmaconal Higuey</v>
      </c>
      <c r="H8" s="134" t="str">
        <f>VLOOKUP(E8,VIP!$A$2:$O18234,7,FALSE)</f>
        <v>N/A</v>
      </c>
      <c r="I8" s="134" t="str">
        <f>VLOOKUP(E8,VIP!$A$2:$O10199,8,FALSE)</f>
        <v>N/A</v>
      </c>
      <c r="J8" s="134" t="str">
        <f>VLOOKUP(E8,VIP!$A$2:$O10149,8,FALSE)</f>
        <v>N/A</v>
      </c>
      <c r="K8" s="134" t="str">
        <f>VLOOKUP(E8,VIP!$A$2:$O13723,6,0)</f>
        <v>N/A</v>
      </c>
      <c r="L8" s="153" t="s">
        <v>2566</v>
      </c>
      <c r="M8" s="135" t="s">
        <v>2447</v>
      </c>
      <c r="N8" s="135" t="s">
        <v>2454</v>
      </c>
      <c r="O8" s="134" t="s">
        <v>2456</v>
      </c>
      <c r="P8" s="134"/>
      <c r="Q8" s="147" t="s">
        <v>2566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3335899045</v>
      </c>
      <c r="C9" s="136">
        <v>44342.003252314818</v>
      </c>
      <c r="D9" s="136" t="s">
        <v>2180</v>
      </c>
      <c r="E9" s="124">
        <v>476</v>
      </c>
      <c r="F9" s="144" t="str">
        <f>VLOOKUP(E9,VIP!$A$2:$O13380,2,0)</f>
        <v>DRBR476</v>
      </c>
      <c r="G9" s="134" t="str">
        <f>VLOOKUP(E9,'LISTADO ATM'!$A$2:$B$897,2,0)</f>
        <v xml:space="preserve">ATM Multicentro La Sirena Las Caobas </v>
      </c>
      <c r="H9" s="134" t="str">
        <f>VLOOKUP(E9,VIP!$A$2:$O18243,7,FALSE)</f>
        <v>Si</v>
      </c>
      <c r="I9" s="134" t="str">
        <f>VLOOKUP(E9,VIP!$A$2:$O10208,8,FALSE)</f>
        <v>Si</v>
      </c>
      <c r="J9" s="134" t="str">
        <f>VLOOKUP(E9,VIP!$A$2:$O10158,8,FALSE)</f>
        <v>Si</v>
      </c>
      <c r="K9" s="134" t="str">
        <f>VLOOKUP(E9,VIP!$A$2:$O13732,6,0)</f>
        <v>SI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4"/>
      <c r="Q9" s="147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3335899046</v>
      </c>
      <c r="C10" s="136">
        <v>44342.004050925927</v>
      </c>
      <c r="D10" s="136" t="s">
        <v>2180</v>
      </c>
      <c r="E10" s="124">
        <v>917</v>
      </c>
      <c r="F10" s="144" t="str">
        <f>VLOOKUP(E10,VIP!$A$2:$O13379,2,0)</f>
        <v>DRBR01B</v>
      </c>
      <c r="G10" s="134" t="str">
        <f>VLOOKUP(E10,'LISTADO ATM'!$A$2:$B$897,2,0)</f>
        <v xml:space="preserve">ATM Oficina Los Mina </v>
      </c>
      <c r="H10" s="134" t="str">
        <f>VLOOKUP(E10,VIP!$A$2:$O18242,7,FALSE)</f>
        <v>Si</v>
      </c>
      <c r="I10" s="134" t="str">
        <f>VLOOKUP(E10,VIP!$A$2:$O10207,8,FALSE)</f>
        <v>Si</v>
      </c>
      <c r="J10" s="134" t="str">
        <f>VLOOKUP(E10,VIP!$A$2:$O10157,8,FALSE)</f>
        <v>Si</v>
      </c>
      <c r="K10" s="134" t="str">
        <f>VLOOKUP(E10,VIP!$A$2:$O13731,6,0)</f>
        <v>NO</v>
      </c>
      <c r="L10" s="125" t="s">
        <v>2219</v>
      </c>
      <c r="M10" s="152" t="s">
        <v>2581</v>
      </c>
      <c r="N10" s="135" t="s">
        <v>2454</v>
      </c>
      <c r="O10" s="134" t="s">
        <v>2456</v>
      </c>
      <c r="P10" s="134"/>
      <c r="Q10" s="151">
        <v>44343.402777777781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3335899066</v>
      </c>
      <c r="C11" s="136">
        <v>44342.223622685182</v>
      </c>
      <c r="D11" s="136" t="s">
        <v>2450</v>
      </c>
      <c r="E11" s="124">
        <v>952</v>
      </c>
      <c r="F11" s="144" t="str">
        <f>VLOOKUP(E11,VIP!$A$2:$O13375,2,0)</f>
        <v>DRBR16L</v>
      </c>
      <c r="G11" s="134" t="str">
        <f>VLOOKUP(E11,'LISTADO ATM'!$A$2:$B$897,2,0)</f>
        <v xml:space="preserve">ATM Alvarez Rivas </v>
      </c>
      <c r="H11" s="134" t="str">
        <f>VLOOKUP(E11,VIP!$A$2:$O18238,7,FALSE)</f>
        <v>Si</v>
      </c>
      <c r="I11" s="134" t="str">
        <f>VLOOKUP(E11,VIP!$A$2:$O10203,8,FALSE)</f>
        <v>Si</v>
      </c>
      <c r="J11" s="134" t="str">
        <f>VLOOKUP(E11,VIP!$A$2:$O10153,8,FALSE)</f>
        <v>Si</v>
      </c>
      <c r="K11" s="134" t="str">
        <f>VLOOKUP(E11,VIP!$A$2:$O13727,6,0)</f>
        <v>NO</v>
      </c>
      <c r="L11" s="125" t="s">
        <v>2443</v>
      </c>
      <c r="M11" s="135" t="s">
        <v>2447</v>
      </c>
      <c r="N11" s="135" t="s">
        <v>2454</v>
      </c>
      <c r="O11" s="134" t="s">
        <v>2455</v>
      </c>
      <c r="P11" s="134"/>
      <c r="Q11" s="147" t="s">
        <v>2443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3335899360</v>
      </c>
      <c r="C12" s="136">
        <v>44342.40283564815</v>
      </c>
      <c r="D12" s="136" t="s">
        <v>2180</v>
      </c>
      <c r="E12" s="124">
        <v>192</v>
      </c>
      <c r="F12" s="144" t="str">
        <f>VLOOKUP(E12,VIP!$A$2:$O13383,2,0)</f>
        <v>DRBR192</v>
      </c>
      <c r="G12" s="134" t="str">
        <f>VLOOKUP(E12,'LISTADO ATM'!$A$2:$B$897,2,0)</f>
        <v xml:space="preserve">ATM Autobanco Luperón II </v>
      </c>
      <c r="H12" s="134" t="str">
        <f>VLOOKUP(E12,VIP!$A$2:$O18246,7,FALSE)</f>
        <v>Si</v>
      </c>
      <c r="I12" s="134" t="str">
        <f>VLOOKUP(E12,VIP!$A$2:$O10211,8,FALSE)</f>
        <v>Si</v>
      </c>
      <c r="J12" s="134" t="str">
        <f>VLOOKUP(E12,VIP!$A$2:$O10161,8,FALSE)</f>
        <v>Si</v>
      </c>
      <c r="K12" s="134" t="str">
        <f>VLOOKUP(E12,VIP!$A$2:$O13735,6,0)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4"/>
      <c r="Q12" s="147" t="s">
        <v>2219</v>
      </c>
    </row>
    <row r="13" spans="1:17" s="96" customFormat="1" ht="18.75" customHeight="1" x14ac:dyDescent="0.25">
      <c r="A13" s="134" t="str">
        <f>VLOOKUP(E13,'LISTADO ATM'!$A$2:$C$898,3,0)</f>
        <v>SUR</v>
      </c>
      <c r="B13" s="129">
        <v>3335899635</v>
      </c>
      <c r="C13" s="136">
        <v>44342.488645833335</v>
      </c>
      <c r="D13" s="136" t="s">
        <v>2180</v>
      </c>
      <c r="E13" s="124">
        <v>730</v>
      </c>
      <c r="F13" s="144" t="str">
        <f>VLOOKUP(E13,VIP!$A$2:$O13423,2,0)</f>
        <v>DRBR082</v>
      </c>
      <c r="G13" s="134" t="str">
        <f>VLOOKUP(E13,'LISTADO ATM'!$A$2:$B$897,2,0)</f>
        <v xml:space="preserve">ATM Palacio de Justicia Barahona </v>
      </c>
      <c r="H13" s="134" t="str">
        <f>VLOOKUP(E13,VIP!$A$2:$O18286,7,FALSE)</f>
        <v>Si</v>
      </c>
      <c r="I13" s="134" t="str">
        <f>VLOOKUP(E13,VIP!$A$2:$O10251,8,FALSE)</f>
        <v>Si</v>
      </c>
      <c r="J13" s="134" t="str">
        <f>VLOOKUP(E13,VIP!$A$2:$O10201,8,FALSE)</f>
        <v>Si</v>
      </c>
      <c r="K13" s="134" t="str">
        <f>VLOOKUP(E13,VIP!$A$2:$O13775,6,0)</f>
        <v>NO</v>
      </c>
      <c r="L13" s="125" t="s">
        <v>2219</v>
      </c>
      <c r="M13" s="135" t="s">
        <v>2447</v>
      </c>
      <c r="N13" s="135" t="s">
        <v>2576</v>
      </c>
      <c r="O13" s="134" t="s">
        <v>2456</v>
      </c>
      <c r="P13" s="134"/>
      <c r="Q13" s="147" t="s">
        <v>2219</v>
      </c>
    </row>
    <row r="14" spans="1:17" s="96" customFormat="1" ht="18.75" customHeight="1" x14ac:dyDescent="0.25">
      <c r="A14" s="134" t="str">
        <f>VLOOKUP(E14,'LISTADO ATM'!$A$2:$C$898,3,0)</f>
        <v>ESTE</v>
      </c>
      <c r="B14" s="129">
        <v>3335899723</v>
      </c>
      <c r="C14" s="136">
        <v>44342.518263888887</v>
      </c>
      <c r="D14" s="136" t="s">
        <v>2450</v>
      </c>
      <c r="E14" s="124">
        <v>429</v>
      </c>
      <c r="F14" s="144" t="str">
        <f>VLOOKUP(E14,VIP!$A$2:$O13416,2,0)</f>
        <v>DRBR429</v>
      </c>
      <c r="G14" s="134" t="str">
        <f>VLOOKUP(E14,'LISTADO ATM'!$A$2:$B$897,2,0)</f>
        <v xml:space="preserve">ATM Oficina Jumbo La Romana </v>
      </c>
      <c r="H14" s="134" t="str">
        <f>VLOOKUP(E14,VIP!$A$2:$O18279,7,FALSE)</f>
        <v>Si</v>
      </c>
      <c r="I14" s="134" t="str">
        <f>VLOOKUP(E14,VIP!$A$2:$O10244,8,FALSE)</f>
        <v>Si</v>
      </c>
      <c r="J14" s="134" t="str">
        <f>VLOOKUP(E14,VIP!$A$2:$O10194,8,FALSE)</f>
        <v>Si</v>
      </c>
      <c r="K14" s="134" t="str">
        <f>VLOOKUP(E14,VIP!$A$2:$O13768,6,0)</f>
        <v>NO</v>
      </c>
      <c r="L14" s="125" t="s">
        <v>2418</v>
      </c>
      <c r="M14" s="135" t="s">
        <v>2447</v>
      </c>
      <c r="N14" s="135" t="s">
        <v>2454</v>
      </c>
      <c r="O14" s="134" t="s">
        <v>2455</v>
      </c>
      <c r="P14" s="134"/>
      <c r="Q14" s="147" t="s">
        <v>2418</v>
      </c>
    </row>
    <row r="15" spans="1:17" s="96" customFormat="1" ht="18.75" customHeight="1" x14ac:dyDescent="0.25">
      <c r="A15" s="134" t="str">
        <f>VLOOKUP(E15,'LISTADO ATM'!$A$2:$C$898,3,0)</f>
        <v>DISTRITO NACIONAL</v>
      </c>
      <c r="B15" s="129">
        <v>3335899758</v>
      </c>
      <c r="C15" s="136">
        <v>44342.52921296296</v>
      </c>
      <c r="D15" s="136" t="s">
        <v>2180</v>
      </c>
      <c r="E15" s="124">
        <v>696</v>
      </c>
      <c r="F15" s="144" t="str">
        <f>VLOOKUP(E15,VIP!$A$2:$O13414,2,0)</f>
        <v>DRBR696</v>
      </c>
      <c r="G15" s="134" t="str">
        <f>VLOOKUP(E15,'LISTADO ATM'!$A$2:$B$897,2,0)</f>
        <v>ATM Olé Jacobo Majluta</v>
      </c>
      <c r="H15" s="134" t="str">
        <f>VLOOKUP(E15,VIP!$A$2:$O18277,7,FALSE)</f>
        <v>Si</v>
      </c>
      <c r="I15" s="134" t="str">
        <f>VLOOKUP(E15,VIP!$A$2:$O10242,8,FALSE)</f>
        <v>Si</v>
      </c>
      <c r="J15" s="134" t="str">
        <f>VLOOKUP(E15,VIP!$A$2:$O10192,8,FALSE)</f>
        <v>Si</v>
      </c>
      <c r="K15" s="134" t="str">
        <f>VLOOKUP(E15,VIP!$A$2:$O13766,6,0)</f>
        <v>NO</v>
      </c>
      <c r="L15" s="125" t="s">
        <v>2469</v>
      </c>
      <c r="M15" s="135" t="s">
        <v>2447</v>
      </c>
      <c r="N15" s="135" t="s">
        <v>2576</v>
      </c>
      <c r="O15" s="134" t="s">
        <v>2456</v>
      </c>
      <c r="P15" s="134"/>
      <c r="Q15" s="147" t="s">
        <v>2469</v>
      </c>
    </row>
    <row r="16" spans="1:17" s="96" customFormat="1" ht="18.75" customHeight="1" x14ac:dyDescent="0.25">
      <c r="A16" s="134" t="str">
        <f>VLOOKUP(E16,'LISTADO ATM'!$A$2:$C$898,3,0)</f>
        <v>DISTRITO NACIONAL</v>
      </c>
      <c r="B16" s="129">
        <v>3335899782</v>
      </c>
      <c r="C16" s="136">
        <v>44342.535416666666</v>
      </c>
      <c r="D16" s="136" t="s">
        <v>2450</v>
      </c>
      <c r="E16" s="124">
        <v>875</v>
      </c>
      <c r="F16" s="144" t="str">
        <f>VLOOKUP(E16,VIP!$A$2:$O13407,2,0)</f>
        <v>DRBR875</v>
      </c>
      <c r="G16" s="134" t="str">
        <f>VLOOKUP(E16,'LISTADO ATM'!$A$2:$B$897,2,0)</f>
        <v xml:space="preserve">ATM Texaco Aut. Duarte KM 14 1/2 (Los Alcarrizos) </v>
      </c>
      <c r="H16" s="134" t="str">
        <f>VLOOKUP(E16,VIP!$A$2:$O18270,7,FALSE)</f>
        <v>Si</v>
      </c>
      <c r="I16" s="134" t="str">
        <f>VLOOKUP(E16,VIP!$A$2:$O10235,8,FALSE)</f>
        <v>Si</v>
      </c>
      <c r="J16" s="134" t="str">
        <f>VLOOKUP(E16,VIP!$A$2:$O10185,8,FALSE)</f>
        <v>Si</v>
      </c>
      <c r="K16" s="134" t="str">
        <f>VLOOKUP(E16,VIP!$A$2:$O13759,6,0)</f>
        <v>NO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4"/>
      <c r="Q16" s="147" t="s">
        <v>2443</v>
      </c>
    </row>
    <row r="17" spans="1:17" s="96" customFormat="1" ht="18.75" customHeight="1" x14ac:dyDescent="0.25">
      <c r="A17" s="134" t="str">
        <f>VLOOKUP(E17,'LISTADO ATM'!$A$2:$C$898,3,0)</f>
        <v>DISTRITO NACIONAL</v>
      </c>
      <c r="B17" s="129">
        <v>3335899820</v>
      </c>
      <c r="C17" s="136">
        <v>44342.546446759261</v>
      </c>
      <c r="D17" s="136" t="s">
        <v>2180</v>
      </c>
      <c r="E17" s="124">
        <v>300</v>
      </c>
      <c r="F17" s="144" t="str">
        <f>VLOOKUP(E17,VIP!$A$2:$O13408,2,0)</f>
        <v>DRBR300</v>
      </c>
      <c r="G17" s="134" t="str">
        <f>VLOOKUP(E17,'LISTADO ATM'!$A$2:$B$897,2,0)</f>
        <v xml:space="preserve">ATM S/M Aprezio Los Guaricanos </v>
      </c>
      <c r="H17" s="134" t="str">
        <f>VLOOKUP(E17,VIP!$A$2:$O18271,7,FALSE)</f>
        <v>Si</v>
      </c>
      <c r="I17" s="134" t="str">
        <f>VLOOKUP(E17,VIP!$A$2:$O10236,8,FALSE)</f>
        <v>Si</v>
      </c>
      <c r="J17" s="134" t="str">
        <f>VLOOKUP(E17,VIP!$A$2:$O10186,8,FALSE)</f>
        <v>Si</v>
      </c>
      <c r="K17" s="134" t="str">
        <f>VLOOKUP(E17,VIP!$A$2:$O13760,6,0)</f>
        <v>NO</v>
      </c>
      <c r="L17" s="125" t="s">
        <v>2469</v>
      </c>
      <c r="M17" s="135" t="s">
        <v>2447</v>
      </c>
      <c r="N17" s="135" t="s">
        <v>2454</v>
      </c>
      <c r="O17" s="134" t="s">
        <v>2456</v>
      </c>
      <c r="P17" s="134"/>
      <c r="Q17" s="147" t="s">
        <v>2469</v>
      </c>
    </row>
    <row r="18" spans="1:17" s="96" customFormat="1" ht="18.75" customHeight="1" x14ac:dyDescent="0.25">
      <c r="A18" s="134" t="str">
        <f>VLOOKUP(E18,'LISTADO ATM'!$A$2:$C$898,3,0)</f>
        <v>DISTRITO NACIONAL</v>
      </c>
      <c r="B18" s="129">
        <v>3335899825</v>
      </c>
      <c r="C18" s="136">
        <v>44342.547546296293</v>
      </c>
      <c r="D18" s="136" t="s">
        <v>2450</v>
      </c>
      <c r="E18" s="124">
        <v>932</v>
      </c>
      <c r="F18" s="144" t="str">
        <f>VLOOKUP(E18,VIP!$A$2:$O13407,2,0)</f>
        <v>DRBR01E</v>
      </c>
      <c r="G18" s="134" t="str">
        <f>VLOOKUP(E18,'LISTADO ATM'!$A$2:$B$897,2,0)</f>
        <v xml:space="preserve">ATM Banco Agrícola </v>
      </c>
      <c r="H18" s="134" t="str">
        <f>VLOOKUP(E18,VIP!$A$2:$O18270,7,FALSE)</f>
        <v>Si</v>
      </c>
      <c r="I18" s="134" t="str">
        <f>VLOOKUP(E18,VIP!$A$2:$O10235,8,FALSE)</f>
        <v>Si</v>
      </c>
      <c r="J18" s="134" t="str">
        <f>VLOOKUP(E18,VIP!$A$2:$O10185,8,FALSE)</f>
        <v>Si</v>
      </c>
      <c r="K18" s="134" t="str">
        <f>VLOOKUP(E18,VIP!$A$2:$O13759,6,0)</f>
        <v>NO</v>
      </c>
      <c r="L18" s="125" t="s">
        <v>2443</v>
      </c>
      <c r="M18" s="135" t="s">
        <v>2447</v>
      </c>
      <c r="N18" s="135" t="s">
        <v>2454</v>
      </c>
      <c r="O18" s="134" t="s">
        <v>2455</v>
      </c>
      <c r="P18" s="134"/>
      <c r="Q18" s="147" t="s">
        <v>2443</v>
      </c>
    </row>
    <row r="19" spans="1:17" ht="18" x14ac:dyDescent="0.25">
      <c r="A19" s="134" t="str">
        <f>VLOOKUP(E19,'LISTADO ATM'!$A$2:$C$898,3,0)</f>
        <v>ESTE</v>
      </c>
      <c r="B19" s="129">
        <v>3335899826</v>
      </c>
      <c r="C19" s="136">
        <v>44342.548206018517</v>
      </c>
      <c r="D19" s="136" t="s">
        <v>2180</v>
      </c>
      <c r="E19" s="124">
        <v>294</v>
      </c>
      <c r="F19" s="145" t="str">
        <f>VLOOKUP(E19,VIP!$A$2:$O13406,2,0)</f>
        <v>DRBR294</v>
      </c>
      <c r="G19" s="134" t="str">
        <f>VLOOKUP(E19,'LISTADO ATM'!$A$2:$B$897,2,0)</f>
        <v xml:space="preserve">ATM Plaza Zaglul San Pedro II </v>
      </c>
      <c r="H19" s="134" t="str">
        <f>VLOOKUP(E19,VIP!$A$2:$O18269,7,FALSE)</f>
        <v>Si</v>
      </c>
      <c r="I19" s="134" t="str">
        <f>VLOOKUP(E19,VIP!$A$2:$O10234,8,FALSE)</f>
        <v>Si</v>
      </c>
      <c r="J19" s="134" t="str">
        <f>VLOOKUP(E19,VIP!$A$2:$O10184,8,FALSE)</f>
        <v>Si</v>
      </c>
      <c r="K19" s="134" t="str">
        <f>VLOOKUP(E19,VIP!$A$2:$O13758,6,0)</f>
        <v>NO</v>
      </c>
      <c r="L19" s="125" t="s">
        <v>2469</v>
      </c>
      <c r="M19" s="135" t="s">
        <v>2447</v>
      </c>
      <c r="N19" s="135" t="s">
        <v>2454</v>
      </c>
      <c r="O19" s="134" t="s">
        <v>2456</v>
      </c>
      <c r="P19" s="134"/>
      <c r="Q19" s="147" t="s">
        <v>2469</v>
      </c>
    </row>
    <row r="20" spans="1:17" ht="18" x14ac:dyDescent="0.25">
      <c r="A20" s="134" t="str">
        <f>VLOOKUP(E20,'LISTADO ATM'!$A$2:$C$898,3,0)</f>
        <v>DISTRITO NACIONAL</v>
      </c>
      <c r="B20" s="129">
        <v>3335899835</v>
      </c>
      <c r="C20" s="136">
        <v>44342.557303240741</v>
      </c>
      <c r="D20" s="136" t="s">
        <v>2180</v>
      </c>
      <c r="E20" s="124">
        <v>35</v>
      </c>
      <c r="F20" s="145" t="str">
        <f>VLOOKUP(E20,VIP!$A$2:$O13403,2,0)</f>
        <v>DRBR035</v>
      </c>
      <c r="G20" s="134" t="str">
        <f>VLOOKUP(E20,'LISTADO ATM'!$A$2:$B$897,2,0)</f>
        <v xml:space="preserve">ATM Dirección General de Aduanas I </v>
      </c>
      <c r="H20" s="134" t="str">
        <f>VLOOKUP(E20,VIP!$A$2:$O18266,7,FALSE)</f>
        <v>Si</v>
      </c>
      <c r="I20" s="134" t="str">
        <f>VLOOKUP(E20,VIP!$A$2:$O10231,8,FALSE)</f>
        <v>Si</v>
      </c>
      <c r="J20" s="134" t="str">
        <f>VLOOKUP(E20,VIP!$A$2:$O10181,8,FALSE)</f>
        <v>Si</v>
      </c>
      <c r="K20" s="134" t="str">
        <f>VLOOKUP(E20,VIP!$A$2:$O13755,6,0)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4"/>
      <c r="Q20" s="147" t="s">
        <v>2219</v>
      </c>
    </row>
    <row r="21" spans="1:17" ht="18" x14ac:dyDescent="0.25">
      <c r="A21" s="134" t="str">
        <f>VLOOKUP(E21,'LISTADO ATM'!$A$2:$C$898,3,0)</f>
        <v>DISTRITO NACIONAL</v>
      </c>
      <c r="B21" s="129">
        <v>3335899861</v>
      </c>
      <c r="C21" s="136">
        <v>44342.569340277776</v>
      </c>
      <c r="D21" s="136" t="s">
        <v>2180</v>
      </c>
      <c r="E21" s="124">
        <v>264</v>
      </c>
      <c r="F21" s="145" t="str">
        <f>VLOOKUP(E21,VIP!$A$2:$O13399,2,0)</f>
        <v>DRBR264</v>
      </c>
      <c r="G21" s="134" t="str">
        <f>VLOOKUP(E21,'LISTADO ATM'!$A$2:$B$897,2,0)</f>
        <v xml:space="preserve">ATM S/M Nacional Independencia </v>
      </c>
      <c r="H21" s="134" t="str">
        <f>VLOOKUP(E21,VIP!$A$2:$O18262,7,FALSE)</f>
        <v>Si</v>
      </c>
      <c r="I21" s="134" t="str">
        <f>VLOOKUP(E21,VIP!$A$2:$O10227,8,FALSE)</f>
        <v>Si</v>
      </c>
      <c r="J21" s="134" t="str">
        <f>VLOOKUP(E21,VIP!$A$2:$O10177,8,FALSE)</f>
        <v>Si</v>
      </c>
      <c r="K21" s="134" t="str">
        <f>VLOOKUP(E21,VIP!$A$2:$O13751,6,0)</f>
        <v>SI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4"/>
      <c r="Q21" s="147" t="s">
        <v>2219</v>
      </c>
    </row>
    <row r="22" spans="1:17" ht="18" x14ac:dyDescent="0.25">
      <c r="A22" s="134" t="str">
        <f>VLOOKUP(E22,'LISTADO ATM'!$A$2:$C$898,3,0)</f>
        <v>DISTRITO NACIONAL</v>
      </c>
      <c r="B22" s="129">
        <v>3335899959</v>
      </c>
      <c r="C22" s="136">
        <v>44342.60019675926</v>
      </c>
      <c r="D22" s="136" t="s">
        <v>2450</v>
      </c>
      <c r="E22" s="124">
        <v>493</v>
      </c>
      <c r="F22" s="145" t="str">
        <f>VLOOKUP(E22,VIP!$A$2:$O13399,2,0)</f>
        <v>DRBR493</v>
      </c>
      <c r="G22" s="134" t="str">
        <f>VLOOKUP(E22,'LISTADO ATM'!$A$2:$B$897,2,0)</f>
        <v xml:space="preserve">ATM Oficina Haina Occidental II </v>
      </c>
      <c r="H22" s="134" t="str">
        <f>VLOOKUP(E22,VIP!$A$2:$O18262,7,FALSE)</f>
        <v>Si</v>
      </c>
      <c r="I22" s="134" t="str">
        <f>VLOOKUP(E22,VIP!$A$2:$O10227,8,FALSE)</f>
        <v>Si</v>
      </c>
      <c r="J22" s="134" t="str">
        <f>VLOOKUP(E22,VIP!$A$2:$O10177,8,FALSE)</f>
        <v>Si</v>
      </c>
      <c r="K22" s="134" t="str">
        <f>VLOOKUP(E22,VIP!$A$2:$O13751,6,0)</f>
        <v>NO</v>
      </c>
      <c r="L22" s="153" t="s">
        <v>2566</v>
      </c>
      <c r="M22" s="135" t="s">
        <v>2447</v>
      </c>
      <c r="N22" s="135" t="s">
        <v>2454</v>
      </c>
      <c r="O22" s="134" t="s">
        <v>2455</v>
      </c>
      <c r="P22" s="134"/>
      <c r="Q22" s="147" t="s">
        <v>2566</v>
      </c>
    </row>
    <row r="23" spans="1:17" ht="18" x14ac:dyDescent="0.25">
      <c r="A23" s="134" t="str">
        <f>VLOOKUP(E23,'LISTADO ATM'!$A$2:$C$898,3,0)</f>
        <v>SUR</v>
      </c>
      <c r="B23" s="129">
        <v>3335899984</v>
      </c>
      <c r="C23" s="136">
        <v>44342.608055555553</v>
      </c>
      <c r="D23" s="136" t="s">
        <v>2180</v>
      </c>
      <c r="E23" s="124">
        <v>311</v>
      </c>
      <c r="F23" s="145" t="str">
        <f>VLOOKUP(E23,VIP!$A$2:$O13400,2,0)</f>
        <v>DRBR381</v>
      </c>
      <c r="G23" s="134" t="str">
        <f>VLOOKUP(E23,'LISTADO ATM'!$A$2:$B$897,2,0)</f>
        <v>ATM Plaza Eroski</v>
      </c>
      <c r="H23" s="134" t="str">
        <f>VLOOKUP(E23,VIP!$A$2:$O18263,7,FALSE)</f>
        <v>Si</v>
      </c>
      <c r="I23" s="134" t="str">
        <f>VLOOKUP(E23,VIP!$A$2:$O10228,8,FALSE)</f>
        <v>Si</v>
      </c>
      <c r="J23" s="134" t="str">
        <f>VLOOKUP(E23,VIP!$A$2:$O10178,8,FALSE)</f>
        <v>Si</v>
      </c>
      <c r="K23" s="134" t="str">
        <f>VLOOKUP(E23,VIP!$A$2:$O13752,6,0)</f>
        <v>NO</v>
      </c>
      <c r="L23" s="125" t="s">
        <v>2219</v>
      </c>
      <c r="M23" s="135" t="s">
        <v>2447</v>
      </c>
      <c r="N23" s="135" t="s">
        <v>2454</v>
      </c>
      <c r="O23" s="134" t="s">
        <v>2456</v>
      </c>
      <c r="P23" s="134"/>
      <c r="Q23" s="147" t="s">
        <v>2219</v>
      </c>
    </row>
    <row r="24" spans="1:17" ht="18" x14ac:dyDescent="0.25">
      <c r="A24" s="134" t="str">
        <f>VLOOKUP(E24,'LISTADO ATM'!$A$2:$C$898,3,0)</f>
        <v>DISTRITO NACIONAL</v>
      </c>
      <c r="B24" s="129">
        <v>3335899985</v>
      </c>
      <c r="C24" s="136">
        <v>44342.608587962961</v>
      </c>
      <c r="D24" s="136" t="s">
        <v>2180</v>
      </c>
      <c r="E24" s="124">
        <v>487</v>
      </c>
      <c r="F24" s="145" t="str">
        <f>VLOOKUP(E24,VIP!$A$2:$O13401,2,0)</f>
        <v>DRBR487</v>
      </c>
      <c r="G24" s="134" t="str">
        <f>VLOOKUP(E24,'LISTADO ATM'!$A$2:$B$897,2,0)</f>
        <v xml:space="preserve">ATM Olé Hainamosa </v>
      </c>
      <c r="H24" s="134" t="str">
        <f>VLOOKUP(E24,VIP!$A$2:$O18264,7,FALSE)</f>
        <v>Si</v>
      </c>
      <c r="I24" s="134" t="str">
        <f>VLOOKUP(E24,VIP!$A$2:$O10229,8,FALSE)</f>
        <v>Si</v>
      </c>
      <c r="J24" s="134" t="str">
        <f>VLOOKUP(E24,VIP!$A$2:$O10179,8,FALSE)</f>
        <v>Si</v>
      </c>
      <c r="K24" s="134" t="str">
        <f>VLOOKUP(E24,VIP!$A$2:$O13753,6,0)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4"/>
      <c r="Q24" s="147" t="s">
        <v>2219</v>
      </c>
    </row>
    <row r="25" spans="1:17" ht="18" x14ac:dyDescent="0.25">
      <c r="A25" s="134" t="str">
        <f>VLOOKUP(E25,'LISTADO ATM'!$A$2:$C$898,3,0)</f>
        <v>SUR</v>
      </c>
      <c r="B25" s="129">
        <v>3335899993</v>
      </c>
      <c r="C25" s="136">
        <v>44342.612430555557</v>
      </c>
      <c r="D25" s="136" t="s">
        <v>2473</v>
      </c>
      <c r="E25" s="124">
        <v>6</v>
      </c>
      <c r="F25" s="145" t="str">
        <f>VLOOKUP(E25,VIP!$A$2:$O13403,2,0)</f>
        <v>DRBR006</v>
      </c>
      <c r="G25" s="134" t="str">
        <f>VLOOKUP(E25,'LISTADO ATM'!$A$2:$B$897,2,0)</f>
        <v xml:space="preserve">ATM Plaza WAO San Juan </v>
      </c>
      <c r="H25" s="134" t="str">
        <f>VLOOKUP(E25,VIP!$A$2:$O18266,7,FALSE)</f>
        <v>N/A</v>
      </c>
      <c r="I25" s="134" t="str">
        <f>VLOOKUP(E25,VIP!$A$2:$O10231,8,FALSE)</f>
        <v>N/A</v>
      </c>
      <c r="J25" s="134" t="str">
        <f>VLOOKUP(E25,VIP!$A$2:$O10181,8,FALSE)</f>
        <v>N/A</v>
      </c>
      <c r="K25" s="134" t="str">
        <f>VLOOKUP(E25,VIP!$A$2:$O13755,6,0)</f>
        <v/>
      </c>
      <c r="L25" s="125" t="s">
        <v>2443</v>
      </c>
      <c r="M25" s="135" t="s">
        <v>2447</v>
      </c>
      <c r="N25" s="135" t="s">
        <v>2454</v>
      </c>
      <c r="O25" s="134" t="s">
        <v>2474</v>
      </c>
      <c r="P25" s="134"/>
      <c r="Q25" s="147" t="s">
        <v>2443</v>
      </c>
    </row>
    <row r="26" spans="1:17" ht="18" x14ac:dyDescent="0.25">
      <c r="A26" s="134" t="str">
        <f>VLOOKUP(E26,'LISTADO ATM'!$A$2:$C$898,3,0)</f>
        <v>DISTRITO NACIONAL</v>
      </c>
      <c r="B26" s="129">
        <v>3335900015</v>
      </c>
      <c r="C26" s="136">
        <v>44342.619444444441</v>
      </c>
      <c r="D26" s="136" t="s">
        <v>2473</v>
      </c>
      <c r="E26" s="124">
        <v>347</v>
      </c>
      <c r="F26" s="145" t="str">
        <f>VLOOKUP(E26,VIP!$A$2:$O13405,2,0)</f>
        <v>DRBR347</v>
      </c>
      <c r="G26" s="134" t="str">
        <f>VLOOKUP(E26,'LISTADO ATM'!$A$2:$B$897,2,0)</f>
        <v>ATM Patio de Colombia</v>
      </c>
      <c r="H26" s="134" t="str">
        <f>VLOOKUP(E26,VIP!$A$2:$O18268,7,FALSE)</f>
        <v>N/A</v>
      </c>
      <c r="I26" s="134" t="str">
        <f>VLOOKUP(E26,VIP!$A$2:$O10233,8,FALSE)</f>
        <v>N/A</v>
      </c>
      <c r="J26" s="134" t="str">
        <f>VLOOKUP(E26,VIP!$A$2:$O10183,8,FALSE)</f>
        <v>N/A</v>
      </c>
      <c r="K26" s="134" t="str">
        <f>VLOOKUP(E26,VIP!$A$2:$O13757,6,0)</f>
        <v>N/A</v>
      </c>
      <c r="L26" s="125" t="s">
        <v>2418</v>
      </c>
      <c r="M26" s="135" t="s">
        <v>2447</v>
      </c>
      <c r="N26" s="135" t="s">
        <v>2454</v>
      </c>
      <c r="O26" s="134" t="s">
        <v>2474</v>
      </c>
      <c r="P26" s="134"/>
      <c r="Q26" s="147" t="s">
        <v>2418</v>
      </c>
    </row>
    <row r="27" spans="1:17" ht="18" x14ac:dyDescent="0.25">
      <c r="A27" s="134" t="str">
        <f>VLOOKUP(E27,'LISTADO ATM'!$A$2:$C$898,3,0)</f>
        <v>DISTRITO NACIONAL</v>
      </c>
      <c r="B27" s="129">
        <v>3335900091</v>
      </c>
      <c r="C27" s="136">
        <v>44342.642939814818</v>
      </c>
      <c r="D27" s="136" t="s">
        <v>2450</v>
      </c>
      <c r="E27" s="124">
        <v>562</v>
      </c>
      <c r="F27" s="145" t="str">
        <f>VLOOKUP(E27,VIP!$A$2:$O13406,2,0)</f>
        <v>DRBR226</v>
      </c>
      <c r="G27" s="134" t="str">
        <f>VLOOKUP(E27,'LISTADO ATM'!$A$2:$B$897,2,0)</f>
        <v xml:space="preserve">ATM S/M Jumbo Carretera Mella </v>
      </c>
      <c r="H27" s="134" t="str">
        <f>VLOOKUP(E27,VIP!$A$2:$O18269,7,FALSE)</f>
        <v>Si</v>
      </c>
      <c r="I27" s="134" t="str">
        <f>VLOOKUP(E27,VIP!$A$2:$O10234,8,FALSE)</f>
        <v>Si</v>
      </c>
      <c r="J27" s="134" t="str">
        <f>VLOOKUP(E27,VIP!$A$2:$O10184,8,FALSE)</f>
        <v>Si</v>
      </c>
      <c r="K27" s="134" t="str">
        <f>VLOOKUP(E27,VIP!$A$2:$O13758,6,0)</f>
        <v>SI</v>
      </c>
      <c r="L27" s="125" t="s">
        <v>2418</v>
      </c>
      <c r="M27" s="135" t="s">
        <v>2447</v>
      </c>
      <c r="N27" s="135" t="s">
        <v>2454</v>
      </c>
      <c r="O27" s="134" t="s">
        <v>2455</v>
      </c>
      <c r="P27" s="134"/>
      <c r="Q27" s="147" t="s">
        <v>2418</v>
      </c>
    </row>
    <row r="28" spans="1:17" ht="18" x14ac:dyDescent="0.25">
      <c r="A28" s="134" t="str">
        <f>VLOOKUP(E28,'LISTADO ATM'!$A$2:$C$898,3,0)</f>
        <v>DISTRITO NACIONAL</v>
      </c>
      <c r="B28" s="129">
        <v>3335900101</v>
      </c>
      <c r="C28" s="136">
        <v>44342.645532407405</v>
      </c>
      <c r="D28" s="136" t="s">
        <v>2450</v>
      </c>
      <c r="E28" s="124">
        <v>627</v>
      </c>
      <c r="F28" s="145" t="str">
        <f>VLOOKUP(E28,VIP!$A$2:$O13407,2,0)</f>
        <v>DRBR163</v>
      </c>
      <c r="G28" s="134" t="str">
        <f>VLOOKUP(E28,'LISTADO ATM'!$A$2:$B$897,2,0)</f>
        <v xml:space="preserve">ATM CAASD </v>
      </c>
      <c r="H28" s="134" t="str">
        <f>VLOOKUP(E28,VIP!$A$2:$O18270,7,FALSE)</f>
        <v>Si</v>
      </c>
      <c r="I28" s="134" t="str">
        <f>VLOOKUP(E28,VIP!$A$2:$O10235,8,FALSE)</f>
        <v>Si</v>
      </c>
      <c r="J28" s="134" t="str">
        <f>VLOOKUP(E28,VIP!$A$2:$O10185,8,FALSE)</f>
        <v>Si</v>
      </c>
      <c r="K28" s="134" t="str">
        <f>VLOOKUP(E28,VIP!$A$2:$O13759,6,0)</f>
        <v>NO</v>
      </c>
      <c r="L28" s="125" t="s">
        <v>2418</v>
      </c>
      <c r="M28" s="152" t="s">
        <v>2581</v>
      </c>
      <c r="N28" s="135" t="s">
        <v>2454</v>
      </c>
      <c r="O28" s="134" t="s">
        <v>2455</v>
      </c>
      <c r="P28" s="134"/>
      <c r="Q28" s="151">
        <v>44343.411805555559</v>
      </c>
    </row>
    <row r="29" spans="1:17" ht="18" x14ac:dyDescent="0.25">
      <c r="A29" s="134" t="str">
        <f>VLOOKUP(E29,'LISTADO ATM'!$A$2:$C$898,3,0)</f>
        <v>ESTE</v>
      </c>
      <c r="B29" s="129">
        <v>3335900107</v>
      </c>
      <c r="C29" s="136">
        <v>44342.649930555555</v>
      </c>
      <c r="D29" s="136" t="s">
        <v>2450</v>
      </c>
      <c r="E29" s="124">
        <v>399</v>
      </c>
      <c r="F29" s="145" t="str">
        <f>VLOOKUP(E29,VIP!$A$2:$O13408,2,0)</f>
        <v>DRBR399</v>
      </c>
      <c r="G29" s="134" t="str">
        <f>VLOOKUP(E29,'LISTADO ATM'!$A$2:$B$897,2,0)</f>
        <v xml:space="preserve">ATM Oficina La Romana II </v>
      </c>
      <c r="H29" s="134" t="str">
        <f>VLOOKUP(E29,VIP!$A$2:$O18271,7,FALSE)</f>
        <v>Si</v>
      </c>
      <c r="I29" s="134" t="str">
        <f>VLOOKUP(E29,VIP!$A$2:$O10236,8,FALSE)</f>
        <v>Si</v>
      </c>
      <c r="J29" s="134" t="str">
        <f>VLOOKUP(E29,VIP!$A$2:$O10186,8,FALSE)</f>
        <v>Si</v>
      </c>
      <c r="K29" s="134" t="str">
        <f>VLOOKUP(E29,VIP!$A$2:$O13760,6,0)</f>
        <v>NO</v>
      </c>
      <c r="L29" s="153" t="s">
        <v>2566</v>
      </c>
      <c r="M29" s="152" t="s">
        <v>2581</v>
      </c>
      <c r="N29" s="135" t="s">
        <v>2454</v>
      </c>
      <c r="O29" s="134" t="s">
        <v>2455</v>
      </c>
      <c r="P29" s="134"/>
      <c r="Q29" s="151">
        <v>44343.429166666669</v>
      </c>
    </row>
    <row r="30" spans="1:17" ht="18" x14ac:dyDescent="0.25">
      <c r="A30" s="134" t="str">
        <f>VLOOKUP(E30,'LISTADO ATM'!$A$2:$C$898,3,0)</f>
        <v>NORTE</v>
      </c>
      <c r="B30" s="129">
        <v>3335900122</v>
      </c>
      <c r="C30" s="136">
        <v>44342.656446759262</v>
      </c>
      <c r="D30" s="136" t="s">
        <v>2574</v>
      </c>
      <c r="E30" s="124">
        <v>877</v>
      </c>
      <c r="F30" s="145" t="str">
        <f>VLOOKUP(E30,VIP!$A$2:$O13409,2,0)</f>
        <v>DRBR877</v>
      </c>
      <c r="G30" s="134" t="str">
        <f>VLOOKUP(E30,'LISTADO ATM'!$A$2:$B$897,2,0)</f>
        <v xml:space="preserve">ATM Estación Los Samanes (Ranchito, La Vega) </v>
      </c>
      <c r="H30" s="134" t="str">
        <f>VLOOKUP(E30,VIP!$A$2:$O18272,7,FALSE)</f>
        <v>Si</v>
      </c>
      <c r="I30" s="134" t="str">
        <f>VLOOKUP(E30,VIP!$A$2:$O10237,8,FALSE)</f>
        <v>Si</v>
      </c>
      <c r="J30" s="134" t="str">
        <f>VLOOKUP(E30,VIP!$A$2:$O10187,8,FALSE)</f>
        <v>Si</v>
      </c>
      <c r="K30" s="134" t="str">
        <f>VLOOKUP(E30,VIP!$A$2:$O13761,6,0)</f>
        <v>NO</v>
      </c>
      <c r="L30" s="153" t="s">
        <v>2566</v>
      </c>
      <c r="M30" s="152" t="s">
        <v>2581</v>
      </c>
      <c r="N30" s="135" t="s">
        <v>2454</v>
      </c>
      <c r="O30" s="134" t="s">
        <v>2575</v>
      </c>
      <c r="P30" s="134"/>
      <c r="Q30" s="151">
        <v>44341.434027777781</v>
      </c>
    </row>
    <row r="31" spans="1:17" ht="18" x14ac:dyDescent="0.25">
      <c r="A31" s="134" t="str">
        <f>VLOOKUP(E31,'LISTADO ATM'!$A$2:$C$898,3,0)</f>
        <v>DISTRITO NACIONAL</v>
      </c>
      <c r="B31" s="129">
        <v>3335900151</v>
      </c>
      <c r="C31" s="136">
        <v>44342.670173611114</v>
      </c>
      <c r="D31" s="136" t="s">
        <v>2180</v>
      </c>
      <c r="E31" s="124">
        <v>31</v>
      </c>
      <c r="F31" s="145" t="str">
        <f>VLOOKUP(E31,VIP!$A$2:$O13410,2,0)</f>
        <v>DRBR031</v>
      </c>
      <c r="G31" s="134" t="str">
        <f>VLOOKUP(E31,'LISTADO ATM'!$A$2:$B$897,2,0)</f>
        <v xml:space="preserve">ATM Oficina San Martín I </v>
      </c>
      <c r="H31" s="134" t="str">
        <f>VLOOKUP(E31,VIP!$A$2:$O18273,7,FALSE)</f>
        <v>Si</v>
      </c>
      <c r="I31" s="134" t="str">
        <f>VLOOKUP(E31,VIP!$A$2:$O10238,8,FALSE)</f>
        <v>Si</v>
      </c>
      <c r="J31" s="134" t="str">
        <f>VLOOKUP(E31,VIP!$A$2:$O10188,8,FALSE)</f>
        <v>Si</v>
      </c>
      <c r="K31" s="134" t="str">
        <f>VLOOKUP(E31,VIP!$A$2:$O13762,6,0)</f>
        <v>NO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34"/>
      <c r="Q31" s="147" t="s">
        <v>2219</v>
      </c>
    </row>
    <row r="32" spans="1:17" ht="18" x14ac:dyDescent="0.25">
      <c r="A32" s="134" t="str">
        <f>VLOOKUP(E32,'LISTADO ATM'!$A$2:$C$898,3,0)</f>
        <v>DISTRITO NACIONAL</v>
      </c>
      <c r="B32" s="129">
        <v>3335900171</v>
      </c>
      <c r="C32" s="136">
        <v>44342.67895833333</v>
      </c>
      <c r="D32" s="136" t="s">
        <v>2473</v>
      </c>
      <c r="E32" s="124">
        <v>554</v>
      </c>
      <c r="F32" s="145" t="str">
        <f>VLOOKUP(E32,VIP!$A$2:$O13411,2,0)</f>
        <v>DRBR011</v>
      </c>
      <c r="G32" s="134" t="str">
        <f>VLOOKUP(E32,'LISTADO ATM'!$A$2:$B$897,2,0)</f>
        <v xml:space="preserve">ATM Oficina Isabel La Católica I </v>
      </c>
      <c r="H32" s="134" t="str">
        <f>VLOOKUP(E32,VIP!$A$2:$O18274,7,FALSE)</f>
        <v>Si</v>
      </c>
      <c r="I32" s="134" t="str">
        <f>VLOOKUP(E32,VIP!$A$2:$O10239,8,FALSE)</f>
        <v>Si</v>
      </c>
      <c r="J32" s="134" t="str">
        <f>VLOOKUP(E32,VIP!$A$2:$O10189,8,FALSE)</f>
        <v>Si</v>
      </c>
      <c r="K32" s="134" t="str">
        <f>VLOOKUP(E32,VIP!$A$2:$O13763,6,0)</f>
        <v>NO</v>
      </c>
      <c r="L32" s="125" t="s">
        <v>2418</v>
      </c>
      <c r="M32" s="152" t="s">
        <v>2581</v>
      </c>
      <c r="N32" s="152" t="s">
        <v>2579</v>
      </c>
      <c r="O32" s="134" t="s">
        <v>2573</v>
      </c>
      <c r="P32" s="134"/>
      <c r="Q32" s="151">
        <v>44343.413888888892</v>
      </c>
    </row>
    <row r="33" spans="1:17" ht="18" x14ac:dyDescent="0.25">
      <c r="A33" s="134" t="str">
        <f>VLOOKUP(E33,'LISTADO ATM'!$A$2:$C$898,3,0)</f>
        <v>DISTRITO NACIONAL</v>
      </c>
      <c r="B33" s="129">
        <v>3335900177</v>
      </c>
      <c r="C33" s="136">
        <v>44342.680555555555</v>
      </c>
      <c r="D33" s="136" t="s">
        <v>2450</v>
      </c>
      <c r="E33" s="124">
        <v>325</v>
      </c>
      <c r="F33" s="145" t="str">
        <f>VLOOKUP(E33,VIP!$A$2:$O13412,2,0)</f>
        <v>DRBR325</v>
      </c>
      <c r="G33" s="134" t="str">
        <f>VLOOKUP(E33,'LISTADO ATM'!$A$2:$B$897,2,0)</f>
        <v>ATM Casa Edwin</v>
      </c>
      <c r="H33" s="134" t="str">
        <f>VLOOKUP(E33,VIP!$A$2:$O18275,7,FALSE)</f>
        <v>Si</v>
      </c>
      <c r="I33" s="134" t="str">
        <f>VLOOKUP(E33,VIP!$A$2:$O10240,8,FALSE)</f>
        <v>Si</v>
      </c>
      <c r="J33" s="134" t="str">
        <f>VLOOKUP(E33,VIP!$A$2:$O10190,8,FALSE)</f>
        <v>Si</v>
      </c>
      <c r="K33" s="134" t="str">
        <f>VLOOKUP(E33,VIP!$A$2:$O13764,6,0)</f>
        <v>NO</v>
      </c>
      <c r="L33" s="125" t="s">
        <v>2418</v>
      </c>
      <c r="M33" s="135" t="s">
        <v>2447</v>
      </c>
      <c r="N33" s="135" t="s">
        <v>2454</v>
      </c>
      <c r="O33" s="134" t="s">
        <v>2455</v>
      </c>
      <c r="P33" s="134"/>
      <c r="Q33" s="147" t="s">
        <v>2418</v>
      </c>
    </row>
    <row r="34" spans="1:17" ht="18" x14ac:dyDescent="0.25">
      <c r="A34" s="134" t="str">
        <f>VLOOKUP(E34,'LISTADO ATM'!$A$2:$C$898,3,0)</f>
        <v>NORTE</v>
      </c>
      <c r="B34" s="129">
        <v>3335900255</v>
      </c>
      <c r="C34" s="136">
        <v>44342.710081018522</v>
      </c>
      <c r="D34" s="136" t="s">
        <v>2473</v>
      </c>
      <c r="E34" s="124">
        <v>796</v>
      </c>
      <c r="F34" s="145" t="str">
        <f>VLOOKUP(E34,VIP!$A$2:$O13413,2,0)</f>
        <v>DRBR155</v>
      </c>
      <c r="G34" s="134" t="str">
        <f>VLOOKUP(E34,'LISTADO ATM'!$A$2:$B$897,2,0)</f>
        <v xml:space="preserve">ATM Oficina Plaza Ventura (Nagua) </v>
      </c>
      <c r="H34" s="134" t="str">
        <f>VLOOKUP(E34,VIP!$A$2:$O18276,7,FALSE)</f>
        <v>Si</v>
      </c>
      <c r="I34" s="134" t="str">
        <f>VLOOKUP(E34,VIP!$A$2:$O10241,8,FALSE)</f>
        <v>Si</v>
      </c>
      <c r="J34" s="134" t="str">
        <f>VLOOKUP(E34,VIP!$A$2:$O10191,8,FALSE)</f>
        <v>Si</v>
      </c>
      <c r="K34" s="134" t="str">
        <f>VLOOKUP(E34,VIP!$A$2:$O13765,6,0)</f>
        <v>SI</v>
      </c>
      <c r="L34" s="125" t="s">
        <v>2418</v>
      </c>
      <c r="M34" s="152" t="s">
        <v>2581</v>
      </c>
      <c r="N34" s="152" t="s">
        <v>2579</v>
      </c>
      <c r="O34" s="134" t="s">
        <v>2573</v>
      </c>
      <c r="P34" s="134"/>
      <c r="Q34" s="151">
        <v>44343.416666666664</v>
      </c>
    </row>
    <row r="35" spans="1:17" ht="18" x14ac:dyDescent="0.25">
      <c r="A35" s="134" t="str">
        <f>VLOOKUP(E35,'LISTADO ATM'!$A$2:$C$898,3,0)</f>
        <v>ESTE</v>
      </c>
      <c r="B35" s="129">
        <v>3335900297</v>
      </c>
      <c r="C35" s="136">
        <v>44342.758425925924</v>
      </c>
      <c r="D35" s="136" t="s">
        <v>2180</v>
      </c>
      <c r="E35" s="124">
        <v>843</v>
      </c>
      <c r="F35" s="145" t="str">
        <f>VLOOKUP(E35,VIP!$A$2:$O13414,2,0)</f>
        <v>DRBR843</v>
      </c>
      <c r="G35" s="134" t="str">
        <f>VLOOKUP(E35,'LISTADO ATM'!$A$2:$B$897,2,0)</f>
        <v xml:space="preserve">ATM Oficina Romana Centro </v>
      </c>
      <c r="H35" s="134" t="str">
        <f>VLOOKUP(E35,VIP!$A$2:$O18277,7,FALSE)</f>
        <v>Si</v>
      </c>
      <c r="I35" s="134" t="str">
        <f>VLOOKUP(E35,VIP!$A$2:$O10242,8,FALSE)</f>
        <v>Si</v>
      </c>
      <c r="J35" s="134" t="str">
        <f>VLOOKUP(E35,VIP!$A$2:$O10192,8,FALSE)</f>
        <v>Si</v>
      </c>
      <c r="K35" s="134" t="str">
        <f>VLOOKUP(E35,VIP!$A$2:$O13766,6,0)</f>
        <v>NO</v>
      </c>
      <c r="L35" s="125" t="s">
        <v>2219</v>
      </c>
      <c r="M35" s="135" t="s">
        <v>2447</v>
      </c>
      <c r="N35" s="135" t="s">
        <v>2454</v>
      </c>
      <c r="O35" s="134" t="s">
        <v>2456</v>
      </c>
      <c r="P35" s="134"/>
      <c r="Q35" s="147" t="s">
        <v>2219</v>
      </c>
    </row>
    <row r="36" spans="1:17" ht="18" x14ac:dyDescent="0.25">
      <c r="A36" s="134" t="str">
        <f>VLOOKUP(E36,'LISTADO ATM'!$A$2:$C$898,3,0)</f>
        <v>DISTRITO NACIONAL</v>
      </c>
      <c r="B36" s="129">
        <v>3335900300</v>
      </c>
      <c r="C36" s="136">
        <v>44342.760196759256</v>
      </c>
      <c r="D36" s="136" t="s">
        <v>2180</v>
      </c>
      <c r="E36" s="124">
        <v>811</v>
      </c>
      <c r="F36" s="145" t="str">
        <f>VLOOKUP(E36,VIP!$A$2:$O13415,2,0)</f>
        <v>DRBR811</v>
      </c>
      <c r="G36" s="134" t="str">
        <f>VLOOKUP(E36,'LISTADO ATM'!$A$2:$B$897,2,0)</f>
        <v xml:space="preserve">ATM Almacenes Unidos </v>
      </c>
      <c r="H36" s="134" t="str">
        <f>VLOOKUP(E36,VIP!$A$2:$O18278,7,FALSE)</f>
        <v>Si</v>
      </c>
      <c r="I36" s="134" t="str">
        <f>VLOOKUP(E36,VIP!$A$2:$O10243,8,FALSE)</f>
        <v>Si</v>
      </c>
      <c r="J36" s="134" t="str">
        <f>VLOOKUP(E36,VIP!$A$2:$O10193,8,FALSE)</f>
        <v>Si</v>
      </c>
      <c r="K36" s="134" t="str">
        <f>VLOOKUP(E36,VIP!$A$2:$O13767,6,0)</f>
        <v>NO</v>
      </c>
      <c r="L36" s="125" t="s">
        <v>2219</v>
      </c>
      <c r="M36" s="135" t="s">
        <v>2447</v>
      </c>
      <c r="N36" s="135" t="s">
        <v>2454</v>
      </c>
      <c r="O36" s="134" t="s">
        <v>2456</v>
      </c>
      <c r="P36" s="134"/>
      <c r="Q36" s="147" t="s">
        <v>2219</v>
      </c>
    </row>
    <row r="37" spans="1:17" ht="18" x14ac:dyDescent="0.25">
      <c r="A37" s="134" t="str">
        <f>VLOOKUP(E37,'LISTADO ATM'!$A$2:$C$898,3,0)</f>
        <v>DISTRITO NACIONAL</v>
      </c>
      <c r="B37" s="129">
        <v>3335900302</v>
      </c>
      <c r="C37" s="136">
        <v>44342.760995370372</v>
      </c>
      <c r="D37" s="136" t="s">
        <v>2180</v>
      </c>
      <c r="E37" s="124">
        <v>919</v>
      </c>
      <c r="F37" s="145" t="str">
        <f>VLOOKUP(E37,VIP!$A$2:$O13416,2,0)</f>
        <v>DRBR16F</v>
      </c>
      <c r="G37" s="134" t="str">
        <f>VLOOKUP(E37,'LISTADO ATM'!$A$2:$B$897,2,0)</f>
        <v xml:space="preserve">ATM S/M La Cadena Sarasota </v>
      </c>
      <c r="H37" s="134" t="str">
        <f>VLOOKUP(E37,VIP!$A$2:$O18279,7,FALSE)</f>
        <v>Si</v>
      </c>
      <c r="I37" s="134" t="str">
        <f>VLOOKUP(E37,VIP!$A$2:$O10244,8,FALSE)</f>
        <v>Si</v>
      </c>
      <c r="J37" s="134" t="str">
        <f>VLOOKUP(E37,VIP!$A$2:$O10194,8,FALSE)</f>
        <v>Si</v>
      </c>
      <c r="K37" s="134" t="str">
        <f>VLOOKUP(E37,VIP!$A$2:$O13768,6,0)</f>
        <v>SI</v>
      </c>
      <c r="L37" s="125" t="s">
        <v>2219</v>
      </c>
      <c r="M37" s="135" t="s">
        <v>2447</v>
      </c>
      <c r="N37" s="135" t="s">
        <v>2454</v>
      </c>
      <c r="O37" s="134" t="s">
        <v>2456</v>
      </c>
      <c r="P37" s="134"/>
      <c r="Q37" s="147" t="s">
        <v>2219</v>
      </c>
    </row>
    <row r="38" spans="1:17" ht="18" x14ac:dyDescent="0.25">
      <c r="A38" s="134" t="str">
        <f>VLOOKUP(E38,'LISTADO ATM'!$A$2:$C$898,3,0)</f>
        <v>DISTRITO NACIONAL</v>
      </c>
      <c r="B38" s="129">
        <v>3335900304</v>
      </c>
      <c r="C38" s="136">
        <v>44342.762361111112</v>
      </c>
      <c r="D38" s="136" t="s">
        <v>2180</v>
      </c>
      <c r="E38" s="124">
        <v>617</v>
      </c>
      <c r="F38" s="145" t="str">
        <f>VLOOKUP(E38,VIP!$A$2:$O13417,2,0)</f>
        <v>DRBR617</v>
      </c>
      <c r="G38" s="134" t="str">
        <f>VLOOKUP(E38,'LISTADO ATM'!$A$2:$B$897,2,0)</f>
        <v xml:space="preserve">ATM Guardia Presidencial </v>
      </c>
      <c r="H38" s="134" t="str">
        <f>VLOOKUP(E38,VIP!$A$2:$O18280,7,FALSE)</f>
        <v>Si</v>
      </c>
      <c r="I38" s="134" t="str">
        <f>VLOOKUP(E38,VIP!$A$2:$O10245,8,FALSE)</f>
        <v>Si</v>
      </c>
      <c r="J38" s="134" t="str">
        <f>VLOOKUP(E38,VIP!$A$2:$O10195,8,FALSE)</f>
        <v>Si</v>
      </c>
      <c r="K38" s="134" t="str">
        <f>VLOOKUP(E38,VIP!$A$2:$O13769,6,0)</f>
        <v>NO</v>
      </c>
      <c r="L38" s="125" t="s">
        <v>2572</v>
      </c>
      <c r="M38" s="135" t="s">
        <v>2447</v>
      </c>
      <c r="N38" s="135" t="s">
        <v>2454</v>
      </c>
      <c r="O38" s="134" t="s">
        <v>2456</v>
      </c>
      <c r="P38" s="134"/>
      <c r="Q38" s="147" t="s">
        <v>2572</v>
      </c>
    </row>
    <row r="39" spans="1:17" ht="18" x14ac:dyDescent="0.25">
      <c r="A39" s="134" t="str">
        <f>VLOOKUP(E39,'LISTADO ATM'!$A$2:$C$898,3,0)</f>
        <v>DISTRITO NACIONAL</v>
      </c>
      <c r="B39" s="129">
        <v>3335900305</v>
      </c>
      <c r="C39" s="136">
        <v>44342.764965277776</v>
      </c>
      <c r="D39" s="136" t="s">
        <v>2180</v>
      </c>
      <c r="E39" s="124">
        <v>542</v>
      </c>
      <c r="F39" s="145" t="str">
        <f>VLOOKUP(E39,VIP!$A$2:$O13418,2,0)</f>
        <v>DRBR542</v>
      </c>
      <c r="G39" s="134" t="str">
        <f>VLOOKUP(E39,'LISTADO ATM'!$A$2:$B$897,2,0)</f>
        <v>ATM S/M la Cadena Carretera Mella</v>
      </c>
      <c r="H39" s="134" t="str">
        <f>VLOOKUP(E39,VIP!$A$2:$O18281,7,FALSE)</f>
        <v>NO</v>
      </c>
      <c r="I39" s="134" t="str">
        <f>VLOOKUP(E39,VIP!$A$2:$O10246,8,FALSE)</f>
        <v>SI</v>
      </c>
      <c r="J39" s="134" t="str">
        <f>VLOOKUP(E39,VIP!$A$2:$O10196,8,FALSE)</f>
        <v>SI</v>
      </c>
      <c r="K39" s="134" t="str">
        <f>VLOOKUP(E39,VIP!$A$2:$O13770,6,0)</f>
        <v>NO</v>
      </c>
      <c r="L39" s="125" t="s">
        <v>2219</v>
      </c>
      <c r="M39" s="135" t="s">
        <v>2447</v>
      </c>
      <c r="N39" s="135" t="s">
        <v>2454</v>
      </c>
      <c r="O39" s="134" t="s">
        <v>2456</v>
      </c>
      <c r="P39" s="134"/>
      <c r="Q39" s="147" t="s">
        <v>2219</v>
      </c>
    </row>
    <row r="40" spans="1:17" ht="18" x14ac:dyDescent="0.25">
      <c r="A40" s="134" t="str">
        <f>VLOOKUP(E40,'LISTADO ATM'!$A$2:$C$898,3,0)</f>
        <v>ESTE</v>
      </c>
      <c r="B40" s="129">
        <v>3335900308</v>
      </c>
      <c r="C40" s="136">
        <v>44342.765694444446</v>
      </c>
      <c r="D40" s="136" t="s">
        <v>2180</v>
      </c>
      <c r="E40" s="124">
        <v>211</v>
      </c>
      <c r="F40" s="145" t="str">
        <f>VLOOKUP(E40,VIP!$A$2:$O13419,2,0)</f>
        <v>DRBR211</v>
      </c>
      <c r="G40" s="134" t="str">
        <f>VLOOKUP(E40,'LISTADO ATM'!$A$2:$B$897,2,0)</f>
        <v xml:space="preserve">ATM Oficina La Romana I </v>
      </c>
      <c r="H40" s="134" t="str">
        <f>VLOOKUP(E40,VIP!$A$2:$O18282,7,FALSE)</f>
        <v>Si</v>
      </c>
      <c r="I40" s="134" t="str">
        <f>VLOOKUP(E40,VIP!$A$2:$O10247,8,FALSE)</f>
        <v>Si</v>
      </c>
      <c r="J40" s="134" t="str">
        <f>VLOOKUP(E40,VIP!$A$2:$O10197,8,FALSE)</f>
        <v>Si</v>
      </c>
      <c r="K40" s="134" t="str">
        <f>VLOOKUP(E40,VIP!$A$2:$O13771,6,0)</f>
        <v>NO</v>
      </c>
      <c r="L40" s="125" t="s">
        <v>2572</v>
      </c>
      <c r="M40" s="152" t="s">
        <v>2581</v>
      </c>
      <c r="N40" s="135" t="s">
        <v>2454</v>
      </c>
      <c r="O40" s="134" t="s">
        <v>2456</v>
      </c>
      <c r="P40" s="134"/>
      <c r="Q40" s="151">
        <v>44343.408333333333</v>
      </c>
    </row>
    <row r="41" spans="1:17" ht="18" x14ac:dyDescent="0.25">
      <c r="A41" s="134" t="str">
        <f>VLOOKUP(E41,'LISTADO ATM'!$A$2:$C$898,3,0)</f>
        <v>DISTRITO NACIONAL</v>
      </c>
      <c r="B41" s="129">
        <v>3335900309</v>
      </c>
      <c r="C41" s="136">
        <v>44342.769826388889</v>
      </c>
      <c r="D41" s="136" t="s">
        <v>2180</v>
      </c>
      <c r="E41" s="124">
        <v>359</v>
      </c>
      <c r="F41" s="145" t="str">
        <f>VLOOKUP(E41,VIP!$A$2:$O13420,2,0)</f>
        <v>DRBR359</v>
      </c>
      <c r="G41" s="134" t="str">
        <f>VLOOKUP(E41,'LISTADO ATM'!$A$2:$B$897,2,0)</f>
        <v>ATM S/M Bravo Ozama</v>
      </c>
      <c r="H41" s="134" t="str">
        <f>VLOOKUP(E41,VIP!$A$2:$O18283,7,FALSE)</f>
        <v>N/A</v>
      </c>
      <c r="I41" s="134" t="str">
        <f>VLOOKUP(E41,VIP!$A$2:$O10248,8,FALSE)</f>
        <v>N/A</v>
      </c>
      <c r="J41" s="134" t="str">
        <f>VLOOKUP(E41,VIP!$A$2:$O10198,8,FALSE)</f>
        <v>N/A</v>
      </c>
      <c r="K41" s="134" t="str">
        <f>VLOOKUP(E41,VIP!$A$2:$O13772,6,0)</f>
        <v>N/A</v>
      </c>
      <c r="L41" s="125" t="s">
        <v>2572</v>
      </c>
      <c r="M41" s="135" t="s">
        <v>2447</v>
      </c>
      <c r="N41" s="135" t="s">
        <v>2454</v>
      </c>
      <c r="O41" s="134" t="s">
        <v>2456</v>
      </c>
      <c r="P41" s="134"/>
      <c r="Q41" s="147" t="s">
        <v>2572</v>
      </c>
    </row>
    <row r="42" spans="1:17" ht="18" x14ac:dyDescent="0.25">
      <c r="A42" s="134" t="str">
        <f>VLOOKUP(E42,'LISTADO ATM'!$A$2:$C$898,3,0)</f>
        <v>DISTRITO NACIONAL</v>
      </c>
      <c r="B42" s="129">
        <v>3335900312</v>
      </c>
      <c r="C42" s="136">
        <v>44342.773182870369</v>
      </c>
      <c r="D42" s="136" t="s">
        <v>2180</v>
      </c>
      <c r="E42" s="124">
        <v>884</v>
      </c>
      <c r="F42" s="145" t="str">
        <f>VLOOKUP(E42,VIP!$A$2:$O13422,2,0)</f>
        <v>DRBR884</v>
      </c>
      <c r="G42" s="134" t="str">
        <f>VLOOKUP(E42,'LISTADO ATM'!$A$2:$B$897,2,0)</f>
        <v xml:space="preserve">ATM UNP Olé Sabana Perdida </v>
      </c>
      <c r="H42" s="134" t="str">
        <f>VLOOKUP(E42,VIP!$A$2:$O18285,7,FALSE)</f>
        <v>Si</v>
      </c>
      <c r="I42" s="134" t="str">
        <f>VLOOKUP(E42,VIP!$A$2:$O10250,8,FALSE)</f>
        <v>Si</v>
      </c>
      <c r="J42" s="134" t="str">
        <f>VLOOKUP(E42,VIP!$A$2:$O10200,8,FALSE)</f>
        <v>Si</v>
      </c>
      <c r="K42" s="134" t="str">
        <f>VLOOKUP(E42,VIP!$A$2:$O13774,6,0)</f>
        <v>NO</v>
      </c>
      <c r="L42" s="125" t="s">
        <v>2572</v>
      </c>
      <c r="M42" s="135" t="s">
        <v>2447</v>
      </c>
      <c r="N42" s="135" t="s">
        <v>2454</v>
      </c>
      <c r="O42" s="134" t="s">
        <v>2456</v>
      </c>
      <c r="P42" s="134"/>
      <c r="Q42" s="147" t="s">
        <v>2572</v>
      </c>
    </row>
    <row r="43" spans="1:17" ht="18" x14ac:dyDescent="0.25">
      <c r="A43" s="134" t="str">
        <f>VLOOKUP(E43,'LISTADO ATM'!$A$2:$C$898,3,0)</f>
        <v>SUR</v>
      </c>
      <c r="B43" s="129">
        <v>3335900313</v>
      </c>
      <c r="C43" s="136">
        <v>44342.77480324074</v>
      </c>
      <c r="D43" s="136" t="s">
        <v>2180</v>
      </c>
      <c r="E43" s="124">
        <v>45</v>
      </c>
      <c r="F43" s="145" t="str">
        <f>VLOOKUP(E43,VIP!$A$2:$O13423,2,0)</f>
        <v>DRBR045</v>
      </c>
      <c r="G43" s="134" t="str">
        <f>VLOOKUP(E43,'LISTADO ATM'!$A$2:$B$897,2,0)</f>
        <v xml:space="preserve">ATM Oficina Tamayo </v>
      </c>
      <c r="H43" s="134" t="str">
        <f>VLOOKUP(E43,VIP!$A$2:$O18286,7,FALSE)</f>
        <v>Si</v>
      </c>
      <c r="I43" s="134" t="str">
        <f>VLOOKUP(E43,VIP!$A$2:$O10251,8,FALSE)</f>
        <v>Si</v>
      </c>
      <c r="J43" s="134" t="str">
        <f>VLOOKUP(E43,VIP!$A$2:$O10201,8,FALSE)</f>
        <v>Si</v>
      </c>
      <c r="K43" s="134" t="str">
        <f>VLOOKUP(E43,VIP!$A$2:$O13775,6,0)</f>
        <v>SI</v>
      </c>
      <c r="L43" s="125" t="s">
        <v>2469</v>
      </c>
      <c r="M43" s="135" t="s">
        <v>2447</v>
      </c>
      <c r="N43" s="135" t="s">
        <v>2454</v>
      </c>
      <c r="O43" s="134" t="s">
        <v>2456</v>
      </c>
      <c r="P43" s="134"/>
      <c r="Q43" s="147" t="s">
        <v>2469</v>
      </c>
    </row>
    <row r="44" spans="1:17" ht="18" x14ac:dyDescent="0.25">
      <c r="A44" s="134" t="str">
        <f>VLOOKUP(E44,'LISTADO ATM'!$A$2:$C$898,3,0)</f>
        <v>DISTRITO NACIONAL</v>
      </c>
      <c r="B44" s="129">
        <v>3335900314</v>
      </c>
      <c r="C44" s="136">
        <v>44342.776030092595</v>
      </c>
      <c r="D44" s="136" t="s">
        <v>2180</v>
      </c>
      <c r="E44" s="124">
        <v>32</v>
      </c>
      <c r="F44" s="145" t="str">
        <f>VLOOKUP(E44,VIP!$A$2:$O13424,2,0)</f>
        <v>DRBR032</v>
      </c>
      <c r="G44" s="134" t="str">
        <f>VLOOKUP(E44,'LISTADO ATM'!$A$2:$B$897,2,0)</f>
        <v xml:space="preserve">ATM Oficina San Martín II </v>
      </c>
      <c r="H44" s="134" t="str">
        <f>VLOOKUP(E44,VIP!$A$2:$O18287,7,FALSE)</f>
        <v>Si</v>
      </c>
      <c r="I44" s="134" t="str">
        <f>VLOOKUP(E44,VIP!$A$2:$O10252,8,FALSE)</f>
        <v>Si</v>
      </c>
      <c r="J44" s="134" t="str">
        <f>VLOOKUP(E44,VIP!$A$2:$O10202,8,FALSE)</f>
        <v>Si</v>
      </c>
      <c r="K44" s="134" t="str">
        <f>VLOOKUP(E44,VIP!$A$2:$O13776,6,0)</f>
        <v>NO</v>
      </c>
      <c r="L44" s="125" t="s">
        <v>2469</v>
      </c>
      <c r="M44" s="135" t="s">
        <v>2447</v>
      </c>
      <c r="N44" s="135" t="s">
        <v>2454</v>
      </c>
      <c r="O44" s="134" t="s">
        <v>2456</v>
      </c>
      <c r="P44" s="134"/>
      <c r="Q44" s="147" t="s">
        <v>2469</v>
      </c>
    </row>
    <row r="45" spans="1:17" ht="18" x14ac:dyDescent="0.25">
      <c r="A45" s="134" t="str">
        <f>VLOOKUP(E45,'LISTADO ATM'!$A$2:$C$898,3,0)</f>
        <v>DISTRITO NACIONAL</v>
      </c>
      <c r="B45" s="129">
        <v>3335900315</v>
      </c>
      <c r="C45" s="136">
        <v>44342.776643518519</v>
      </c>
      <c r="D45" s="136" t="s">
        <v>2181</v>
      </c>
      <c r="E45" s="124">
        <v>56</v>
      </c>
      <c r="F45" s="145" t="str">
        <f>VLOOKUP(E45,VIP!$A$2:$O13425,2,0)</f>
        <v>DRBR725</v>
      </c>
      <c r="G45" s="134" t="str">
        <f>VLOOKUP(E45,'LISTADO ATM'!$A$2:$B$897,2,0)</f>
        <v xml:space="preserve">ATM Oficina Villa Mella II </v>
      </c>
      <c r="H45" s="134" t="str">
        <f>VLOOKUP(E45,VIP!$A$2:$O18288,7,FALSE)</f>
        <v>Si</v>
      </c>
      <c r="I45" s="134" t="str">
        <f>VLOOKUP(E45,VIP!$A$2:$O10253,8,FALSE)</f>
        <v>Si</v>
      </c>
      <c r="J45" s="134" t="str">
        <f>VLOOKUP(E45,VIP!$A$2:$O10203,8,FALSE)</f>
        <v>Si</v>
      </c>
      <c r="K45" s="134" t="str">
        <f>VLOOKUP(E45,VIP!$A$2:$O13777,6,0)</f>
        <v>NO</v>
      </c>
      <c r="L45" s="125" t="s">
        <v>2572</v>
      </c>
      <c r="M45" s="135" t="s">
        <v>2447</v>
      </c>
      <c r="N45" s="135" t="s">
        <v>2454</v>
      </c>
      <c r="O45" s="134" t="s">
        <v>2569</v>
      </c>
      <c r="P45" s="134"/>
      <c r="Q45" s="147" t="s">
        <v>2572</v>
      </c>
    </row>
    <row r="46" spans="1:17" ht="18" x14ac:dyDescent="0.25">
      <c r="A46" s="134" t="str">
        <f>VLOOKUP(E46,'LISTADO ATM'!$A$2:$C$898,3,0)</f>
        <v>DISTRITO NACIONAL</v>
      </c>
      <c r="B46" s="129">
        <v>3335900317</v>
      </c>
      <c r="C46" s="136">
        <v>44342.777233796296</v>
      </c>
      <c r="D46" s="136" t="s">
        <v>2180</v>
      </c>
      <c r="E46" s="124">
        <v>152</v>
      </c>
      <c r="F46" s="145" t="str">
        <f>VLOOKUP(E46,VIP!$A$2:$O13426,2,0)</f>
        <v>DRBR152</v>
      </c>
      <c r="G46" s="134" t="str">
        <f>VLOOKUP(E46,'LISTADO ATM'!$A$2:$B$897,2,0)</f>
        <v xml:space="preserve">ATM Kiosco Megacentro II </v>
      </c>
      <c r="H46" s="134" t="str">
        <f>VLOOKUP(E46,VIP!$A$2:$O18289,7,FALSE)</f>
        <v>Si</v>
      </c>
      <c r="I46" s="134" t="str">
        <f>VLOOKUP(E46,VIP!$A$2:$O10254,8,FALSE)</f>
        <v>Si</v>
      </c>
      <c r="J46" s="134" t="str">
        <f>VLOOKUP(E46,VIP!$A$2:$O10204,8,FALSE)</f>
        <v>Si</v>
      </c>
      <c r="K46" s="134" t="str">
        <f>VLOOKUP(E46,VIP!$A$2:$O13778,6,0)</f>
        <v>NO</v>
      </c>
      <c r="L46" s="125" t="s">
        <v>2469</v>
      </c>
      <c r="M46" s="135" t="s">
        <v>2447</v>
      </c>
      <c r="N46" s="135" t="s">
        <v>2454</v>
      </c>
      <c r="O46" s="134" t="s">
        <v>2456</v>
      </c>
      <c r="P46" s="134"/>
      <c r="Q46" s="147" t="s">
        <v>2469</v>
      </c>
    </row>
    <row r="47" spans="1:17" ht="18" x14ac:dyDescent="0.25">
      <c r="A47" s="134" t="str">
        <f>VLOOKUP(E47,'LISTADO ATM'!$A$2:$C$898,3,0)</f>
        <v>NORTE</v>
      </c>
      <c r="B47" s="129">
        <v>3335900318</v>
      </c>
      <c r="C47" s="136">
        <v>44342.778055555558</v>
      </c>
      <c r="D47" s="136" t="s">
        <v>2181</v>
      </c>
      <c r="E47" s="124">
        <v>511</v>
      </c>
      <c r="F47" s="145" t="str">
        <f>VLOOKUP(E47,VIP!$A$2:$O13427,2,0)</f>
        <v>DRBR511</v>
      </c>
      <c r="G47" s="134" t="str">
        <f>VLOOKUP(E47,'LISTADO ATM'!$A$2:$B$897,2,0)</f>
        <v xml:space="preserve">ATM UNP Río San Juan (Nagua) </v>
      </c>
      <c r="H47" s="134" t="str">
        <f>VLOOKUP(E47,VIP!$A$2:$O18290,7,FALSE)</f>
        <v>Si</v>
      </c>
      <c r="I47" s="134" t="str">
        <f>VLOOKUP(E47,VIP!$A$2:$O10255,8,FALSE)</f>
        <v>Si</v>
      </c>
      <c r="J47" s="134" t="str">
        <f>VLOOKUP(E47,VIP!$A$2:$O10205,8,FALSE)</f>
        <v>Si</v>
      </c>
      <c r="K47" s="134" t="str">
        <f>VLOOKUP(E47,VIP!$A$2:$O13779,6,0)</f>
        <v>NO</v>
      </c>
      <c r="L47" s="125" t="s">
        <v>2572</v>
      </c>
      <c r="M47" s="135" t="s">
        <v>2447</v>
      </c>
      <c r="N47" s="135" t="s">
        <v>2454</v>
      </c>
      <c r="O47" s="134" t="s">
        <v>2569</v>
      </c>
      <c r="P47" s="134"/>
      <c r="Q47" s="147" t="s">
        <v>2572</v>
      </c>
    </row>
    <row r="48" spans="1:17" ht="18" x14ac:dyDescent="0.25">
      <c r="A48" s="134" t="str">
        <f>VLOOKUP(E48,'LISTADO ATM'!$A$2:$C$898,3,0)</f>
        <v>DISTRITO NACIONAL</v>
      </c>
      <c r="B48" s="129">
        <v>3335900320</v>
      </c>
      <c r="C48" s="136">
        <v>44342.779074074075</v>
      </c>
      <c r="D48" s="136" t="s">
        <v>2180</v>
      </c>
      <c r="E48" s="124">
        <v>744</v>
      </c>
      <c r="F48" s="145" t="str">
        <f>VLOOKUP(E48,VIP!$A$2:$O13428,2,0)</f>
        <v>DRBR289</v>
      </c>
      <c r="G48" s="134" t="str">
        <f>VLOOKUP(E48,'LISTADO ATM'!$A$2:$B$897,2,0)</f>
        <v xml:space="preserve">ATM Multicentro La Sirena Venezuela </v>
      </c>
      <c r="H48" s="134" t="str">
        <f>VLOOKUP(E48,VIP!$A$2:$O18291,7,FALSE)</f>
        <v>Si</v>
      </c>
      <c r="I48" s="134" t="str">
        <f>VLOOKUP(E48,VIP!$A$2:$O10256,8,FALSE)</f>
        <v>Si</v>
      </c>
      <c r="J48" s="134" t="str">
        <f>VLOOKUP(E48,VIP!$A$2:$O10206,8,FALSE)</f>
        <v>Si</v>
      </c>
      <c r="K48" s="134" t="str">
        <f>VLOOKUP(E48,VIP!$A$2:$O13780,6,0)</f>
        <v>SI</v>
      </c>
      <c r="L48" s="125" t="s">
        <v>2572</v>
      </c>
      <c r="M48" s="135" t="s">
        <v>2447</v>
      </c>
      <c r="N48" s="135" t="s">
        <v>2454</v>
      </c>
      <c r="O48" s="134" t="s">
        <v>2456</v>
      </c>
      <c r="P48" s="134"/>
      <c r="Q48" s="147" t="s">
        <v>2572</v>
      </c>
    </row>
    <row r="49" spans="1:17" ht="18" x14ac:dyDescent="0.25">
      <c r="A49" s="134" t="str">
        <f>VLOOKUP(E49,'LISTADO ATM'!$A$2:$C$898,3,0)</f>
        <v>DISTRITO NACIONAL</v>
      </c>
      <c r="B49" s="129">
        <v>3335900321</v>
      </c>
      <c r="C49" s="136">
        <v>44342.780682870369</v>
      </c>
      <c r="D49" s="136" t="s">
        <v>2180</v>
      </c>
      <c r="E49" s="124">
        <v>160</v>
      </c>
      <c r="F49" s="145" t="str">
        <f>VLOOKUP(E49,VIP!$A$2:$O13429,2,0)</f>
        <v>DRBR160</v>
      </c>
      <c r="G49" s="134" t="str">
        <f>VLOOKUP(E49,'LISTADO ATM'!$A$2:$B$897,2,0)</f>
        <v xml:space="preserve">ATM Oficina Herrera </v>
      </c>
      <c r="H49" s="134" t="str">
        <f>VLOOKUP(E49,VIP!$A$2:$O18292,7,FALSE)</f>
        <v>Si</v>
      </c>
      <c r="I49" s="134" t="str">
        <f>VLOOKUP(E49,VIP!$A$2:$O10257,8,FALSE)</f>
        <v>Si</v>
      </c>
      <c r="J49" s="134" t="str">
        <f>VLOOKUP(E49,VIP!$A$2:$O10207,8,FALSE)</f>
        <v>Si</v>
      </c>
      <c r="K49" s="134" t="str">
        <f>VLOOKUP(E49,VIP!$A$2:$O13781,6,0)</f>
        <v>NO</v>
      </c>
      <c r="L49" s="125" t="s">
        <v>2219</v>
      </c>
      <c r="M49" s="135" t="s">
        <v>2447</v>
      </c>
      <c r="N49" s="135" t="s">
        <v>2454</v>
      </c>
      <c r="O49" s="134" t="s">
        <v>2456</v>
      </c>
      <c r="P49" s="134"/>
      <c r="Q49" s="147" t="s">
        <v>2219</v>
      </c>
    </row>
    <row r="50" spans="1:17" ht="18" x14ac:dyDescent="0.25">
      <c r="A50" s="134" t="str">
        <f>VLOOKUP(E50,'LISTADO ATM'!$A$2:$C$898,3,0)</f>
        <v>SUR</v>
      </c>
      <c r="B50" s="129">
        <v>3335900322</v>
      </c>
      <c r="C50" s="136">
        <v>44342.78162037037</v>
      </c>
      <c r="D50" s="136" t="s">
        <v>2180</v>
      </c>
      <c r="E50" s="124">
        <v>781</v>
      </c>
      <c r="F50" s="145" t="str">
        <f>VLOOKUP(E50,VIP!$A$2:$O13430,2,0)</f>
        <v>DRBR186</v>
      </c>
      <c r="G50" s="134" t="str">
        <f>VLOOKUP(E50,'LISTADO ATM'!$A$2:$B$897,2,0)</f>
        <v xml:space="preserve">ATM Estación Isla Barahona </v>
      </c>
      <c r="H50" s="134" t="str">
        <f>VLOOKUP(E50,VIP!$A$2:$O18293,7,FALSE)</f>
        <v>Si</v>
      </c>
      <c r="I50" s="134" t="str">
        <f>VLOOKUP(E50,VIP!$A$2:$O10258,8,FALSE)</f>
        <v>Si</v>
      </c>
      <c r="J50" s="134" t="str">
        <f>VLOOKUP(E50,VIP!$A$2:$O10208,8,FALSE)</f>
        <v>Si</v>
      </c>
      <c r="K50" s="134" t="str">
        <f>VLOOKUP(E50,VIP!$A$2:$O13782,6,0)</f>
        <v>NO</v>
      </c>
      <c r="L50" s="125" t="s">
        <v>2572</v>
      </c>
      <c r="M50" s="152" t="s">
        <v>2581</v>
      </c>
      <c r="N50" s="135" t="s">
        <v>2454</v>
      </c>
      <c r="O50" s="134" t="s">
        <v>2456</v>
      </c>
      <c r="P50" s="134"/>
      <c r="Q50" s="151">
        <v>44343.407638888886</v>
      </c>
    </row>
    <row r="51" spans="1:17" ht="18" x14ac:dyDescent="0.25">
      <c r="A51" s="134" t="str">
        <f>VLOOKUP(E51,'LISTADO ATM'!$A$2:$C$898,3,0)</f>
        <v>ESTE</v>
      </c>
      <c r="B51" s="129">
        <v>3335900324</v>
      </c>
      <c r="C51" s="136">
        <v>44342.782233796293</v>
      </c>
      <c r="D51" s="136" t="s">
        <v>2180</v>
      </c>
      <c r="E51" s="124">
        <v>353</v>
      </c>
      <c r="F51" s="145" t="str">
        <f>VLOOKUP(E51,VIP!$A$2:$O13431,2,0)</f>
        <v>DRBR353</v>
      </c>
      <c r="G51" s="134" t="str">
        <f>VLOOKUP(E51,'LISTADO ATM'!$A$2:$B$897,2,0)</f>
        <v xml:space="preserve">ATM Estación Boulevard Juan Dolio </v>
      </c>
      <c r="H51" s="134" t="str">
        <f>VLOOKUP(E51,VIP!$A$2:$O18294,7,FALSE)</f>
        <v>Si</v>
      </c>
      <c r="I51" s="134" t="str">
        <f>VLOOKUP(E51,VIP!$A$2:$O10259,8,FALSE)</f>
        <v>Si</v>
      </c>
      <c r="J51" s="134" t="str">
        <f>VLOOKUP(E51,VIP!$A$2:$O10209,8,FALSE)</f>
        <v>Si</v>
      </c>
      <c r="K51" s="134" t="str">
        <f>VLOOKUP(E51,VIP!$A$2:$O13783,6,0)</f>
        <v>NO</v>
      </c>
      <c r="L51" s="125" t="s">
        <v>2219</v>
      </c>
      <c r="M51" s="135" t="s">
        <v>2447</v>
      </c>
      <c r="N51" s="135" t="s">
        <v>2454</v>
      </c>
      <c r="O51" s="134" t="s">
        <v>2456</v>
      </c>
      <c r="P51" s="134"/>
      <c r="Q51" s="147" t="s">
        <v>2219</v>
      </c>
    </row>
    <row r="52" spans="1:17" ht="18" x14ac:dyDescent="0.25">
      <c r="A52" s="134" t="str">
        <f>VLOOKUP(E52,'LISTADO ATM'!$A$2:$C$898,3,0)</f>
        <v>DISTRITO NACIONAL</v>
      </c>
      <c r="B52" s="129">
        <v>3335900325</v>
      </c>
      <c r="C52" s="136">
        <v>44342.78334490741</v>
      </c>
      <c r="D52" s="136" t="s">
        <v>2180</v>
      </c>
      <c r="E52" s="124">
        <v>85</v>
      </c>
      <c r="F52" s="145" t="str">
        <f>VLOOKUP(E52,VIP!$A$2:$O13432,2,0)</f>
        <v>DRBR085</v>
      </c>
      <c r="G52" s="134" t="str">
        <f>VLOOKUP(E52,'LISTADO ATM'!$A$2:$B$897,2,0)</f>
        <v xml:space="preserve">ATM Oficina San Isidro (Fuerza Aérea) </v>
      </c>
      <c r="H52" s="134" t="str">
        <f>VLOOKUP(E52,VIP!$A$2:$O18295,7,FALSE)</f>
        <v>Si</v>
      </c>
      <c r="I52" s="134" t="str">
        <f>VLOOKUP(E52,VIP!$A$2:$O10260,8,FALSE)</f>
        <v>Si</v>
      </c>
      <c r="J52" s="134" t="str">
        <f>VLOOKUP(E52,VIP!$A$2:$O10210,8,FALSE)</f>
        <v>Si</v>
      </c>
      <c r="K52" s="134" t="str">
        <f>VLOOKUP(E52,VIP!$A$2:$O13784,6,0)</f>
        <v>NO</v>
      </c>
      <c r="L52" s="125" t="s">
        <v>2469</v>
      </c>
      <c r="M52" s="152" t="s">
        <v>2581</v>
      </c>
      <c r="N52" s="135" t="s">
        <v>2454</v>
      </c>
      <c r="O52" s="134" t="s">
        <v>2456</v>
      </c>
      <c r="P52" s="134"/>
      <c r="Q52" s="151">
        <v>44343.411805555559</v>
      </c>
    </row>
    <row r="53" spans="1:17" ht="18" x14ac:dyDescent="0.25">
      <c r="A53" s="134" t="str">
        <f>VLOOKUP(E53,'LISTADO ATM'!$A$2:$C$898,3,0)</f>
        <v>DISTRITO NACIONAL</v>
      </c>
      <c r="B53" s="129">
        <v>3335900328</v>
      </c>
      <c r="C53" s="136">
        <v>44342.785104166665</v>
      </c>
      <c r="D53" s="136" t="s">
        <v>2180</v>
      </c>
      <c r="E53" s="124">
        <v>938</v>
      </c>
      <c r="F53" s="145" t="str">
        <f>VLOOKUP(E53,VIP!$A$2:$O13434,2,0)</f>
        <v>DRBR938</v>
      </c>
      <c r="G53" s="134" t="str">
        <f>VLOOKUP(E53,'LISTADO ATM'!$A$2:$B$897,2,0)</f>
        <v xml:space="preserve">ATM Autobanco Oficina Filadelfia Plaza </v>
      </c>
      <c r="H53" s="134" t="str">
        <f>VLOOKUP(E53,VIP!$A$2:$O18297,7,FALSE)</f>
        <v>Si</v>
      </c>
      <c r="I53" s="134" t="str">
        <f>VLOOKUP(E53,VIP!$A$2:$O10262,8,FALSE)</f>
        <v>Si</v>
      </c>
      <c r="J53" s="134" t="str">
        <f>VLOOKUP(E53,VIP!$A$2:$O10212,8,FALSE)</f>
        <v>Si</v>
      </c>
      <c r="K53" s="134" t="str">
        <f>VLOOKUP(E53,VIP!$A$2:$O13786,6,0)</f>
        <v>NO</v>
      </c>
      <c r="L53" s="125" t="s">
        <v>2469</v>
      </c>
      <c r="M53" s="135" t="s">
        <v>2447</v>
      </c>
      <c r="N53" s="135" t="s">
        <v>2454</v>
      </c>
      <c r="O53" s="134" t="s">
        <v>2456</v>
      </c>
      <c r="P53" s="134"/>
      <c r="Q53" s="147" t="s">
        <v>2469</v>
      </c>
    </row>
    <row r="54" spans="1:17" ht="18" x14ac:dyDescent="0.25">
      <c r="A54" s="134" t="str">
        <f>VLOOKUP(E54,'LISTADO ATM'!$A$2:$C$898,3,0)</f>
        <v>SUR</v>
      </c>
      <c r="B54" s="129">
        <v>3335900330</v>
      </c>
      <c r="C54" s="136">
        <v>44342.78943287037</v>
      </c>
      <c r="D54" s="136" t="s">
        <v>2180</v>
      </c>
      <c r="E54" s="124">
        <v>783</v>
      </c>
      <c r="F54" s="145" t="str">
        <f>VLOOKUP(E54,VIP!$A$2:$O13435,2,0)</f>
        <v>DRBR303</v>
      </c>
      <c r="G54" s="134" t="str">
        <f>VLOOKUP(E54,'LISTADO ATM'!$A$2:$B$897,2,0)</f>
        <v xml:space="preserve">ATM Autobanco Alfa y Omega (Barahona) </v>
      </c>
      <c r="H54" s="134" t="str">
        <f>VLOOKUP(E54,VIP!$A$2:$O18298,7,FALSE)</f>
        <v>Si</v>
      </c>
      <c r="I54" s="134" t="str">
        <f>VLOOKUP(E54,VIP!$A$2:$O10263,8,FALSE)</f>
        <v>Si</v>
      </c>
      <c r="J54" s="134" t="str">
        <f>VLOOKUP(E54,VIP!$A$2:$O10213,8,FALSE)</f>
        <v>Si</v>
      </c>
      <c r="K54" s="134" t="str">
        <f>VLOOKUP(E54,VIP!$A$2:$O13787,6,0)</f>
        <v>NO</v>
      </c>
      <c r="L54" s="125" t="s">
        <v>2219</v>
      </c>
      <c r="M54" s="152" t="s">
        <v>2581</v>
      </c>
      <c r="N54" s="135" t="s">
        <v>2454</v>
      </c>
      <c r="O54" s="134" t="s">
        <v>2456</v>
      </c>
      <c r="P54" s="134"/>
      <c r="Q54" s="151">
        <v>44343.40347222222</v>
      </c>
    </row>
    <row r="55" spans="1:17" ht="18" x14ac:dyDescent="0.25">
      <c r="A55" s="134" t="str">
        <f>VLOOKUP(E55,'LISTADO ATM'!$A$2:$C$898,3,0)</f>
        <v>SUR</v>
      </c>
      <c r="B55" s="129">
        <v>3335900347</v>
      </c>
      <c r="C55" s="136">
        <v>44342.865601851852</v>
      </c>
      <c r="D55" s="136" t="s">
        <v>2450</v>
      </c>
      <c r="E55" s="124">
        <v>403</v>
      </c>
      <c r="F55" s="145" t="str">
        <f>VLOOKUP(E55,VIP!$A$2:$O13436,2,0)</f>
        <v>DRBR403</v>
      </c>
      <c r="G55" s="134" t="str">
        <f>VLOOKUP(E55,'LISTADO ATM'!$A$2:$B$897,2,0)</f>
        <v xml:space="preserve">ATM Oficina Vicente Noble </v>
      </c>
      <c r="H55" s="134" t="str">
        <f>VLOOKUP(E55,VIP!$A$2:$O18299,7,FALSE)</f>
        <v>Si</v>
      </c>
      <c r="I55" s="134" t="str">
        <f>VLOOKUP(E55,VIP!$A$2:$O10264,8,FALSE)</f>
        <v>Si</v>
      </c>
      <c r="J55" s="134" t="str">
        <f>VLOOKUP(E55,VIP!$A$2:$O10214,8,FALSE)</f>
        <v>Si</v>
      </c>
      <c r="K55" s="134" t="str">
        <f>VLOOKUP(E55,VIP!$A$2:$O13788,6,0)</f>
        <v>NO</v>
      </c>
      <c r="L55" s="125" t="s">
        <v>2418</v>
      </c>
      <c r="M55" s="135" t="s">
        <v>2447</v>
      </c>
      <c r="N55" s="135" t="s">
        <v>2454</v>
      </c>
      <c r="O55" s="134" t="s">
        <v>2455</v>
      </c>
      <c r="P55" s="134"/>
      <c r="Q55" s="147" t="s">
        <v>2418</v>
      </c>
    </row>
    <row r="56" spans="1:17" ht="18" x14ac:dyDescent="0.25">
      <c r="A56" s="134" t="str">
        <f>VLOOKUP(E56,'LISTADO ATM'!$A$2:$C$898,3,0)</f>
        <v>DISTRITO NACIONAL</v>
      </c>
      <c r="B56" s="129">
        <v>3335900348</v>
      </c>
      <c r="C56" s="136">
        <v>44342.867581018516</v>
      </c>
      <c r="D56" s="136" t="s">
        <v>2450</v>
      </c>
      <c r="E56" s="124">
        <v>678</v>
      </c>
      <c r="F56" s="145" t="str">
        <f>VLOOKUP(E56,VIP!$A$2:$O13437,2,0)</f>
        <v>DRBR678</v>
      </c>
      <c r="G56" s="134" t="str">
        <f>VLOOKUP(E56,'LISTADO ATM'!$A$2:$B$897,2,0)</f>
        <v>ATM Eco Petroleo San Isidro</v>
      </c>
      <c r="H56" s="134" t="str">
        <f>VLOOKUP(E56,VIP!$A$2:$O18300,7,FALSE)</f>
        <v>Si</v>
      </c>
      <c r="I56" s="134" t="str">
        <f>VLOOKUP(E56,VIP!$A$2:$O10265,8,FALSE)</f>
        <v>Si</v>
      </c>
      <c r="J56" s="134" t="str">
        <f>VLOOKUP(E56,VIP!$A$2:$O10215,8,FALSE)</f>
        <v>Si</v>
      </c>
      <c r="K56" s="134" t="str">
        <f>VLOOKUP(E56,VIP!$A$2:$O13789,6,0)</f>
        <v>NO</v>
      </c>
      <c r="L56" s="125" t="s">
        <v>2443</v>
      </c>
      <c r="M56" s="135" t="s">
        <v>2447</v>
      </c>
      <c r="N56" s="135" t="s">
        <v>2454</v>
      </c>
      <c r="O56" s="134" t="s">
        <v>2455</v>
      </c>
      <c r="P56" s="134"/>
      <c r="Q56" s="147" t="s">
        <v>2443</v>
      </c>
    </row>
    <row r="57" spans="1:17" ht="18" x14ac:dyDescent="0.25">
      <c r="A57" s="134" t="str">
        <f>VLOOKUP(E57,'LISTADO ATM'!$A$2:$C$898,3,0)</f>
        <v>SUR</v>
      </c>
      <c r="B57" s="129">
        <v>3335900349</v>
      </c>
      <c r="C57" s="136">
        <v>44342.870254629626</v>
      </c>
      <c r="D57" s="136" t="s">
        <v>2450</v>
      </c>
      <c r="E57" s="124">
        <v>677</v>
      </c>
      <c r="F57" s="145" t="str">
        <f>VLOOKUP(E57,VIP!$A$2:$O13438,2,0)</f>
        <v>DRBR677</v>
      </c>
      <c r="G57" s="134" t="str">
        <f>VLOOKUP(E57,'LISTADO ATM'!$A$2:$B$897,2,0)</f>
        <v>ATM PBG Villa Jaragua</v>
      </c>
      <c r="H57" s="134" t="str">
        <f>VLOOKUP(E57,VIP!$A$2:$O18301,7,FALSE)</f>
        <v>Si</v>
      </c>
      <c r="I57" s="134" t="str">
        <f>VLOOKUP(E57,VIP!$A$2:$O10266,8,FALSE)</f>
        <v>Si</v>
      </c>
      <c r="J57" s="134" t="str">
        <f>VLOOKUP(E57,VIP!$A$2:$O10216,8,FALSE)</f>
        <v>Si</v>
      </c>
      <c r="K57" s="134" t="str">
        <f>VLOOKUP(E57,VIP!$A$2:$O13790,6,0)</f>
        <v>SI</v>
      </c>
      <c r="L57" s="125" t="s">
        <v>2418</v>
      </c>
      <c r="M57" s="135" t="s">
        <v>2447</v>
      </c>
      <c r="N57" s="135" t="s">
        <v>2454</v>
      </c>
      <c r="O57" s="134" t="s">
        <v>2455</v>
      </c>
      <c r="P57" s="134"/>
      <c r="Q57" s="147" t="s">
        <v>2418</v>
      </c>
    </row>
    <row r="58" spans="1:17" ht="18" x14ac:dyDescent="0.25">
      <c r="A58" s="134" t="str">
        <f>VLOOKUP(E58,'LISTADO ATM'!$A$2:$C$898,3,0)</f>
        <v>ESTE</v>
      </c>
      <c r="B58" s="129">
        <v>3335900350</v>
      </c>
      <c r="C58" s="136">
        <v>44342.872673611113</v>
      </c>
      <c r="D58" s="136" t="s">
        <v>2450</v>
      </c>
      <c r="E58" s="124">
        <v>842</v>
      </c>
      <c r="F58" s="145" t="str">
        <f>VLOOKUP(E58,VIP!$A$2:$O13439,2,0)</f>
        <v>DRBR842</v>
      </c>
      <c r="G58" s="134" t="str">
        <f>VLOOKUP(E58,'LISTADO ATM'!$A$2:$B$897,2,0)</f>
        <v xml:space="preserve">ATM Plaza Orense II (La Romana) </v>
      </c>
      <c r="H58" s="134" t="str">
        <f>VLOOKUP(E58,VIP!$A$2:$O18302,7,FALSE)</f>
        <v>Si</v>
      </c>
      <c r="I58" s="134" t="str">
        <f>VLOOKUP(E58,VIP!$A$2:$O10267,8,FALSE)</f>
        <v>Si</v>
      </c>
      <c r="J58" s="134" t="str">
        <f>VLOOKUP(E58,VIP!$A$2:$O10217,8,FALSE)</f>
        <v>Si</v>
      </c>
      <c r="K58" s="134" t="str">
        <f>VLOOKUP(E58,VIP!$A$2:$O13791,6,0)</f>
        <v>NO</v>
      </c>
      <c r="L58" s="125" t="s">
        <v>2418</v>
      </c>
      <c r="M58" s="135" t="s">
        <v>2447</v>
      </c>
      <c r="N58" s="135" t="s">
        <v>2454</v>
      </c>
      <c r="O58" s="134" t="s">
        <v>2455</v>
      </c>
      <c r="P58" s="134"/>
      <c r="Q58" s="147" t="s">
        <v>2418</v>
      </c>
    </row>
    <row r="59" spans="1:17" ht="18" x14ac:dyDescent="0.25">
      <c r="A59" s="134" t="str">
        <f>VLOOKUP(E59,'LISTADO ATM'!$A$2:$C$898,3,0)</f>
        <v>DISTRITO NACIONAL</v>
      </c>
      <c r="B59" s="129">
        <v>3335900351</v>
      </c>
      <c r="C59" s="136">
        <v>44342.874097222222</v>
      </c>
      <c r="D59" s="136" t="s">
        <v>2473</v>
      </c>
      <c r="E59" s="124">
        <v>527</v>
      </c>
      <c r="F59" s="145" t="str">
        <f>VLOOKUP(E59,VIP!$A$2:$O13440,2,0)</f>
        <v>DRBR527</v>
      </c>
      <c r="G59" s="134" t="str">
        <f>VLOOKUP(E59,'LISTADO ATM'!$A$2:$B$897,2,0)</f>
        <v>ATM Oficina Zona Oriental II</v>
      </c>
      <c r="H59" s="134" t="str">
        <f>VLOOKUP(E59,VIP!$A$2:$O18303,7,FALSE)</f>
        <v>Si</v>
      </c>
      <c r="I59" s="134" t="str">
        <f>VLOOKUP(E59,VIP!$A$2:$O10268,8,FALSE)</f>
        <v>Si</v>
      </c>
      <c r="J59" s="134" t="str">
        <f>VLOOKUP(E59,VIP!$A$2:$O10218,8,FALSE)</f>
        <v>Si</v>
      </c>
      <c r="K59" s="134" t="str">
        <f>VLOOKUP(E59,VIP!$A$2:$O13792,6,0)</f>
        <v>SI</v>
      </c>
      <c r="L59" s="125" t="s">
        <v>2418</v>
      </c>
      <c r="M59" s="135" t="s">
        <v>2447</v>
      </c>
      <c r="N59" s="135" t="s">
        <v>2454</v>
      </c>
      <c r="O59" s="134" t="s">
        <v>2573</v>
      </c>
      <c r="P59" s="134"/>
      <c r="Q59" s="147" t="s">
        <v>2418</v>
      </c>
    </row>
    <row r="60" spans="1:17" ht="18" x14ac:dyDescent="0.25">
      <c r="A60" s="134" t="str">
        <f>VLOOKUP(E60,'LISTADO ATM'!$A$2:$C$898,3,0)</f>
        <v>DISTRITO NACIONAL</v>
      </c>
      <c r="B60" s="129">
        <v>3335900352</v>
      </c>
      <c r="C60" s="136">
        <v>44342.876666666663</v>
      </c>
      <c r="D60" s="136" t="s">
        <v>2450</v>
      </c>
      <c r="E60" s="124">
        <v>725</v>
      </c>
      <c r="F60" s="145" t="str">
        <f>VLOOKUP(E60,VIP!$A$2:$O13441,2,0)</f>
        <v>DRBR998</v>
      </c>
      <c r="G60" s="134" t="str">
        <f>VLOOKUP(E60,'LISTADO ATM'!$A$2:$B$897,2,0)</f>
        <v xml:space="preserve">ATM El Huacal II  </v>
      </c>
      <c r="H60" s="134" t="str">
        <f>VLOOKUP(E60,VIP!$A$2:$O18304,7,FALSE)</f>
        <v>Si</v>
      </c>
      <c r="I60" s="134" t="str">
        <f>VLOOKUP(E60,VIP!$A$2:$O10269,8,FALSE)</f>
        <v>Si</v>
      </c>
      <c r="J60" s="134" t="str">
        <f>VLOOKUP(E60,VIP!$A$2:$O10219,8,FALSE)</f>
        <v>Si</v>
      </c>
      <c r="K60" s="134" t="str">
        <f>VLOOKUP(E60,VIP!$A$2:$O13793,6,0)</f>
        <v>NO</v>
      </c>
      <c r="L60" s="125" t="s">
        <v>2443</v>
      </c>
      <c r="M60" s="135" t="s">
        <v>2447</v>
      </c>
      <c r="N60" s="135" t="s">
        <v>2454</v>
      </c>
      <c r="O60" s="134" t="s">
        <v>2455</v>
      </c>
      <c r="P60" s="134"/>
      <c r="Q60" s="147" t="s">
        <v>2443</v>
      </c>
    </row>
    <row r="61" spans="1:17" ht="18" x14ac:dyDescent="0.25">
      <c r="A61" s="134" t="str">
        <f>VLOOKUP(E61,'LISTADO ATM'!$A$2:$C$898,3,0)</f>
        <v>DISTRITO NACIONAL</v>
      </c>
      <c r="B61" s="129">
        <v>3335900353</v>
      </c>
      <c r="C61" s="136">
        <v>44342.878761574073</v>
      </c>
      <c r="D61" s="136" t="s">
        <v>2450</v>
      </c>
      <c r="E61" s="124">
        <v>904</v>
      </c>
      <c r="F61" s="145" t="str">
        <f>VLOOKUP(E61,VIP!$A$2:$O13442,2,0)</f>
        <v>DRBR24B</v>
      </c>
      <c r="G61" s="134" t="str">
        <f>VLOOKUP(E61,'LISTADO ATM'!$A$2:$B$897,2,0)</f>
        <v xml:space="preserve">ATM Oficina Multicentro La Sirena Churchill </v>
      </c>
      <c r="H61" s="134" t="str">
        <f>VLOOKUP(E61,VIP!$A$2:$O18305,7,FALSE)</f>
        <v>Si</v>
      </c>
      <c r="I61" s="134" t="str">
        <f>VLOOKUP(E61,VIP!$A$2:$O10270,8,FALSE)</f>
        <v>Si</v>
      </c>
      <c r="J61" s="134" t="str">
        <f>VLOOKUP(E61,VIP!$A$2:$O10220,8,FALSE)</f>
        <v>Si</v>
      </c>
      <c r="K61" s="134" t="str">
        <f>VLOOKUP(E61,VIP!$A$2:$O13794,6,0)</f>
        <v>SI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4"/>
      <c r="Q61" s="147" t="s">
        <v>2418</v>
      </c>
    </row>
    <row r="62" spans="1:17" ht="18" x14ac:dyDescent="0.25">
      <c r="A62" s="134" t="str">
        <f>VLOOKUP(E62,'LISTADO ATM'!$A$2:$C$898,3,0)</f>
        <v>SUR</v>
      </c>
      <c r="B62" s="129">
        <v>3335900354</v>
      </c>
      <c r="C62" s="136">
        <v>44342.880173611113</v>
      </c>
      <c r="D62" s="136" t="s">
        <v>2473</v>
      </c>
      <c r="E62" s="124">
        <v>825</v>
      </c>
      <c r="F62" s="145" t="str">
        <f>VLOOKUP(E62,VIP!$A$2:$O13443,2,0)</f>
        <v>DRBR825</v>
      </c>
      <c r="G62" s="134" t="str">
        <f>VLOOKUP(E62,'LISTADO ATM'!$A$2:$B$897,2,0)</f>
        <v xml:space="preserve">ATM Estacion Eco Cibeles (Las Matas de Farfán) </v>
      </c>
      <c r="H62" s="134" t="str">
        <f>VLOOKUP(E62,VIP!$A$2:$O18306,7,FALSE)</f>
        <v>Si</v>
      </c>
      <c r="I62" s="134" t="str">
        <f>VLOOKUP(E62,VIP!$A$2:$O10271,8,FALSE)</f>
        <v>Si</v>
      </c>
      <c r="J62" s="134" t="str">
        <f>VLOOKUP(E62,VIP!$A$2:$O10221,8,FALSE)</f>
        <v>Si</v>
      </c>
      <c r="K62" s="134" t="str">
        <f>VLOOKUP(E62,VIP!$A$2:$O13795,6,0)</f>
        <v>NO</v>
      </c>
      <c r="L62" s="125" t="s">
        <v>2443</v>
      </c>
      <c r="M62" s="135" t="s">
        <v>2447</v>
      </c>
      <c r="N62" s="135" t="s">
        <v>2454</v>
      </c>
      <c r="O62" s="134" t="s">
        <v>2573</v>
      </c>
      <c r="P62" s="134"/>
      <c r="Q62" s="147" t="s">
        <v>2443</v>
      </c>
    </row>
    <row r="63" spans="1:17" ht="18" x14ac:dyDescent="0.25">
      <c r="A63" s="134" t="str">
        <f>VLOOKUP(E63,'LISTADO ATM'!$A$2:$C$898,3,0)</f>
        <v>NORTE</v>
      </c>
      <c r="B63" s="129">
        <v>3335900355</v>
      </c>
      <c r="C63" s="136">
        <v>44342.883229166669</v>
      </c>
      <c r="D63" s="136" t="s">
        <v>2473</v>
      </c>
      <c r="E63" s="124">
        <v>736</v>
      </c>
      <c r="F63" s="145" t="str">
        <f>VLOOKUP(E63,VIP!$A$2:$O13444,2,0)</f>
        <v>DRBR071</v>
      </c>
      <c r="G63" s="134" t="str">
        <f>VLOOKUP(E63,'LISTADO ATM'!$A$2:$B$897,2,0)</f>
        <v xml:space="preserve">ATM Oficina Puerto Plata I </v>
      </c>
      <c r="H63" s="134" t="str">
        <f>VLOOKUP(E63,VIP!$A$2:$O18307,7,FALSE)</f>
        <v>Si</v>
      </c>
      <c r="I63" s="134" t="str">
        <f>VLOOKUP(E63,VIP!$A$2:$O10272,8,FALSE)</f>
        <v>Si</v>
      </c>
      <c r="J63" s="134" t="str">
        <f>VLOOKUP(E63,VIP!$A$2:$O10222,8,FALSE)</f>
        <v>Si</v>
      </c>
      <c r="K63" s="134" t="str">
        <f>VLOOKUP(E63,VIP!$A$2:$O13796,6,0)</f>
        <v>SI</v>
      </c>
      <c r="L63" s="125" t="s">
        <v>2443</v>
      </c>
      <c r="M63" s="152" t="s">
        <v>2581</v>
      </c>
      <c r="N63" s="152" t="s">
        <v>2579</v>
      </c>
      <c r="O63" s="134" t="s">
        <v>2573</v>
      </c>
      <c r="P63" s="134"/>
      <c r="Q63" s="151">
        <v>44343.409722222219</v>
      </c>
    </row>
    <row r="64" spans="1:17" ht="18" x14ac:dyDescent="0.25">
      <c r="A64" s="134" t="str">
        <f>VLOOKUP(E64,'LISTADO ATM'!$A$2:$C$898,3,0)</f>
        <v>SUR</v>
      </c>
      <c r="B64" s="129">
        <v>3335900356</v>
      </c>
      <c r="C64" s="136">
        <v>44342.885879629626</v>
      </c>
      <c r="D64" s="136" t="s">
        <v>2473</v>
      </c>
      <c r="E64" s="124">
        <v>871</v>
      </c>
      <c r="F64" s="145" t="str">
        <f>VLOOKUP(E64,VIP!$A$2:$O13445,2,0)</f>
        <v>DRBR871</v>
      </c>
      <c r="G64" s="134" t="str">
        <f>VLOOKUP(E64,'LISTADO ATM'!$A$2:$B$897,2,0)</f>
        <v>ATM Plaza Cultural San Juan</v>
      </c>
      <c r="H64" s="134" t="str">
        <f>VLOOKUP(E64,VIP!$A$2:$O18308,7,FALSE)</f>
        <v>N/A</v>
      </c>
      <c r="I64" s="134" t="str">
        <f>VLOOKUP(E64,VIP!$A$2:$O10273,8,FALSE)</f>
        <v>N/A</v>
      </c>
      <c r="J64" s="134" t="str">
        <f>VLOOKUP(E64,VIP!$A$2:$O10223,8,FALSE)</f>
        <v>N/A</v>
      </c>
      <c r="K64" s="134" t="str">
        <f>VLOOKUP(E64,VIP!$A$2:$O13797,6,0)</f>
        <v>N/A</v>
      </c>
      <c r="L64" s="125" t="s">
        <v>2443</v>
      </c>
      <c r="M64" s="135" t="s">
        <v>2447</v>
      </c>
      <c r="N64" s="135" t="s">
        <v>2454</v>
      </c>
      <c r="O64" s="134" t="s">
        <v>2573</v>
      </c>
      <c r="P64" s="134"/>
      <c r="Q64" s="147" t="s">
        <v>2443</v>
      </c>
    </row>
    <row r="65" spans="1:17" ht="18" x14ac:dyDescent="0.25">
      <c r="A65" s="134" t="str">
        <f>VLOOKUP(E65,'LISTADO ATM'!$A$2:$C$898,3,0)</f>
        <v>SUR</v>
      </c>
      <c r="B65" s="129">
        <v>3335900357</v>
      </c>
      <c r="C65" s="136">
        <v>44342.887592592589</v>
      </c>
      <c r="D65" s="136" t="s">
        <v>2473</v>
      </c>
      <c r="E65" s="124">
        <v>751</v>
      </c>
      <c r="F65" s="145" t="str">
        <f>VLOOKUP(E65,VIP!$A$2:$O13446,2,0)</f>
        <v>DRBR751</v>
      </c>
      <c r="G65" s="134" t="str">
        <f>VLOOKUP(E65,'LISTADO ATM'!$A$2:$B$897,2,0)</f>
        <v>ATM Eco Petroleo Camilo</v>
      </c>
      <c r="H65" s="134" t="str">
        <f>VLOOKUP(E65,VIP!$A$2:$O18309,7,FALSE)</f>
        <v>N/A</v>
      </c>
      <c r="I65" s="134" t="str">
        <f>VLOOKUP(E65,VIP!$A$2:$O10274,8,FALSE)</f>
        <v>N/A</v>
      </c>
      <c r="J65" s="134" t="str">
        <f>VLOOKUP(E65,VIP!$A$2:$O10224,8,FALSE)</f>
        <v>N/A</v>
      </c>
      <c r="K65" s="134" t="str">
        <f>VLOOKUP(E65,VIP!$A$2:$O13798,6,0)</f>
        <v>N/A</v>
      </c>
      <c r="L65" s="125" t="s">
        <v>2418</v>
      </c>
      <c r="M65" s="135" t="s">
        <v>2447</v>
      </c>
      <c r="N65" s="135" t="s">
        <v>2454</v>
      </c>
      <c r="O65" s="134" t="s">
        <v>2573</v>
      </c>
      <c r="P65" s="134"/>
      <c r="Q65" s="147" t="s">
        <v>2418</v>
      </c>
    </row>
    <row r="66" spans="1:17" ht="18" x14ac:dyDescent="0.25">
      <c r="A66" s="134" t="str">
        <f>VLOOKUP(E66,'LISTADO ATM'!$A$2:$C$898,3,0)</f>
        <v>NORTE</v>
      </c>
      <c r="B66" s="129">
        <v>3335900358</v>
      </c>
      <c r="C66" s="136">
        <v>44342.891504629632</v>
      </c>
      <c r="D66" s="136" t="s">
        <v>2473</v>
      </c>
      <c r="E66" s="124">
        <v>712</v>
      </c>
      <c r="F66" s="145" t="str">
        <f>VLOOKUP(E66,VIP!$A$2:$O13447,2,0)</f>
        <v>DRBR128</v>
      </c>
      <c r="G66" s="134" t="str">
        <f>VLOOKUP(E66,'LISTADO ATM'!$A$2:$B$897,2,0)</f>
        <v xml:space="preserve">ATM Oficina Imbert </v>
      </c>
      <c r="H66" s="134" t="str">
        <f>VLOOKUP(E66,VIP!$A$2:$O18310,7,FALSE)</f>
        <v>Si</v>
      </c>
      <c r="I66" s="134" t="str">
        <f>VLOOKUP(E66,VIP!$A$2:$O10275,8,FALSE)</f>
        <v>Si</v>
      </c>
      <c r="J66" s="134" t="str">
        <f>VLOOKUP(E66,VIP!$A$2:$O10225,8,FALSE)</f>
        <v>Si</v>
      </c>
      <c r="K66" s="134" t="str">
        <f>VLOOKUP(E66,VIP!$A$2:$O13799,6,0)</f>
        <v>SI</v>
      </c>
      <c r="L66" s="125" t="s">
        <v>2418</v>
      </c>
      <c r="M66" s="135" t="s">
        <v>2447</v>
      </c>
      <c r="N66" s="135" t="s">
        <v>2454</v>
      </c>
      <c r="O66" s="134" t="s">
        <v>2573</v>
      </c>
      <c r="P66" s="134"/>
      <c r="Q66" s="147" t="s">
        <v>2418</v>
      </c>
    </row>
    <row r="67" spans="1:17" ht="18" x14ac:dyDescent="0.25">
      <c r="A67" s="134" t="str">
        <f>VLOOKUP(E67,'LISTADO ATM'!$A$2:$C$898,3,0)</f>
        <v>NORTE</v>
      </c>
      <c r="B67" s="129">
        <v>3335900361</v>
      </c>
      <c r="C67" s="136">
        <v>44342.900740740741</v>
      </c>
      <c r="D67" s="136" t="s">
        <v>2180</v>
      </c>
      <c r="E67" s="124">
        <v>645</v>
      </c>
      <c r="F67" s="145" t="str">
        <f>VLOOKUP(E67,VIP!$A$2:$O13448,2,0)</f>
        <v>DRBR329</v>
      </c>
      <c r="G67" s="134" t="str">
        <f>VLOOKUP(E67,'LISTADO ATM'!$A$2:$B$897,2,0)</f>
        <v xml:space="preserve">ATM UNP Cabrera </v>
      </c>
      <c r="H67" s="134" t="str">
        <f>VLOOKUP(E67,VIP!$A$2:$O18311,7,FALSE)</f>
        <v>Si</v>
      </c>
      <c r="I67" s="134" t="str">
        <f>VLOOKUP(E67,VIP!$A$2:$O10276,8,FALSE)</f>
        <v>Si</v>
      </c>
      <c r="J67" s="134" t="str">
        <f>VLOOKUP(E67,VIP!$A$2:$O10226,8,FALSE)</f>
        <v>Si</v>
      </c>
      <c r="K67" s="134" t="str">
        <f>VLOOKUP(E67,VIP!$A$2:$O13800,6,0)</f>
        <v>NO</v>
      </c>
      <c r="L67" s="125" t="s">
        <v>2572</v>
      </c>
      <c r="M67" s="152" t="s">
        <v>2581</v>
      </c>
      <c r="N67" s="135" t="s">
        <v>2454</v>
      </c>
      <c r="O67" s="134" t="s">
        <v>2456</v>
      </c>
      <c r="P67" s="134"/>
      <c r="Q67" s="151">
        <v>44343.40902777778</v>
      </c>
    </row>
    <row r="68" spans="1:17" ht="18" x14ac:dyDescent="0.25">
      <c r="A68" s="134" t="str">
        <f>VLOOKUP(E68,'LISTADO ATM'!$A$2:$C$898,3,0)</f>
        <v>SUR</v>
      </c>
      <c r="B68" s="129">
        <v>3335900362</v>
      </c>
      <c r="C68" s="136">
        <v>44342.902060185188</v>
      </c>
      <c r="D68" s="136" t="s">
        <v>2180</v>
      </c>
      <c r="E68" s="124">
        <v>829</v>
      </c>
      <c r="F68" s="145" t="str">
        <f>VLOOKUP(E68,VIP!$A$2:$O13449,2,0)</f>
        <v>DRBR829</v>
      </c>
      <c r="G68" s="134" t="str">
        <f>VLOOKUP(E68,'LISTADO ATM'!$A$2:$B$897,2,0)</f>
        <v xml:space="preserve">ATM UNP Multicentro Sirena Baní </v>
      </c>
      <c r="H68" s="134" t="str">
        <f>VLOOKUP(E68,VIP!$A$2:$O18312,7,FALSE)</f>
        <v>Si</v>
      </c>
      <c r="I68" s="134" t="str">
        <f>VLOOKUP(E68,VIP!$A$2:$O10277,8,FALSE)</f>
        <v>Si</v>
      </c>
      <c r="J68" s="134" t="str">
        <f>VLOOKUP(E68,VIP!$A$2:$O10227,8,FALSE)</f>
        <v>Si</v>
      </c>
      <c r="K68" s="134" t="str">
        <f>VLOOKUP(E68,VIP!$A$2:$O13801,6,0)</f>
        <v>NO</v>
      </c>
      <c r="L68" s="125" t="s">
        <v>2572</v>
      </c>
      <c r="M68" s="135" t="s">
        <v>2447</v>
      </c>
      <c r="N68" s="135" t="s">
        <v>2454</v>
      </c>
      <c r="O68" s="134" t="s">
        <v>2456</v>
      </c>
      <c r="P68" s="134"/>
      <c r="Q68" s="147" t="s">
        <v>2572</v>
      </c>
    </row>
    <row r="69" spans="1:17" ht="18" x14ac:dyDescent="0.25">
      <c r="A69" s="134" t="str">
        <f>VLOOKUP(E69,'LISTADO ATM'!$A$2:$C$898,3,0)</f>
        <v>ESTE</v>
      </c>
      <c r="B69" s="129">
        <v>3335900363</v>
      </c>
      <c r="C69" s="136">
        <v>44342.904120370367</v>
      </c>
      <c r="D69" s="136" t="s">
        <v>2180</v>
      </c>
      <c r="E69" s="124">
        <v>268</v>
      </c>
      <c r="F69" s="145" t="str">
        <f>VLOOKUP(E69,VIP!$A$2:$O13450,2,0)</f>
        <v>DRBR268</v>
      </c>
      <c r="G69" s="134" t="str">
        <f>VLOOKUP(E69,'LISTADO ATM'!$A$2:$B$897,2,0)</f>
        <v xml:space="preserve">ATM Autobanco La Altagracia (Higuey) </v>
      </c>
      <c r="H69" s="134" t="str">
        <f>VLOOKUP(E69,VIP!$A$2:$O18313,7,FALSE)</f>
        <v>Si</v>
      </c>
      <c r="I69" s="134" t="str">
        <f>VLOOKUP(E69,VIP!$A$2:$O10278,8,FALSE)</f>
        <v>Si</v>
      </c>
      <c r="J69" s="134" t="str">
        <f>VLOOKUP(E69,VIP!$A$2:$O10228,8,FALSE)</f>
        <v>Si</v>
      </c>
      <c r="K69" s="134" t="str">
        <f>VLOOKUP(E69,VIP!$A$2:$O13802,6,0)</f>
        <v>NO</v>
      </c>
      <c r="L69" s="125" t="s">
        <v>2219</v>
      </c>
      <c r="M69" s="152" t="s">
        <v>2581</v>
      </c>
      <c r="N69" s="135" t="s">
        <v>2454</v>
      </c>
      <c r="O69" s="134" t="s">
        <v>2456</v>
      </c>
      <c r="P69" s="134"/>
      <c r="Q69" s="151">
        <v>44343.40347222222</v>
      </c>
    </row>
    <row r="70" spans="1:17" ht="18" x14ac:dyDescent="0.25">
      <c r="A70" s="134" t="str">
        <f>VLOOKUP(E70,'LISTADO ATM'!$A$2:$C$898,3,0)</f>
        <v>DISTRITO NACIONAL</v>
      </c>
      <c r="B70" s="129">
        <v>3335900364</v>
      </c>
      <c r="C70" s="136">
        <v>44342.905057870368</v>
      </c>
      <c r="D70" s="136" t="s">
        <v>2180</v>
      </c>
      <c r="E70" s="124">
        <v>235</v>
      </c>
      <c r="F70" s="145" t="str">
        <f>VLOOKUP(E70,VIP!$A$2:$O13451,2,0)</f>
        <v>DRBR235</v>
      </c>
      <c r="G70" s="134" t="str">
        <f>VLOOKUP(E70,'LISTADO ATM'!$A$2:$B$897,2,0)</f>
        <v xml:space="preserve">ATM Oficina Multicentro La Sirena San Isidro </v>
      </c>
      <c r="H70" s="134" t="str">
        <f>VLOOKUP(E70,VIP!$A$2:$O18314,7,FALSE)</f>
        <v>Si</v>
      </c>
      <c r="I70" s="134" t="str">
        <f>VLOOKUP(E70,VIP!$A$2:$O10279,8,FALSE)</f>
        <v>Si</v>
      </c>
      <c r="J70" s="134" t="str">
        <f>VLOOKUP(E70,VIP!$A$2:$O10229,8,FALSE)</f>
        <v>Si</v>
      </c>
      <c r="K70" s="134" t="str">
        <f>VLOOKUP(E70,VIP!$A$2:$O13803,6,0)</f>
        <v>SI</v>
      </c>
      <c r="L70" s="125" t="s">
        <v>2469</v>
      </c>
      <c r="M70" s="135" t="s">
        <v>2447</v>
      </c>
      <c r="N70" s="135" t="s">
        <v>2454</v>
      </c>
      <c r="O70" s="134" t="s">
        <v>2456</v>
      </c>
      <c r="P70" s="134"/>
      <c r="Q70" s="147" t="s">
        <v>2469</v>
      </c>
    </row>
    <row r="71" spans="1:17" ht="18" x14ac:dyDescent="0.25">
      <c r="A71" s="134" t="str">
        <f>VLOOKUP(E71,'LISTADO ATM'!$A$2:$C$898,3,0)</f>
        <v>ESTE</v>
      </c>
      <c r="B71" s="129">
        <v>3335900365</v>
      </c>
      <c r="C71" s="136">
        <v>44342.906273148146</v>
      </c>
      <c r="D71" s="136" t="s">
        <v>2180</v>
      </c>
      <c r="E71" s="124">
        <v>368</v>
      </c>
      <c r="F71" s="145" t="str">
        <f>VLOOKUP(E71,VIP!$A$2:$O13452,2,0)</f>
        <v xml:space="preserve">DRBR368 </v>
      </c>
      <c r="G71" s="134" t="str">
        <f>VLOOKUP(E71,'LISTADO ATM'!$A$2:$B$897,2,0)</f>
        <v>ATM Ayuntamiento Peralvillo</v>
      </c>
      <c r="H71" s="134" t="str">
        <f>VLOOKUP(E71,VIP!$A$2:$O18315,7,FALSE)</f>
        <v>N/A</v>
      </c>
      <c r="I71" s="134" t="str">
        <f>VLOOKUP(E71,VIP!$A$2:$O10280,8,FALSE)</f>
        <v>N/A</v>
      </c>
      <c r="J71" s="134" t="str">
        <f>VLOOKUP(E71,VIP!$A$2:$O10230,8,FALSE)</f>
        <v>N/A</v>
      </c>
      <c r="K71" s="134" t="str">
        <f>VLOOKUP(E71,VIP!$A$2:$O13804,6,0)</f>
        <v>N/A</v>
      </c>
      <c r="L71" s="125" t="s">
        <v>2245</v>
      </c>
      <c r="M71" s="135" t="s">
        <v>2447</v>
      </c>
      <c r="N71" s="135" t="s">
        <v>2454</v>
      </c>
      <c r="O71" s="134" t="s">
        <v>2456</v>
      </c>
      <c r="P71" s="134"/>
      <c r="Q71" s="147" t="s">
        <v>2245</v>
      </c>
    </row>
    <row r="72" spans="1:17" ht="18" x14ac:dyDescent="0.25">
      <c r="A72" s="134" t="str">
        <f>VLOOKUP(E72,'LISTADO ATM'!$A$2:$C$898,3,0)</f>
        <v>ESTE</v>
      </c>
      <c r="B72" s="129">
        <v>3335900366</v>
      </c>
      <c r="C72" s="136">
        <v>44342.907268518517</v>
      </c>
      <c r="D72" s="136" t="s">
        <v>2180</v>
      </c>
      <c r="E72" s="124">
        <v>427</v>
      </c>
      <c r="F72" s="145" t="str">
        <f>VLOOKUP(E72,VIP!$A$2:$O13453,2,0)</f>
        <v>DRBR427</v>
      </c>
      <c r="G72" s="134" t="str">
        <f>VLOOKUP(E72,'LISTADO ATM'!$A$2:$B$897,2,0)</f>
        <v xml:space="preserve">ATM Almacenes Iberia (Hato Mayor) </v>
      </c>
      <c r="H72" s="134" t="str">
        <f>VLOOKUP(E72,VIP!$A$2:$O18316,7,FALSE)</f>
        <v>Si</v>
      </c>
      <c r="I72" s="134" t="str">
        <f>VLOOKUP(E72,VIP!$A$2:$O10281,8,FALSE)</f>
        <v>Si</v>
      </c>
      <c r="J72" s="134" t="str">
        <f>VLOOKUP(E72,VIP!$A$2:$O10231,8,FALSE)</f>
        <v>Si</v>
      </c>
      <c r="K72" s="134" t="str">
        <f>VLOOKUP(E72,VIP!$A$2:$O13805,6,0)</f>
        <v>NO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4"/>
      <c r="Q72" s="147" t="s">
        <v>2219</v>
      </c>
    </row>
    <row r="73" spans="1:17" ht="18" x14ac:dyDescent="0.25">
      <c r="A73" s="134" t="str">
        <f>VLOOKUP(E73,'LISTADO ATM'!$A$2:$C$898,3,0)</f>
        <v>DISTRITO NACIONAL</v>
      </c>
      <c r="B73" s="129">
        <v>3335900367</v>
      </c>
      <c r="C73" s="136">
        <v>44342.908356481479</v>
      </c>
      <c r="D73" s="136" t="s">
        <v>2180</v>
      </c>
      <c r="E73" s="124">
        <v>390</v>
      </c>
      <c r="F73" s="145" t="str">
        <f>VLOOKUP(E73,VIP!$A$2:$O13454,2,0)</f>
        <v>DRBR390</v>
      </c>
      <c r="G73" s="134" t="str">
        <f>VLOOKUP(E73,'LISTADO ATM'!$A$2:$B$897,2,0)</f>
        <v xml:space="preserve">ATM Oficina Boca Chica II </v>
      </c>
      <c r="H73" s="134" t="str">
        <f>VLOOKUP(E73,VIP!$A$2:$O18317,7,FALSE)</f>
        <v>Si</v>
      </c>
      <c r="I73" s="134" t="str">
        <f>VLOOKUP(E73,VIP!$A$2:$O10282,8,FALSE)</f>
        <v>Si</v>
      </c>
      <c r="J73" s="134" t="str">
        <f>VLOOKUP(E73,VIP!$A$2:$O10232,8,FALSE)</f>
        <v>Si</v>
      </c>
      <c r="K73" s="134" t="str">
        <f>VLOOKUP(E73,VIP!$A$2:$O13806,6,0)</f>
        <v>NO</v>
      </c>
      <c r="L73" s="125" t="s">
        <v>2572</v>
      </c>
      <c r="M73" s="135" t="s">
        <v>2447</v>
      </c>
      <c r="N73" s="135" t="s">
        <v>2454</v>
      </c>
      <c r="O73" s="134" t="s">
        <v>2456</v>
      </c>
      <c r="P73" s="134"/>
      <c r="Q73" s="147" t="s">
        <v>2572</v>
      </c>
    </row>
    <row r="74" spans="1:17" ht="18" x14ac:dyDescent="0.25">
      <c r="A74" s="134" t="str">
        <f>VLOOKUP(E74,'LISTADO ATM'!$A$2:$C$898,3,0)</f>
        <v>NORTE</v>
      </c>
      <c r="B74" s="129">
        <v>3335900368</v>
      </c>
      <c r="C74" s="136">
        <v>44342.909421296295</v>
      </c>
      <c r="D74" s="136" t="s">
        <v>2181</v>
      </c>
      <c r="E74" s="124">
        <v>351</v>
      </c>
      <c r="F74" s="145" t="str">
        <f>VLOOKUP(E74,VIP!$A$2:$O13455,2,0)</f>
        <v>DRBR351</v>
      </c>
      <c r="G74" s="134" t="str">
        <f>VLOOKUP(E74,'LISTADO ATM'!$A$2:$B$897,2,0)</f>
        <v xml:space="preserve">ATM S/M José Luís (Puerto Plata) </v>
      </c>
      <c r="H74" s="134" t="str">
        <f>VLOOKUP(E74,VIP!$A$2:$O18318,7,FALSE)</f>
        <v>Si</v>
      </c>
      <c r="I74" s="134" t="str">
        <f>VLOOKUP(E74,VIP!$A$2:$O10283,8,FALSE)</f>
        <v>Si</v>
      </c>
      <c r="J74" s="134" t="str">
        <f>VLOOKUP(E74,VIP!$A$2:$O10233,8,FALSE)</f>
        <v>Si</v>
      </c>
      <c r="K74" s="134" t="str">
        <f>VLOOKUP(E74,VIP!$A$2:$O13807,6,0)</f>
        <v>NO</v>
      </c>
      <c r="L74" s="125" t="s">
        <v>2219</v>
      </c>
      <c r="M74" s="152" t="s">
        <v>2581</v>
      </c>
      <c r="N74" s="135" t="s">
        <v>2454</v>
      </c>
      <c r="O74" s="134" t="s">
        <v>2569</v>
      </c>
      <c r="P74" s="134"/>
      <c r="Q74" s="151">
        <v>44343.404166666667</v>
      </c>
    </row>
    <row r="75" spans="1:17" ht="18" x14ac:dyDescent="0.25">
      <c r="A75" s="134" t="str">
        <f>VLOOKUP(E75,'LISTADO ATM'!$A$2:$C$898,3,0)</f>
        <v>ESTE</v>
      </c>
      <c r="B75" s="129">
        <v>3335900369</v>
      </c>
      <c r="C75" s="136">
        <v>44342.911145833335</v>
      </c>
      <c r="D75" s="136" t="s">
        <v>2180</v>
      </c>
      <c r="E75" s="124">
        <v>462</v>
      </c>
      <c r="F75" s="145" t="str">
        <f>VLOOKUP(E75,VIP!$A$2:$O13456,2,0)</f>
        <v>DRBR462</v>
      </c>
      <c r="G75" s="134" t="str">
        <f>VLOOKUP(E75,'LISTADO ATM'!$A$2:$B$897,2,0)</f>
        <v>ATM Agrocafe Del Caribe</v>
      </c>
      <c r="H75" s="134" t="str">
        <f>VLOOKUP(E75,VIP!$A$2:$O18319,7,FALSE)</f>
        <v>Si</v>
      </c>
      <c r="I75" s="134" t="str">
        <f>VLOOKUP(E75,VIP!$A$2:$O10284,8,FALSE)</f>
        <v>Si</v>
      </c>
      <c r="J75" s="134" t="str">
        <f>VLOOKUP(E75,VIP!$A$2:$O10234,8,FALSE)</f>
        <v>Si</v>
      </c>
      <c r="K75" s="134" t="str">
        <f>VLOOKUP(E75,VIP!$A$2:$O13808,6,0)</f>
        <v>NO</v>
      </c>
      <c r="L75" s="125" t="s">
        <v>2572</v>
      </c>
      <c r="M75" s="135" t="s">
        <v>2447</v>
      </c>
      <c r="N75" s="135" t="s">
        <v>2454</v>
      </c>
      <c r="O75" s="134" t="s">
        <v>2456</v>
      </c>
      <c r="P75" s="134"/>
      <c r="Q75" s="147" t="s">
        <v>2572</v>
      </c>
    </row>
    <row r="76" spans="1:17" ht="18" x14ac:dyDescent="0.25">
      <c r="A76" s="134" t="str">
        <f>VLOOKUP(E76,'LISTADO ATM'!$A$2:$C$898,3,0)</f>
        <v>SUR</v>
      </c>
      <c r="B76" s="129">
        <v>3335900370</v>
      </c>
      <c r="C76" s="136">
        <v>44342.911956018521</v>
      </c>
      <c r="D76" s="136" t="s">
        <v>2180</v>
      </c>
      <c r="E76" s="124">
        <v>84</v>
      </c>
      <c r="F76" s="145" t="str">
        <f>VLOOKUP(E76,VIP!$A$2:$O13457,2,0)</f>
        <v>DRBR084</v>
      </c>
      <c r="G76" s="134" t="str">
        <f>VLOOKUP(E76,'LISTADO ATM'!$A$2:$B$897,2,0)</f>
        <v xml:space="preserve">ATM Oficina Multicentro Sirena San Cristóbal </v>
      </c>
      <c r="H76" s="134" t="str">
        <f>VLOOKUP(E76,VIP!$A$2:$O18320,7,FALSE)</f>
        <v>Si</v>
      </c>
      <c r="I76" s="134" t="str">
        <f>VLOOKUP(E76,VIP!$A$2:$O10285,8,FALSE)</f>
        <v>Si</v>
      </c>
      <c r="J76" s="134" t="str">
        <f>VLOOKUP(E76,VIP!$A$2:$O10235,8,FALSE)</f>
        <v>Si</v>
      </c>
      <c r="K76" s="134" t="str">
        <f>VLOOKUP(E76,VIP!$A$2:$O13809,6,0)</f>
        <v>SI</v>
      </c>
      <c r="L76" s="125" t="s">
        <v>2572</v>
      </c>
      <c r="M76" s="135" t="s">
        <v>2447</v>
      </c>
      <c r="N76" s="135" t="s">
        <v>2454</v>
      </c>
      <c r="O76" s="134" t="s">
        <v>2456</v>
      </c>
      <c r="P76" s="134"/>
      <c r="Q76" s="147" t="s">
        <v>2572</v>
      </c>
    </row>
    <row r="77" spans="1:17" ht="18" x14ac:dyDescent="0.25">
      <c r="A77" s="134" t="str">
        <f>VLOOKUP(E77,'LISTADO ATM'!$A$2:$C$898,3,0)</f>
        <v>ESTE</v>
      </c>
      <c r="B77" s="129">
        <v>3335900372</v>
      </c>
      <c r="C77" s="136">
        <v>44342.912928240738</v>
      </c>
      <c r="D77" s="136" t="s">
        <v>2180</v>
      </c>
      <c r="E77" s="124">
        <v>630</v>
      </c>
      <c r="F77" s="145" t="str">
        <f>VLOOKUP(E77,VIP!$A$2:$O13458,2,0)</f>
        <v>DRBR112</v>
      </c>
      <c r="G77" s="134" t="str">
        <f>VLOOKUP(E77,'LISTADO ATM'!$A$2:$B$897,2,0)</f>
        <v xml:space="preserve">ATM Oficina Plaza Zaglul (SPM) </v>
      </c>
      <c r="H77" s="134" t="str">
        <f>VLOOKUP(E77,VIP!$A$2:$O18321,7,FALSE)</f>
        <v>Si</v>
      </c>
      <c r="I77" s="134" t="str">
        <f>VLOOKUP(E77,VIP!$A$2:$O10286,8,FALSE)</f>
        <v>Si</v>
      </c>
      <c r="J77" s="134" t="str">
        <f>VLOOKUP(E77,VIP!$A$2:$O10236,8,FALSE)</f>
        <v>Si</v>
      </c>
      <c r="K77" s="134" t="str">
        <f>VLOOKUP(E77,VIP!$A$2:$O13810,6,0)</f>
        <v>NO</v>
      </c>
      <c r="L77" s="125" t="s">
        <v>2572</v>
      </c>
      <c r="M77" s="135" t="s">
        <v>2447</v>
      </c>
      <c r="N77" s="135" t="s">
        <v>2454</v>
      </c>
      <c r="O77" s="134" t="s">
        <v>2456</v>
      </c>
      <c r="P77" s="134"/>
      <c r="Q77" s="147" t="s">
        <v>2572</v>
      </c>
    </row>
    <row r="78" spans="1:17" ht="18" x14ac:dyDescent="0.25">
      <c r="A78" s="134" t="str">
        <f>VLOOKUP(E78,'LISTADO ATM'!$A$2:$C$898,3,0)</f>
        <v>NORTE</v>
      </c>
      <c r="B78" s="129">
        <v>3335900373</v>
      </c>
      <c r="C78" s="136">
        <v>44342.913761574076</v>
      </c>
      <c r="D78" s="136" t="s">
        <v>2180</v>
      </c>
      <c r="E78" s="124">
        <v>95</v>
      </c>
      <c r="F78" s="145" t="str">
        <f>VLOOKUP(E78,VIP!$A$2:$O13459,2,0)</f>
        <v>DRBR095</v>
      </c>
      <c r="G78" s="134" t="str">
        <f>VLOOKUP(E78,'LISTADO ATM'!$A$2:$B$897,2,0)</f>
        <v xml:space="preserve">ATM Oficina Tenares </v>
      </c>
      <c r="H78" s="134" t="str">
        <f>VLOOKUP(E78,VIP!$A$2:$O18322,7,FALSE)</f>
        <v>Si</v>
      </c>
      <c r="I78" s="134" t="str">
        <f>VLOOKUP(E78,VIP!$A$2:$O10287,8,FALSE)</f>
        <v>Si</v>
      </c>
      <c r="J78" s="134" t="str">
        <f>VLOOKUP(E78,VIP!$A$2:$O10237,8,FALSE)</f>
        <v>Si</v>
      </c>
      <c r="K78" s="134" t="str">
        <f>VLOOKUP(E78,VIP!$A$2:$O13811,6,0)</f>
        <v>SI</v>
      </c>
      <c r="L78" s="125" t="s">
        <v>2219</v>
      </c>
      <c r="M78" s="135" t="s">
        <v>2447</v>
      </c>
      <c r="N78" s="135" t="s">
        <v>2454</v>
      </c>
      <c r="O78" s="134" t="s">
        <v>2456</v>
      </c>
      <c r="P78" s="134"/>
      <c r="Q78" s="147" t="s">
        <v>2219</v>
      </c>
    </row>
    <row r="79" spans="1:17" ht="18" x14ac:dyDescent="0.25">
      <c r="A79" s="134" t="str">
        <f>VLOOKUP(E79,'LISTADO ATM'!$A$2:$C$898,3,0)</f>
        <v>SUR</v>
      </c>
      <c r="B79" s="129">
        <v>3335900376</v>
      </c>
      <c r="C79" s="136">
        <v>44342.946261574078</v>
      </c>
      <c r="D79" s="136" t="s">
        <v>2450</v>
      </c>
      <c r="E79" s="124">
        <v>615</v>
      </c>
      <c r="F79" s="145" t="str">
        <f>VLOOKUP(E79,VIP!$A$2:$O13460,2,0)</f>
        <v>DRBR418</v>
      </c>
      <c r="G79" s="134" t="str">
        <f>VLOOKUP(E79,'LISTADO ATM'!$A$2:$B$897,2,0)</f>
        <v xml:space="preserve">ATM Estación Sunix Cabral (Barahona) </v>
      </c>
      <c r="H79" s="134" t="str">
        <f>VLOOKUP(E79,VIP!$A$2:$O18323,7,FALSE)</f>
        <v>Si</v>
      </c>
      <c r="I79" s="134" t="str">
        <f>VLOOKUP(E79,VIP!$A$2:$O10288,8,FALSE)</f>
        <v>Si</v>
      </c>
      <c r="J79" s="134" t="str">
        <f>VLOOKUP(E79,VIP!$A$2:$O10238,8,FALSE)</f>
        <v>Si</v>
      </c>
      <c r="K79" s="134" t="str">
        <f>VLOOKUP(E79,VIP!$A$2:$O13812,6,0)</f>
        <v>NO</v>
      </c>
      <c r="L79" s="125" t="s">
        <v>2418</v>
      </c>
      <c r="M79" s="152" t="s">
        <v>2581</v>
      </c>
      <c r="N79" s="135" t="s">
        <v>2454</v>
      </c>
      <c r="O79" s="134" t="s">
        <v>2455</v>
      </c>
      <c r="P79" s="134"/>
      <c r="Q79" s="151">
        <v>44343.414583333331</v>
      </c>
    </row>
    <row r="80" spans="1:17" ht="18" x14ac:dyDescent="0.25">
      <c r="A80" s="134" t="str">
        <f>VLOOKUP(E80,'LISTADO ATM'!$A$2:$C$898,3,0)</f>
        <v>ESTE</v>
      </c>
      <c r="B80" s="129">
        <v>3335900377</v>
      </c>
      <c r="C80" s="136">
        <v>44342.949965277781</v>
      </c>
      <c r="D80" s="136" t="s">
        <v>2473</v>
      </c>
      <c r="E80" s="124">
        <v>121</v>
      </c>
      <c r="F80" s="145" t="str">
        <f>VLOOKUP(E80,VIP!$A$2:$O13461,2,0)</f>
        <v>DRBR121</v>
      </c>
      <c r="G80" s="134" t="str">
        <f>VLOOKUP(E80,'LISTADO ATM'!$A$2:$B$897,2,0)</f>
        <v xml:space="preserve">ATM Oficina Bayaguana </v>
      </c>
      <c r="H80" s="134" t="str">
        <f>VLOOKUP(E80,VIP!$A$2:$O18324,7,FALSE)</f>
        <v>Si</v>
      </c>
      <c r="I80" s="134" t="str">
        <f>VLOOKUP(E80,VIP!$A$2:$O10289,8,FALSE)</f>
        <v>Si</v>
      </c>
      <c r="J80" s="134" t="str">
        <f>VLOOKUP(E80,VIP!$A$2:$O10239,8,FALSE)</f>
        <v>Si</v>
      </c>
      <c r="K80" s="134" t="str">
        <f>VLOOKUP(E80,VIP!$A$2:$O13813,6,0)</f>
        <v>SI</v>
      </c>
      <c r="L80" s="125" t="s">
        <v>2418</v>
      </c>
      <c r="M80" s="152" t="s">
        <v>2581</v>
      </c>
      <c r="N80" s="152" t="s">
        <v>2579</v>
      </c>
      <c r="O80" s="134" t="s">
        <v>2573</v>
      </c>
      <c r="P80" s="134"/>
      <c r="Q80" s="151">
        <v>44343.413888888892</v>
      </c>
    </row>
    <row r="81" spans="1:17" s="96" customFormat="1" ht="18" x14ac:dyDescent="0.25">
      <c r="A81" s="134" t="str">
        <f>VLOOKUP(E81,'LISTADO ATM'!$A$2:$C$898,3,0)</f>
        <v>SUR</v>
      </c>
      <c r="B81" s="129">
        <v>3335900378</v>
      </c>
      <c r="C81" s="136">
        <v>44342.951354166667</v>
      </c>
      <c r="D81" s="136" t="s">
        <v>2450</v>
      </c>
      <c r="E81" s="124">
        <v>750</v>
      </c>
      <c r="F81" s="146" t="str">
        <f>VLOOKUP(E81,VIP!$A$2:$O13462,2,0)</f>
        <v>DRBR265</v>
      </c>
      <c r="G81" s="134" t="str">
        <f>VLOOKUP(E81,'LISTADO ATM'!$A$2:$B$897,2,0)</f>
        <v xml:space="preserve">ATM UNP Duvergé </v>
      </c>
      <c r="H81" s="134" t="str">
        <f>VLOOKUP(E81,VIP!$A$2:$O18325,7,FALSE)</f>
        <v>Si</v>
      </c>
      <c r="I81" s="134" t="str">
        <f>VLOOKUP(E81,VIP!$A$2:$O10290,8,FALSE)</f>
        <v>Si</v>
      </c>
      <c r="J81" s="134" t="str">
        <f>VLOOKUP(E81,VIP!$A$2:$O10240,8,FALSE)</f>
        <v>Si</v>
      </c>
      <c r="K81" s="134" t="str">
        <f>VLOOKUP(E81,VIP!$A$2:$O13814,6,0)</f>
        <v>SI</v>
      </c>
      <c r="L81" s="125" t="s">
        <v>2418</v>
      </c>
      <c r="M81" s="135" t="s">
        <v>2447</v>
      </c>
      <c r="N81" s="135" t="s">
        <v>2454</v>
      </c>
      <c r="O81" s="134" t="s">
        <v>2455</v>
      </c>
      <c r="P81" s="134"/>
      <c r="Q81" s="147" t="s">
        <v>2418</v>
      </c>
    </row>
    <row r="82" spans="1:17" s="96" customFormat="1" ht="18" x14ac:dyDescent="0.25">
      <c r="A82" s="134" t="str">
        <f>VLOOKUP(E82,'LISTADO ATM'!$A$2:$C$898,3,0)</f>
        <v>SUR</v>
      </c>
      <c r="B82" s="129">
        <v>3335900380</v>
      </c>
      <c r="C82" s="136">
        <v>44342.994166666664</v>
      </c>
      <c r="D82" s="136" t="s">
        <v>2473</v>
      </c>
      <c r="E82" s="124">
        <v>5</v>
      </c>
      <c r="F82" s="146" t="str">
        <f>VLOOKUP(E82,VIP!$A$2:$O13470,2,0)</f>
        <v>DRBR005</v>
      </c>
      <c r="G82" s="134" t="str">
        <f>VLOOKUP(E82,'LISTADO ATM'!$A$2:$B$897,2,0)</f>
        <v>ATM Oficina Autoservicio Villa Ofelia (San Juan)</v>
      </c>
      <c r="H82" s="134" t="str">
        <f>VLOOKUP(E82,VIP!$A$2:$O18333,7,FALSE)</f>
        <v>Si</v>
      </c>
      <c r="I82" s="134" t="str">
        <f>VLOOKUP(E82,VIP!$A$2:$O10298,8,FALSE)</f>
        <v>Si</v>
      </c>
      <c r="J82" s="134" t="str">
        <f>VLOOKUP(E82,VIP!$A$2:$O10248,8,FALSE)</f>
        <v>Si</v>
      </c>
      <c r="K82" s="134" t="str">
        <f>VLOOKUP(E82,VIP!$A$2:$O13822,6,0)</f>
        <v>NO</v>
      </c>
      <c r="L82" s="153" t="s">
        <v>2566</v>
      </c>
      <c r="M82" s="152" t="s">
        <v>2581</v>
      </c>
      <c r="N82" s="152" t="s">
        <v>2579</v>
      </c>
      <c r="O82" s="134" t="s">
        <v>2474</v>
      </c>
      <c r="P82" s="134"/>
      <c r="Q82" s="151">
        <v>44343.407638888886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3335900382</v>
      </c>
      <c r="C83" s="136">
        <v>44343.040358796294</v>
      </c>
      <c r="D83" s="136" t="s">
        <v>2450</v>
      </c>
      <c r="E83" s="124">
        <v>570</v>
      </c>
      <c r="F83" s="146" t="str">
        <f>VLOOKUP(E83,VIP!$A$2:$O13469,2,0)</f>
        <v>DRBR478</v>
      </c>
      <c r="G83" s="134" t="str">
        <f>VLOOKUP(E83,'LISTADO ATM'!$A$2:$B$897,2,0)</f>
        <v xml:space="preserve">ATM S/M Liverpool Villa Mella </v>
      </c>
      <c r="H83" s="134" t="str">
        <f>VLOOKUP(E83,VIP!$A$2:$O18332,7,FALSE)</f>
        <v>Si</v>
      </c>
      <c r="I83" s="134" t="str">
        <f>VLOOKUP(E83,VIP!$A$2:$O10297,8,FALSE)</f>
        <v>Si</v>
      </c>
      <c r="J83" s="134" t="str">
        <f>VLOOKUP(E83,VIP!$A$2:$O10247,8,FALSE)</f>
        <v>Si</v>
      </c>
      <c r="K83" s="134" t="str">
        <f>VLOOKUP(E83,VIP!$A$2:$O13821,6,0)</f>
        <v>NO</v>
      </c>
      <c r="L83" s="125" t="s">
        <v>2443</v>
      </c>
      <c r="M83" s="135" t="s">
        <v>2447</v>
      </c>
      <c r="N83" s="135" t="s">
        <v>2454</v>
      </c>
      <c r="O83" s="134" t="s">
        <v>2455</v>
      </c>
      <c r="P83" s="134"/>
      <c r="Q83" s="147" t="s">
        <v>2443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3335900383</v>
      </c>
      <c r="C84" s="136">
        <v>44343.060277777775</v>
      </c>
      <c r="D84" s="136" t="s">
        <v>2450</v>
      </c>
      <c r="E84" s="124">
        <v>13</v>
      </c>
      <c r="F84" s="146" t="str">
        <f>VLOOKUP(E84,VIP!$A$2:$O13468,2,0)</f>
        <v>DRBR013</v>
      </c>
      <c r="G84" s="134" t="str">
        <f>VLOOKUP(E84,'LISTADO ATM'!$A$2:$B$897,2,0)</f>
        <v xml:space="preserve">ATM CDEEE </v>
      </c>
      <c r="H84" s="134" t="str">
        <f>VLOOKUP(E84,VIP!$A$2:$O18331,7,FALSE)</f>
        <v>Si</v>
      </c>
      <c r="I84" s="134" t="str">
        <f>VLOOKUP(E84,VIP!$A$2:$O10296,8,FALSE)</f>
        <v>Si</v>
      </c>
      <c r="J84" s="134" t="str">
        <f>VLOOKUP(E84,VIP!$A$2:$O10246,8,FALSE)</f>
        <v>Si</v>
      </c>
      <c r="K84" s="134" t="str">
        <f>VLOOKUP(E84,VIP!$A$2:$O13820,6,0)</f>
        <v>NO</v>
      </c>
      <c r="L84" s="125" t="s">
        <v>2443</v>
      </c>
      <c r="M84" s="135" t="s">
        <v>2447</v>
      </c>
      <c r="N84" s="135" t="s">
        <v>2454</v>
      </c>
      <c r="O84" s="134" t="s">
        <v>2455</v>
      </c>
      <c r="P84" s="134"/>
      <c r="Q84" s="147" t="s">
        <v>2443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3335900384</v>
      </c>
      <c r="C85" s="136">
        <v>44343.066782407404</v>
      </c>
      <c r="D85" s="136" t="s">
        <v>2473</v>
      </c>
      <c r="E85" s="124">
        <v>883</v>
      </c>
      <c r="F85" s="146" t="str">
        <f>VLOOKUP(E85,VIP!$A$2:$O13467,2,0)</f>
        <v>DRBR883</v>
      </c>
      <c r="G85" s="134" t="str">
        <f>VLOOKUP(E85,'LISTADO ATM'!$A$2:$B$897,2,0)</f>
        <v xml:space="preserve">ATM Oficina Filadelfia Plaza </v>
      </c>
      <c r="H85" s="134" t="str">
        <f>VLOOKUP(E85,VIP!$A$2:$O18330,7,FALSE)</f>
        <v>Si</v>
      </c>
      <c r="I85" s="134" t="str">
        <f>VLOOKUP(E85,VIP!$A$2:$O10295,8,FALSE)</f>
        <v>Si</v>
      </c>
      <c r="J85" s="134" t="str">
        <f>VLOOKUP(E85,VIP!$A$2:$O10245,8,FALSE)</f>
        <v>Si</v>
      </c>
      <c r="K85" s="134" t="str">
        <f>VLOOKUP(E85,VIP!$A$2:$O13819,6,0)</f>
        <v>NO</v>
      </c>
      <c r="L85" s="125" t="s">
        <v>2443</v>
      </c>
      <c r="M85" s="135" t="s">
        <v>2447</v>
      </c>
      <c r="N85" s="135" t="s">
        <v>2454</v>
      </c>
      <c r="O85" s="134" t="s">
        <v>2474</v>
      </c>
      <c r="P85" s="134"/>
      <c r="Q85" s="147" t="s">
        <v>2443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3335900385</v>
      </c>
      <c r="C86" s="136">
        <v>44343.070081018515</v>
      </c>
      <c r="D86" s="136" t="s">
        <v>2450</v>
      </c>
      <c r="E86" s="124">
        <v>60</v>
      </c>
      <c r="F86" s="146" t="str">
        <f>VLOOKUP(E86,VIP!$A$2:$O13466,2,0)</f>
        <v>DRBR060</v>
      </c>
      <c r="G86" s="134" t="str">
        <f>VLOOKUP(E86,'LISTADO ATM'!$A$2:$B$897,2,0)</f>
        <v xml:space="preserve">ATM Autobanco 27 de Febrero </v>
      </c>
      <c r="H86" s="134" t="str">
        <f>VLOOKUP(E86,VIP!$A$2:$O18329,7,FALSE)</f>
        <v>Si</v>
      </c>
      <c r="I86" s="134" t="str">
        <f>VLOOKUP(E86,VIP!$A$2:$O10294,8,FALSE)</f>
        <v>Si</v>
      </c>
      <c r="J86" s="134" t="str">
        <f>VLOOKUP(E86,VIP!$A$2:$O10244,8,FALSE)</f>
        <v>Si</v>
      </c>
      <c r="K86" s="134" t="str">
        <f>VLOOKUP(E86,VIP!$A$2:$O13818,6,0)</f>
        <v>NO</v>
      </c>
      <c r="L86" s="125" t="s">
        <v>2418</v>
      </c>
      <c r="M86" s="135" t="s">
        <v>2447</v>
      </c>
      <c r="N86" s="135" t="s">
        <v>2454</v>
      </c>
      <c r="O86" s="134" t="s">
        <v>2455</v>
      </c>
      <c r="P86" s="134"/>
      <c r="Q86" s="147" t="s">
        <v>2577</v>
      </c>
    </row>
    <row r="87" spans="1:17" s="96" customFormat="1" ht="18" x14ac:dyDescent="0.25">
      <c r="A87" s="134" t="str">
        <f>VLOOKUP(E87,'LISTADO ATM'!$A$2:$C$898,3,0)</f>
        <v>NORTE</v>
      </c>
      <c r="B87" s="129">
        <v>3335900386</v>
      </c>
      <c r="C87" s="136">
        <v>44343.083958333336</v>
      </c>
      <c r="D87" s="136" t="s">
        <v>2473</v>
      </c>
      <c r="E87" s="124">
        <v>290</v>
      </c>
      <c r="F87" s="146" t="str">
        <f>VLOOKUP(E87,VIP!$A$2:$O13465,2,0)</f>
        <v>DRBR290</v>
      </c>
      <c r="G87" s="134" t="str">
        <f>VLOOKUP(E87,'LISTADO ATM'!$A$2:$B$897,2,0)</f>
        <v xml:space="preserve">ATM Oficina San Francisco de Macorís </v>
      </c>
      <c r="H87" s="134" t="str">
        <f>VLOOKUP(E87,VIP!$A$2:$O18328,7,FALSE)</f>
        <v>Si</v>
      </c>
      <c r="I87" s="134" t="str">
        <f>VLOOKUP(E87,VIP!$A$2:$O10293,8,FALSE)</f>
        <v>Si</v>
      </c>
      <c r="J87" s="134" t="str">
        <f>VLOOKUP(E87,VIP!$A$2:$O10243,8,FALSE)</f>
        <v>Si</v>
      </c>
      <c r="K87" s="134" t="str">
        <f>VLOOKUP(E87,VIP!$A$2:$O13817,6,0)</f>
        <v>NO</v>
      </c>
      <c r="L87" s="125" t="s">
        <v>2418</v>
      </c>
      <c r="M87" s="152" t="s">
        <v>2581</v>
      </c>
      <c r="N87" s="152" t="s">
        <v>2579</v>
      </c>
      <c r="O87" s="134" t="s">
        <v>2474</v>
      </c>
      <c r="P87" s="134"/>
      <c r="Q87" s="151">
        <v>44343.413194444445</v>
      </c>
    </row>
    <row r="88" spans="1:17" ht="18" x14ac:dyDescent="0.25">
      <c r="A88" s="134" t="str">
        <f>VLOOKUP(E88,'LISTADO ATM'!$A$2:$C$898,3,0)</f>
        <v>DISTRITO NACIONAL</v>
      </c>
      <c r="B88" s="129">
        <v>3335900388</v>
      </c>
      <c r="C88" s="136">
        <v>44343.146597222221</v>
      </c>
      <c r="D88" s="136" t="s">
        <v>2473</v>
      </c>
      <c r="E88" s="124">
        <v>231</v>
      </c>
      <c r="F88" s="148" t="str">
        <f>VLOOKUP(E88,VIP!$A$2:$O13463,2,0)</f>
        <v>DRBR231</v>
      </c>
      <c r="G88" s="134" t="str">
        <f>VLOOKUP(E88,'LISTADO ATM'!$A$2:$B$897,2,0)</f>
        <v xml:space="preserve">ATM Oficina Zona Oriental </v>
      </c>
      <c r="H88" s="134" t="str">
        <f>VLOOKUP(E88,VIP!$A$2:$O18326,7,FALSE)</f>
        <v>Si</v>
      </c>
      <c r="I88" s="134" t="str">
        <f>VLOOKUP(E88,VIP!$A$2:$O10291,8,FALSE)</f>
        <v>Si</v>
      </c>
      <c r="J88" s="134" t="str">
        <f>VLOOKUP(E88,VIP!$A$2:$O10241,8,FALSE)</f>
        <v>Si</v>
      </c>
      <c r="K88" s="134" t="str">
        <f>VLOOKUP(E88,VIP!$A$2:$O13815,6,0)</f>
        <v>SI</v>
      </c>
      <c r="L88" s="125" t="s">
        <v>2567</v>
      </c>
      <c r="M88" s="135" t="s">
        <v>2447</v>
      </c>
      <c r="N88" s="135" t="s">
        <v>2454</v>
      </c>
      <c r="O88" s="134" t="s">
        <v>2474</v>
      </c>
      <c r="P88" s="134"/>
      <c r="Q88" s="147" t="s">
        <v>2567</v>
      </c>
    </row>
    <row r="89" spans="1:17" ht="18" x14ac:dyDescent="0.25">
      <c r="A89" s="134" t="str">
        <f>VLOOKUP(E89,'LISTADO ATM'!$A$2:$C$898,3,0)</f>
        <v>SUR</v>
      </c>
      <c r="B89" s="129">
        <v>3335900393</v>
      </c>
      <c r="C89" s="136">
        <v>44343.23541666667</v>
      </c>
      <c r="D89" s="136" t="s">
        <v>2180</v>
      </c>
      <c r="E89" s="124">
        <v>616</v>
      </c>
      <c r="F89" s="148" t="str">
        <f>VLOOKUP(E89,VIP!$A$2:$O13464,2,0)</f>
        <v>DRBR187</v>
      </c>
      <c r="G89" s="134" t="str">
        <f>VLOOKUP(E89,'LISTADO ATM'!$A$2:$B$897,2,0)</f>
        <v xml:space="preserve">ATM 5ta. Brigada Barahona </v>
      </c>
      <c r="H89" s="134" t="str">
        <f>VLOOKUP(E89,VIP!$A$2:$O18327,7,FALSE)</f>
        <v>Si</v>
      </c>
      <c r="I89" s="134" t="str">
        <f>VLOOKUP(E89,VIP!$A$2:$O10292,8,FALSE)</f>
        <v>Si</v>
      </c>
      <c r="J89" s="134" t="str">
        <f>VLOOKUP(E89,VIP!$A$2:$O10242,8,FALSE)</f>
        <v>Si</v>
      </c>
      <c r="K89" s="134" t="str">
        <f>VLOOKUP(E89,VIP!$A$2:$O13816,6,0)</f>
        <v>NO</v>
      </c>
      <c r="L89" s="125" t="s">
        <v>2245</v>
      </c>
      <c r="M89" s="135" t="s">
        <v>2447</v>
      </c>
      <c r="N89" s="135" t="s">
        <v>2454</v>
      </c>
      <c r="O89" s="134" t="s">
        <v>2456</v>
      </c>
      <c r="P89" s="134"/>
      <c r="Q89" s="147" t="s">
        <v>2245</v>
      </c>
    </row>
    <row r="90" spans="1:17" ht="18" x14ac:dyDescent="0.25">
      <c r="A90" s="134" t="str">
        <f>VLOOKUP(E90,'LISTADO ATM'!$A$2:$C$898,3,0)</f>
        <v>DISTRITO NACIONAL</v>
      </c>
      <c r="B90" s="129">
        <v>3335900399</v>
      </c>
      <c r="C90" s="136">
        <v>44343.311562499999</v>
      </c>
      <c r="D90" s="136" t="s">
        <v>2180</v>
      </c>
      <c r="E90" s="124">
        <v>10</v>
      </c>
      <c r="F90" s="148" t="str">
        <f>VLOOKUP(E90,VIP!$A$2:$O13471,2,0)</f>
        <v>DRBR010</v>
      </c>
      <c r="G90" s="134" t="str">
        <f>VLOOKUP(E90,'LISTADO ATM'!$A$2:$B$897,2,0)</f>
        <v xml:space="preserve">ATM Ministerio Salud Pública </v>
      </c>
      <c r="H90" s="134" t="str">
        <f>VLOOKUP(E90,VIP!$A$2:$O18334,7,FALSE)</f>
        <v>Si</v>
      </c>
      <c r="I90" s="134" t="str">
        <f>VLOOKUP(E90,VIP!$A$2:$O10299,8,FALSE)</f>
        <v>Si</v>
      </c>
      <c r="J90" s="134" t="str">
        <f>VLOOKUP(E90,VIP!$A$2:$O10249,8,FALSE)</f>
        <v>Si</v>
      </c>
      <c r="K90" s="134" t="str">
        <f>VLOOKUP(E90,VIP!$A$2:$O13823,6,0)</f>
        <v>NO</v>
      </c>
      <c r="L90" s="125" t="s">
        <v>2219</v>
      </c>
      <c r="M90" s="135" t="s">
        <v>2447</v>
      </c>
      <c r="N90" s="135" t="s">
        <v>2454</v>
      </c>
      <c r="O90" s="134" t="s">
        <v>2456</v>
      </c>
      <c r="P90" s="134"/>
      <c r="Q90" s="147" t="s">
        <v>2219</v>
      </c>
    </row>
    <row r="91" spans="1:17" ht="18" x14ac:dyDescent="0.25">
      <c r="A91" s="134" t="str">
        <f>VLOOKUP(E91,'LISTADO ATM'!$A$2:$C$898,3,0)</f>
        <v>SUR</v>
      </c>
      <c r="B91" s="129">
        <v>3335900401</v>
      </c>
      <c r="C91" s="136">
        <v>44343.312349537038</v>
      </c>
      <c r="D91" s="136" t="s">
        <v>2450</v>
      </c>
      <c r="E91" s="124">
        <v>512</v>
      </c>
      <c r="F91" s="148" t="str">
        <f>VLOOKUP(E91,VIP!$A$2:$O13470,2,0)</f>
        <v>DRBR512</v>
      </c>
      <c r="G91" s="134" t="str">
        <f>VLOOKUP(E91,'LISTADO ATM'!$A$2:$B$897,2,0)</f>
        <v>ATM Plaza Jesús Ferreira</v>
      </c>
      <c r="H91" s="134" t="str">
        <f>VLOOKUP(E91,VIP!$A$2:$O18333,7,FALSE)</f>
        <v>N/A</v>
      </c>
      <c r="I91" s="134" t="str">
        <f>VLOOKUP(E91,VIP!$A$2:$O10298,8,FALSE)</f>
        <v>N/A</v>
      </c>
      <c r="J91" s="134" t="str">
        <f>VLOOKUP(E91,VIP!$A$2:$O10248,8,FALSE)</f>
        <v>N/A</v>
      </c>
      <c r="K91" s="134" t="str">
        <f>VLOOKUP(E91,VIP!$A$2:$O13822,6,0)</f>
        <v>N/A</v>
      </c>
      <c r="L91" s="125" t="s">
        <v>2418</v>
      </c>
      <c r="M91" s="135" t="s">
        <v>2447</v>
      </c>
      <c r="N91" s="135" t="s">
        <v>2454</v>
      </c>
      <c r="O91" s="134" t="s">
        <v>2455</v>
      </c>
      <c r="P91" s="134"/>
      <c r="Q91" s="147" t="s">
        <v>2418</v>
      </c>
    </row>
    <row r="92" spans="1:17" ht="18" x14ac:dyDescent="0.25">
      <c r="A92" s="134" t="str">
        <f>VLOOKUP(E92,'LISTADO ATM'!$A$2:$C$898,3,0)</f>
        <v>ESTE</v>
      </c>
      <c r="B92" s="129">
        <v>3335900402</v>
      </c>
      <c r="C92" s="136">
        <v>44343.314282407409</v>
      </c>
      <c r="D92" s="136" t="s">
        <v>2180</v>
      </c>
      <c r="E92" s="124">
        <v>121</v>
      </c>
      <c r="F92" s="148" t="str">
        <f>VLOOKUP(E92,VIP!$A$2:$O13469,2,0)</f>
        <v>DRBR121</v>
      </c>
      <c r="G92" s="134" t="str">
        <f>VLOOKUP(E92,'LISTADO ATM'!$A$2:$B$897,2,0)</f>
        <v xml:space="preserve">ATM Oficina Bayaguana </v>
      </c>
      <c r="H92" s="134" t="str">
        <f>VLOOKUP(E92,VIP!$A$2:$O18332,7,FALSE)</f>
        <v>Si</v>
      </c>
      <c r="I92" s="134" t="str">
        <f>VLOOKUP(E92,VIP!$A$2:$O10297,8,FALSE)</f>
        <v>Si</v>
      </c>
      <c r="J92" s="134" t="str">
        <f>VLOOKUP(E92,VIP!$A$2:$O10247,8,FALSE)</f>
        <v>Si</v>
      </c>
      <c r="K92" s="134" t="str">
        <f>VLOOKUP(E92,VIP!$A$2:$O13821,6,0)</f>
        <v>SI</v>
      </c>
      <c r="L92" s="125" t="s">
        <v>2469</v>
      </c>
      <c r="M92" s="152" t="s">
        <v>2581</v>
      </c>
      <c r="N92" s="135" t="s">
        <v>2454</v>
      </c>
      <c r="O92" s="134" t="s">
        <v>2456</v>
      </c>
      <c r="P92" s="134"/>
      <c r="Q92" s="151">
        <v>44343.413888888892</v>
      </c>
    </row>
    <row r="93" spans="1:17" ht="18" x14ac:dyDescent="0.25">
      <c r="A93" s="134" t="str">
        <f>VLOOKUP(E93,'LISTADO ATM'!$A$2:$C$898,3,0)</f>
        <v>SUR</v>
      </c>
      <c r="B93" s="129">
        <v>3335900403</v>
      </c>
      <c r="C93" s="136">
        <v>44343.314421296294</v>
      </c>
      <c r="D93" s="136" t="s">
        <v>2473</v>
      </c>
      <c r="E93" s="124">
        <v>962</v>
      </c>
      <c r="F93" s="148" t="str">
        <f>VLOOKUP(E93,VIP!$A$2:$O13468,2,0)</f>
        <v>DRBR962</v>
      </c>
      <c r="G93" s="134" t="str">
        <f>VLOOKUP(E93,'LISTADO ATM'!$A$2:$B$897,2,0)</f>
        <v xml:space="preserve">ATM Oficina Villa Ofelia II (San Juan) </v>
      </c>
      <c r="H93" s="134" t="str">
        <f>VLOOKUP(E93,VIP!$A$2:$O18331,7,FALSE)</f>
        <v>Si</v>
      </c>
      <c r="I93" s="134" t="str">
        <f>VLOOKUP(E93,VIP!$A$2:$O10296,8,FALSE)</f>
        <v>Si</v>
      </c>
      <c r="J93" s="134" t="str">
        <f>VLOOKUP(E93,VIP!$A$2:$O10246,8,FALSE)</f>
        <v>Si</v>
      </c>
      <c r="K93" s="134" t="str">
        <f>VLOOKUP(E93,VIP!$A$2:$O13820,6,0)</f>
        <v>NO</v>
      </c>
      <c r="L93" s="125" t="s">
        <v>2418</v>
      </c>
      <c r="M93" s="152" t="s">
        <v>2581</v>
      </c>
      <c r="N93" s="152" t="s">
        <v>2579</v>
      </c>
      <c r="O93" s="134" t="s">
        <v>2474</v>
      </c>
      <c r="P93" s="134"/>
      <c r="Q93" s="151">
        <v>44343.413888888892</v>
      </c>
    </row>
    <row r="94" spans="1:17" ht="18" x14ac:dyDescent="0.25">
      <c r="A94" s="134" t="str">
        <f>VLOOKUP(E94,'LISTADO ATM'!$A$2:$C$898,3,0)</f>
        <v>NORTE</v>
      </c>
      <c r="B94" s="129">
        <v>3335900406</v>
      </c>
      <c r="C94" s="136">
        <v>44343.315949074073</v>
      </c>
      <c r="D94" s="136" t="s">
        <v>2473</v>
      </c>
      <c r="E94" s="124">
        <v>142</v>
      </c>
      <c r="F94" s="148" t="str">
        <f>VLOOKUP(E94,VIP!$A$2:$O13467,2,0)</f>
        <v>DRBR142</v>
      </c>
      <c r="G94" s="134" t="str">
        <f>VLOOKUP(E94,'LISTADO ATM'!$A$2:$B$897,2,0)</f>
        <v xml:space="preserve">ATM Centro de Caja Galerías Bonao </v>
      </c>
      <c r="H94" s="134" t="str">
        <f>VLOOKUP(E94,VIP!$A$2:$O18330,7,FALSE)</f>
        <v>Si</v>
      </c>
      <c r="I94" s="134" t="str">
        <f>VLOOKUP(E94,VIP!$A$2:$O10295,8,FALSE)</f>
        <v>Si</v>
      </c>
      <c r="J94" s="134" t="str">
        <f>VLOOKUP(E94,VIP!$A$2:$O10245,8,FALSE)</f>
        <v>Si</v>
      </c>
      <c r="K94" s="134" t="str">
        <f>VLOOKUP(E94,VIP!$A$2:$O13819,6,0)</f>
        <v>SI</v>
      </c>
      <c r="L94" s="153" t="s">
        <v>2566</v>
      </c>
      <c r="M94" s="152" t="s">
        <v>2581</v>
      </c>
      <c r="N94" s="152" t="s">
        <v>2579</v>
      </c>
      <c r="O94" s="134" t="s">
        <v>2474</v>
      </c>
      <c r="P94" s="134"/>
      <c r="Q94" s="151">
        <v>44343.434027777781</v>
      </c>
    </row>
    <row r="95" spans="1:17" ht="18" x14ac:dyDescent="0.25">
      <c r="A95" s="134" t="str">
        <f>VLOOKUP(E95,'LISTADO ATM'!$A$2:$C$898,3,0)</f>
        <v>DISTRITO NACIONAL</v>
      </c>
      <c r="B95" s="129">
        <v>3335900407</v>
      </c>
      <c r="C95" s="136">
        <v>44343.316307870373</v>
      </c>
      <c r="D95" s="136" t="s">
        <v>2473</v>
      </c>
      <c r="E95" s="124">
        <v>516</v>
      </c>
      <c r="F95" s="148" t="str">
        <f>VLOOKUP(E95,VIP!$A$2:$O13466,2,0)</f>
        <v>DRBR516</v>
      </c>
      <c r="G95" s="134" t="str">
        <f>VLOOKUP(E95,'LISTADO ATM'!$A$2:$B$897,2,0)</f>
        <v xml:space="preserve">ATM Oficina Gascue </v>
      </c>
      <c r="H95" s="134" t="str">
        <f>VLOOKUP(E95,VIP!$A$2:$O18329,7,FALSE)</f>
        <v>Si</v>
      </c>
      <c r="I95" s="134" t="str">
        <f>VLOOKUP(E95,VIP!$A$2:$O10294,8,FALSE)</f>
        <v>Si</v>
      </c>
      <c r="J95" s="134" t="str">
        <f>VLOOKUP(E95,VIP!$A$2:$O10244,8,FALSE)</f>
        <v>Si</v>
      </c>
      <c r="K95" s="134" t="str">
        <f>VLOOKUP(E95,VIP!$A$2:$O13818,6,0)</f>
        <v>SI</v>
      </c>
      <c r="L95" s="125" t="s">
        <v>2418</v>
      </c>
      <c r="M95" s="135" t="s">
        <v>2447</v>
      </c>
      <c r="N95" s="135" t="s">
        <v>2454</v>
      </c>
      <c r="O95" s="134" t="s">
        <v>2474</v>
      </c>
      <c r="P95" s="134"/>
      <c r="Q95" s="147" t="s">
        <v>2418</v>
      </c>
    </row>
    <row r="96" spans="1:17" ht="18" x14ac:dyDescent="0.25">
      <c r="A96" s="134" t="str">
        <f>VLOOKUP(E96,'LISTADO ATM'!$A$2:$C$898,3,0)</f>
        <v>DISTRITO NACIONAL</v>
      </c>
      <c r="B96" s="129">
        <v>3335900411</v>
      </c>
      <c r="C96" s="136">
        <v>44343.323171296295</v>
      </c>
      <c r="D96" s="136" t="s">
        <v>2180</v>
      </c>
      <c r="E96" s="124">
        <v>569</v>
      </c>
      <c r="F96" s="148" t="str">
        <f>VLOOKUP(E96,VIP!$A$2:$O13465,2,0)</f>
        <v>DRBR03B</v>
      </c>
      <c r="G96" s="134" t="str">
        <f>VLOOKUP(E96,'LISTADO ATM'!$A$2:$B$897,2,0)</f>
        <v xml:space="preserve">ATM Superintendencia de Seguros </v>
      </c>
      <c r="H96" s="134" t="str">
        <f>VLOOKUP(E96,VIP!$A$2:$O18328,7,FALSE)</f>
        <v>Si</v>
      </c>
      <c r="I96" s="134" t="str">
        <f>VLOOKUP(E96,VIP!$A$2:$O10293,8,FALSE)</f>
        <v>Si</v>
      </c>
      <c r="J96" s="134" t="str">
        <f>VLOOKUP(E96,VIP!$A$2:$O10243,8,FALSE)</f>
        <v>Si</v>
      </c>
      <c r="K96" s="134" t="str">
        <f>VLOOKUP(E96,VIP!$A$2:$O13817,6,0)</f>
        <v>NO</v>
      </c>
      <c r="L96" s="125" t="s">
        <v>2245</v>
      </c>
      <c r="M96" s="135" t="s">
        <v>2447</v>
      </c>
      <c r="N96" s="135" t="s">
        <v>2454</v>
      </c>
      <c r="O96" s="134" t="s">
        <v>2456</v>
      </c>
      <c r="P96" s="134"/>
      <c r="Q96" s="147" t="s">
        <v>2245</v>
      </c>
    </row>
    <row r="97" spans="1:17" ht="18" x14ac:dyDescent="0.25">
      <c r="A97" s="134" t="str">
        <f>VLOOKUP(E97,'LISTADO ATM'!$A$2:$C$898,3,0)</f>
        <v>DISTRITO NACIONAL</v>
      </c>
      <c r="B97" s="129">
        <v>3335900419</v>
      </c>
      <c r="C97" s="136">
        <v>44343.326053240744</v>
      </c>
      <c r="D97" s="136" t="s">
        <v>2450</v>
      </c>
      <c r="E97" s="124">
        <v>563</v>
      </c>
      <c r="F97" s="148" t="str">
        <f>VLOOKUP(E97,VIP!$A$2:$O13484,2,0)</f>
        <v>DRBR233</v>
      </c>
      <c r="G97" s="134" t="str">
        <f>VLOOKUP(E97,'LISTADO ATM'!$A$2:$B$897,2,0)</f>
        <v xml:space="preserve">ATM Base Aérea San Isidro </v>
      </c>
      <c r="H97" s="134" t="str">
        <f>VLOOKUP(E97,VIP!$A$2:$O18347,7,FALSE)</f>
        <v>Si</v>
      </c>
      <c r="I97" s="134" t="str">
        <f>VLOOKUP(E97,VIP!$A$2:$O10312,8,FALSE)</f>
        <v>Si</v>
      </c>
      <c r="J97" s="134" t="str">
        <f>VLOOKUP(E97,VIP!$A$2:$O10262,8,FALSE)</f>
        <v>Si</v>
      </c>
      <c r="K97" s="134" t="str">
        <f>VLOOKUP(E97,VIP!$A$2:$O13836,6,0)</f>
        <v>NO</v>
      </c>
      <c r="L97" s="125" t="s">
        <v>2418</v>
      </c>
      <c r="M97" s="135" t="s">
        <v>2447</v>
      </c>
      <c r="N97" s="135" t="s">
        <v>2454</v>
      </c>
      <c r="O97" s="134" t="s">
        <v>2455</v>
      </c>
      <c r="P97" s="134"/>
      <c r="Q97" s="147" t="s">
        <v>2418</v>
      </c>
    </row>
    <row r="98" spans="1:17" ht="18" x14ac:dyDescent="0.25">
      <c r="A98" s="134" t="str">
        <f>VLOOKUP(E98,'LISTADO ATM'!$A$2:$C$898,3,0)</f>
        <v>DISTRITO NACIONAL</v>
      </c>
      <c r="B98" s="129">
        <v>3335900454</v>
      </c>
      <c r="C98" s="136">
        <v>44343.331585648149</v>
      </c>
      <c r="D98" s="136" t="s">
        <v>2450</v>
      </c>
      <c r="E98" s="124">
        <v>718</v>
      </c>
      <c r="F98" s="148" t="str">
        <f>VLOOKUP(E98,VIP!$A$2:$O13483,2,0)</f>
        <v>DRBR24Y</v>
      </c>
      <c r="G98" s="134" t="str">
        <f>VLOOKUP(E98,'LISTADO ATM'!$A$2:$B$897,2,0)</f>
        <v xml:space="preserve">ATM Feria Ganadera </v>
      </c>
      <c r="H98" s="134" t="str">
        <f>VLOOKUP(E98,VIP!$A$2:$O18346,7,FALSE)</f>
        <v>Si</v>
      </c>
      <c r="I98" s="134" t="str">
        <f>VLOOKUP(E98,VIP!$A$2:$O10311,8,FALSE)</f>
        <v>Si</v>
      </c>
      <c r="J98" s="134" t="str">
        <f>VLOOKUP(E98,VIP!$A$2:$O10261,8,FALSE)</f>
        <v>Si</v>
      </c>
      <c r="K98" s="134" t="str">
        <f>VLOOKUP(E98,VIP!$A$2:$O13835,6,0)</f>
        <v>NO</v>
      </c>
      <c r="L98" s="125" t="s">
        <v>2418</v>
      </c>
      <c r="M98" s="152" t="s">
        <v>2581</v>
      </c>
      <c r="N98" s="135" t="s">
        <v>2454</v>
      </c>
      <c r="O98" s="134" t="s">
        <v>2455</v>
      </c>
      <c r="P98" s="134"/>
      <c r="Q98" s="151">
        <v>44343.415277777778</v>
      </c>
    </row>
    <row r="99" spans="1:17" ht="18" x14ac:dyDescent="0.25">
      <c r="A99" s="134" t="str">
        <f>VLOOKUP(E99,'LISTADO ATM'!$A$2:$C$898,3,0)</f>
        <v>NORTE</v>
      </c>
      <c r="B99" s="129">
        <v>3335900457</v>
      </c>
      <c r="C99" s="136">
        <v>44343.334328703706</v>
      </c>
      <c r="D99" s="136" t="s">
        <v>2473</v>
      </c>
      <c r="E99" s="124">
        <v>79</v>
      </c>
      <c r="F99" s="148" t="str">
        <f>VLOOKUP(E99,VIP!$A$2:$O13482,2,0)</f>
        <v>DRBR079</v>
      </c>
      <c r="G99" s="134" t="str">
        <f>VLOOKUP(E99,'LISTADO ATM'!$A$2:$B$897,2,0)</f>
        <v xml:space="preserve">ATM UNP Luperón (Puerto Plata) </v>
      </c>
      <c r="H99" s="134" t="str">
        <f>VLOOKUP(E99,VIP!$A$2:$O18345,7,FALSE)</f>
        <v>Si</v>
      </c>
      <c r="I99" s="134" t="str">
        <f>VLOOKUP(E99,VIP!$A$2:$O10310,8,FALSE)</f>
        <v>Si</v>
      </c>
      <c r="J99" s="134" t="str">
        <f>VLOOKUP(E99,VIP!$A$2:$O10260,8,FALSE)</f>
        <v>Si</v>
      </c>
      <c r="K99" s="134" t="str">
        <f>VLOOKUP(E99,VIP!$A$2:$O13834,6,0)</f>
        <v>NO</v>
      </c>
      <c r="L99" s="125" t="s">
        <v>2443</v>
      </c>
      <c r="M99" s="135" t="s">
        <v>2447</v>
      </c>
      <c r="N99" s="135" t="s">
        <v>2454</v>
      </c>
      <c r="O99" s="134" t="s">
        <v>2474</v>
      </c>
      <c r="P99" s="134"/>
      <c r="Q99" s="147" t="s">
        <v>2443</v>
      </c>
    </row>
    <row r="100" spans="1:17" ht="18" x14ac:dyDescent="0.25">
      <c r="A100" s="134" t="str">
        <f>VLOOKUP(E100,'LISTADO ATM'!$A$2:$C$898,3,0)</f>
        <v>NORTE</v>
      </c>
      <c r="B100" s="129">
        <v>3335900467</v>
      </c>
      <c r="C100" s="136">
        <v>44343.336747685185</v>
      </c>
      <c r="D100" s="136" t="s">
        <v>2574</v>
      </c>
      <c r="E100" s="124">
        <v>315</v>
      </c>
      <c r="F100" s="148" t="str">
        <f>VLOOKUP(E100,VIP!$A$2:$O13481,2,0)</f>
        <v>DRBR315</v>
      </c>
      <c r="G100" s="134" t="str">
        <f>VLOOKUP(E100,'LISTADO ATM'!$A$2:$B$897,2,0)</f>
        <v xml:space="preserve">ATM Oficina Estrella Sadalá </v>
      </c>
      <c r="H100" s="134" t="str">
        <f>VLOOKUP(E100,VIP!$A$2:$O18344,7,FALSE)</f>
        <v>Si</v>
      </c>
      <c r="I100" s="134" t="str">
        <f>VLOOKUP(E100,VIP!$A$2:$O10309,8,FALSE)</f>
        <v>Si</v>
      </c>
      <c r="J100" s="134" t="str">
        <f>VLOOKUP(E100,VIP!$A$2:$O10259,8,FALSE)</f>
        <v>Si</v>
      </c>
      <c r="K100" s="134" t="str">
        <f>VLOOKUP(E100,VIP!$A$2:$O13833,6,0)</f>
        <v>NO</v>
      </c>
      <c r="L100" s="125" t="s">
        <v>2443</v>
      </c>
      <c r="M100" s="135" t="s">
        <v>2447</v>
      </c>
      <c r="N100" s="135" t="s">
        <v>2454</v>
      </c>
      <c r="O100" s="134" t="s">
        <v>2575</v>
      </c>
      <c r="P100" s="134"/>
      <c r="Q100" s="147" t="s">
        <v>2443</v>
      </c>
    </row>
    <row r="101" spans="1:17" ht="18" x14ac:dyDescent="0.25">
      <c r="A101" s="134" t="str">
        <f>VLOOKUP(E101,'LISTADO ATM'!$A$2:$C$898,3,0)</f>
        <v>DISTRITO NACIONAL</v>
      </c>
      <c r="B101" s="129">
        <v>3335900497</v>
      </c>
      <c r="C101" s="136">
        <v>44343.348113425927</v>
      </c>
      <c r="D101" s="136" t="s">
        <v>2450</v>
      </c>
      <c r="E101" s="124">
        <v>896</v>
      </c>
      <c r="F101" s="148" t="str">
        <f>VLOOKUP(E101,VIP!$A$2:$O13480,2,0)</f>
        <v>DRBR896</v>
      </c>
      <c r="G101" s="134" t="str">
        <f>VLOOKUP(E101,'LISTADO ATM'!$A$2:$B$897,2,0)</f>
        <v xml:space="preserve">ATM Campamento Militar 16 de Agosto I </v>
      </c>
      <c r="H101" s="134" t="str">
        <f>VLOOKUP(E101,VIP!$A$2:$O18343,7,FALSE)</f>
        <v>Si</v>
      </c>
      <c r="I101" s="134" t="str">
        <f>VLOOKUP(E101,VIP!$A$2:$O10308,8,FALSE)</f>
        <v>Si</v>
      </c>
      <c r="J101" s="134" t="str">
        <f>VLOOKUP(E101,VIP!$A$2:$O10258,8,FALSE)</f>
        <v>Si</v>
      </c>
      <c r="K101" s="134" t="str">
        <f>VLOOKUP(E101,VIP!$A$2:$O13832,6,0)</f>
        <v>NO</v>
      </c>
      <c r="L101" s="125" t="s">
        <v>2443</v>
      </c>
      <c r="M101" s="135" t="s">
        <v>2447</v>
      </c>
      <c r="N101" s="135" t="s">
        <v>2454</v>
      </c>
      <c r="O101" s="134" t="s">
        <v>2455</v>
      </c>
      <c r="P101" s="134"/>
      <c r="Q101" s="147" t="s">
        <v>2443</v>
      </c>
    </row>
    <row r="102" spans="1:17" ht="18" x14ac:dyDescent="0.25">
      <c r="A102" s="134" t="str">
        <f>VLOOKUP(E102,'LISTADO ATM'!$A$2:$C$898,3,0)</f>
        <v>NORTE</v>
      </c>
      <c r="B102" s="129">
        <v>3335900504</v>
      </c>
      <c r="C102" s="136">
        <v>44343.35015046296</v>
      </c>
      <c r="D102" s="136" t="s">
        <v>2473</v>
      </c>
      <c r="E102" s="124">
        <v>756</v>
      </c>
      <c r="F102" s="148" t="str">
        <f>VLOOKUP(E102,VIP!$A$2:$O13479,2,0)</f>
        <v>DRBR756</v>
      </c>
      <c r="G102" s="134" t="str">
        <f>VLOOKUP(E102,'LISTADO ATM'!$A$2:$B$897,2,0)</f>
        <v xml:space="preserve">ATM UNP Villa La Mata (Cotuí) </v>
      </c>
      <c r="H102" s="134" t="str">
        <f>VLOOKUP(E102,VIP!$A$2:$O18342,7,FALSE)</f>
        <v>Si</v>
      </c>
      <c r="I102" s="134" t="str">
        <f>VLOOKUP(E102,VIP!$A$2:$O10307,8,FALSE)</f>
        <v>Si</v>
      </c>
      <c r="J102" s="134" t="str">
        <f>VLOOKUP(E102,VIP!$A$2:$O10257,8,FALSE)</f>
        <v>Si</v>
      </c>
      <c r="K102" s="134" t="str">
        <f>VLOOKUP(E102,VIP!$A$2:$O13831,6,0)</f>
        <v>NO</v>
      </c>
      <c r="L102" s="125" t="s">
        <v>2443</v>
      </c>
      <c r="M102" s="135" t="s">
        <v>2447</v>
      </c>
      <c r="N102" s="135" t="s">
        <v>2454</v>
      </c>
      <c r="O102" s="134" t="s">
        <v>2474</v>
      </c>
      <c r="P102" s="134"/>
      <c r="Q102" s="147" t="s">
        <v>2443</v>
      </c>
    </row>
    <row r="103" spans="1:17" ht="18" x14ac:dyDescent="0.25">
      <c r="A103" s="134" t="str">
        <f>VLOOKUP(E103,'LISTADO ATM'!$A$2:$C$898,3,0)</f>
        <v>NORTE</v>
      </c>
      <c r="B103" s="129">
        <v>3335900506</v>
      </c>
      <c r="C103" s="136">
        <v>44343.352025462962</v>
      </c>
      <c r="D103" s="136" t="s">
        <v>2473</v>
      </c>
      <c r="E103" s="124">
        <v>370</v>
      </c>
      <c r="F103" s="148" t="str">
        <f>VLOOKUP(E103,VIP!$A$2:$O13478,2,0)</f>
        <v>DRBR370</v>
      </c>
      <c r="G103" s="134" t="str">
        <f>VLOOKUP(E103,'LISTADO ATM'!$A$2:$B$897,2,0)</f>
        <v>ATM Oficina Cruce de Imbert II (puerto Plata)</v>
      </c>
      <c r="H103" s="134" t="str">
        <f>VLOOKUP(E103,VIP!$A$2:$O18341,7,FALSE)</f>
        <v>N/A</v>
      </c>
      <c r="I103" s="134" t="str">
        <f>VLOOKUP(E103,VIP!$A$2:$O10306,8,FALSE)</f>
        <v>N/A</v>
      </c>
      <c r="J103" s="134" t="str">
        <f>VLOOKUP(E103,VIP!$A$2:$O10256,8,FALSE)</f>
        <v>N/A</v>
      </c>
      <c r="K103" s="134" t="str">
        <f>VLOOKUP(E103,VIP!$A$2:$O13830,6,0)</f>
        <v>N/A</v>
      </c>
      <c r="L103" s="125" t="s">
        <v>2443</v>
      </c>
      <c r="M103" s="135" t="s">
        <v>2447</v>
      </c>
      <c r="N103" s="135" t="s">
        <v>2454</v>
      </c>
      <c r="O103" s="134" t="s">
        <v>2474</v>
      </c>
      <c r="P103" s="134"/>
      <c r="Q103" s="147" t="s">
        <v>2443</v>
      </c>
    </row>
    <row r="104" spans="1:17" ht="18" x14ac:dyDescent="0.25">
      <c r="A104" s="134" t="str">
        <f>VLOOKUP(E104,'LISTADO ATM'!$A$2:$C$898,3,0)</f>
        <v>DISTRITO NACIONAL</v>
      </c>
      <c r="B104" s="129">
        <v>3335900513</v>
      </c>
      <c r="C104" s="136">
        <v>44343.354814814818</v>
      </c>
      <c r="D104" s="136" t="s">
        <v>2450</v>
      </c>
      <c r="E104" s="124">
        <v>714</v>
      </c>
      <c r="F104" s="148" t="str">
        <f>VLOOKUP(E104,VIP!$A$2:$O13477,2,0)</f>
        <v>DRBR16M</v>
      </c>
      <c r="G104" s="134" t="str">
        <f>VLOOKUP(E104,'LISTADO ATM'!$A$2:$B$897,2,0)</f>
        <v xml:space="preserve">ATM Hospital de Herrera </v>
      </c>
      <c r="H104" s="134" t="str">
        <f>VLOOKUP(E104,VIP!$A$2:$O18340,7,FALSE)</f>
        <v>Si</v>
      </c>
      <c r="I104" s="134" t="str">
        <f>VLOOKUP(E104,VIP!$A$2:$O10305,8,FALSE)</f>
        <v>Si</v>
      </c>
      <c r="J104" s="134" t="str">
        <f>VLOOKUP(E104,VIP!$A$2:$O10255,8,FALSE)</f>
        <v>Si</v>
      </c>
      <c r="K104" s="134" t="str">
        <f>VLOOKUP(E104,VIP!$A$2:$O13829,6,0)</f>
        <v>NO</v>
      </c>
      <c r="L104" s="125" t="s">
        <v>2418</v>
      </c>
      <c r="M104" s="135" t="s">
        <v>2447</v>
      </c>
      <c r="N104" s="135" t="s">
        <v>2454</v>
      </c>
      <c r="O104" s="134" t="s">
        <v>2455</v>
      </c>
      <c r="P104" s="134"/>
      <c r="Q104" s="147" t="s">
        <v>2418</v>
      </c>
    </row>
    <row r="105" spans="1:17" ht="18" x14ac:dyDescent="0.25">
      <c r="A105" s="134" t="str">
        <f>VLOOKUP(E105,'LISTADO ATM'!$A$2:$C$898,3,0)</f>
        <v>SUR</v>
      </c>
      <c r="B105" s="129">
        <v>3335900525</v>
      </c>
      <c r="C105" s="136">
        <v>44343.358530092592</v>
      </c>
      <c r="D105" s="136" t="s">
        <v>2180</v>
      </c>
      <c r="E105" s="124">
        <v>584</v>
      </c>
      <c r="F105" s="148" t="str">
        <f>VLOOKUP(E105,VIP!$A$2:$O13476,2,0)</f>
        <v>DRBR404</v>
      </c>
      <c r="G105" s="134" t="str">
        <f>VLOOKUP(E105,'LISTADO ATM'!$A$2:$B$897,2,0)</f>
        <v xml:space="preserve">ATM Oficina San Cristóbal I </v>
      </c>
      <c r="H105" s="134" t="str">
        <f>VLOOKUP(E105,VIP!$A$2:$O18339,7,FALSE)</f>
        <v>Si</v>
      </c>
      <c r="I105" s="134" t="str">
        <f>VLOOKUP(E105,VIP!$A$2:$O10304,8,FALSE)</f>
        <v>Si</v>
      </c>
      <c r="J105" s="134" t="str">
        <f>VLOOKUP(E105,VIP!$A$2:$O10254,8,FALSE)</f>
        <v>Si</v>
      </c>
      <c r="K105" s="134" t="str">
        <f>VLOOKUP(E105,VIP!$A$2:$O13828,6,0)</f>
        <v>SI</v>
      </c>
      <c r="L105" s="125" t="s">
        <v>2469</v>
      </c>
      <c r="M105" s="135" t="s">
        <v>2447</v>
      </c>
      <c r="N105" s="135" t="s">
        <v>2454</v>
      </c>
      <c r="O105" s="134" t="s">
        <v>2456</v>
      </c>
      <c r="P105" s="134"/>
      <c r="Q105" s="147" t="s">
        <v>2469</v>
      </c>
    </row>
    <row r="106" spans="1:17" ht="18" x14ac:dyDescent="0.25">
      <c r="A106" s="134" t="str">
        <f>VLOOKUP(E106,'LISTADO ATM'!$A$2:$C$898,3,0)</f>
        <v>ESTE</v>
      </c>
      <c r="B106" s="129">
        <v>3335900541</v>
      </c>
      <c r="C106" s="136">
        <v>44343.36173611111</v>
      </c>
      <c r="D106" s="136" t="s">
        <v>2473</v>
      </c>
      <c r="E106" s="124">
        <v>386</v>
      </c>
      <c r="F106" s="148" t="str">
        <f>VLOOKUP(E106,VIP!$A$2:$O13475,2,0)</f>
        <v>DRBR386</v>
      </c>
      <c r="G106" s="134" t="str">
        <f>VLOOKUP(E106,'LISTADO ATM'!$A$2:$B$897,2,0)</f>
        <v xml:space="preserve">ATM Plaza Verón II </v>
      </c>
      <c r="H106" s="134" t="str">
        <f>VLOOKUP(E106,VIP!$A$2:$O18338,7,FALSE)</f>
        <v>Si</v>
      </c>
      <c r="I106" s="134" t="str">
        <f>VLOOKUP(E106,VIP!$A$2:$O10303,8,FALSE)</f>
        <v>Si</v>
      </c>
      <c r="J106" s="134" t="str">
        <f>VLOOKUP(E106,VIP!$A$2:$O10253,8,FALSE)</f>
        <v>Si</v>
      </c>
      <c r="K106" s="134" t="str">
        <f>VLOOKUP(E106,VIP!$A$2:$O13827,6,0)</f>
        <v>NO</v>
      </c>
      <c r="L106" s="153" t="s">
        <v>2566</v>
      </c>
      <c r="M106" s="135" t="s">
        <v>2447</v>
      </c>
      <c r="N106" s="135" t="s">
        <v>2454</v>
      </c>
      <c r="O106" s="134" t="s">
        <v>2474</v>
      </c>
      <c r="P106" s="134"/>
      <c r="Q106" s="147" t="s">
        <v>2566</v>
      </c>
    </row>
    <row r="107" spans="1:17" ht="18" x14ac:dyDescent="0.25">
      <c r="A107" s="134" t="str">
        <f>VLOOKUP(E107,'LISTADO ATM'!$A$2:$C$898,3,0)</f>
        <v>DISTRITO NACIONAL</v>
      </c>
      <c r="B107" s="129">
        <v>3335900553</v>
      </c>
      <c r="C107" s="136">
        <v>44343.365324074075</v>
      </c>
      <c r="D107" s="136" t="s">
        <v>2574</v>
      </c>
      <c r="E107" s="124">
        <v>724</v>
      </c>
      <c r="F107" s="148" t="str">
        <f>VLOOKUP(E107,VIP!$A$2:$O13474,2,0)</f>
        <v>DRBR997</v>
      </c>
      <c r="G107" s="134" t="str">
        <f>VLOOKUP(E107,'LISTADO ATM'!$A$2:$B$897,2,0)</f>
        <v xml:space="preserve">ATM El Huacal I </v>
      </c>
      <c r="H107" s="134" t="str">
        <f>VLOOKUP(E107,VIP!$A$2:$O18337,7,FALSE)</f>
        <v>Si</v>
      </c>
      <c r="I107" s="134" t="str">
        <f>VLOOKUP(E107,VIP!$A$2:$O10302,8,FALSE)</f>
        <v>Si</v>
      </c>
      <c r="J107" s="134" t="str">
        <f>VLOOKUP(E107,VIP!$A$2:$O10252,8,FALSE)</f>
        <v>Si</v>
      </c>
      <c r="K107" s="134" t="str">
        <f>VLOOKUP(E107,VIP!$A$2:$O13826,6,0)</f>
        <v>NO</v>
      </c>
      <c r="L107" s="125" t="s">
        <v>2418</v>
      </c>
      <c r="M107" s="135" t="s">
        <v>2447</v>
      </c>
      <c r="N107" s="135" t="s">
        <v>2454</v>
      </c>
      <c r="O107" s="134" t="s">
        <v>2575</v>
      </c>
      <c r="P107" s="134"/>
      <c r="Q107" s="147" t="s">
        <v>2418</v>
      </c>
    </row>
    <row r="108" spans="1:17" ht="18" x14ac:dyDescent="0.25">
      <c r="A108" s="134" t="str">
        <f>VLOOKUP(E108,'LISTADO ATM'!$A$2:$C$898,3,0)</f>
        <v>DISTRITO NACIONAL</v>
      </c>
      <c r="B108" s="129">
        <v>3335900557</v>
      </c>
      <c r="C108" s="136">
        <v>44343.367881944447</v>
      </c>
      <c r="D108" s="136" t="s">
        <v>2473</v>
      </c>
      <c r="E108" s="124">
        <v>23</v>
      </c>
      <c r="F108" s="148" t="str">
        <f>VLOOKUP(E108,VIP!$A$2:$O13473,2,0)</f>
        <v>DRBR023</v>
      </c>
      <c r="G108" s="134" t="str">
        <f>VLOOKUP(E108,'LISTADO ATM'!$A$2:$B$897,2,0)</f>
        <v xml:space="preserve">ATM Oficina México </v>
      </c>
      <c r="H108" s="134" t="str">
        <f>VLOOKUP(E108,VIP!$A$2:$O18336,7,FALSE)</f>
        <v>Si</v>
      </c>
      <c r="I108" s="134" t="str">
        <f>VLOOKUP(E108,VIP!$A$2:$O10301,8,FALSE)</f>
        <v>Si</v>
      </c>
      <c r="J108" s="134" t="str">
        <f>VLOOKUP(E108,VIP!$A$2:$O10251,8,FALSE)</f>
        <v>Si</v>
      </c>
      <c r="K108" s="134" t="str">
        <f>VLOOKUP(E108,VIP!$A$2:$O13825,6,0)</f>
        <v>NO</v>
      </c>
      <c r="L108" s="125" t="s">
        <v>2418</v>
      </c>
      <c r="M108" s="152" t="s">
        <v>2581</v>
      </c>
      <c r="N108" s="152" t="s">
        <v>2579</v>
      </c>
      <c r="O108" s="134" t="s">
        <v>2474</v>
      </c>
      <c r="P108" s="134"/>
      <c r="Q108" s="151">
        <v>44343.415277777778</v>
      </c>
    </row>
    <row r="109" spans="1:17" ht="18" x14ac:dyDescent="0.25">
      <c r="A109" s="134" t="str">
        <f>VLOOKUP(E109,'LISTADO ATM'!$A$2:$C$898,3,0)</f>
        <v>NORTE</v>
      </c>
      <c r="B109" s="129">
        <v>3335900577</v>
      </c>
      <c r="C109" s="136">
        <v>44343.372719907406</v>
      </c>
      <c r="D109" s="136" t="s">
        <v>2181</v>
      </c>
      <c r="E109" s="124">
        <v>285</v>
      </c>
      <c r="F109" s="148" t="str">
        <f>VLOOKUP(E109,VIP!$A$2:$O13472,2,0)</f>
        <v>DRBR285</v>
      </c>
      <c r="G109" s="134" t="str">
        <f>VLOOKUP(E109,'LISTADO ATM'!$A$2:$B$897,2,0)</f>
        <v xml:space="preserve">ATM Oficina Camino Real (Puerto Plata) </v>
      </c>
      <c r="H109" s="134" t="str">
        <f>VLOOKUP(E109,VIP!$A$2:$O18335,7,FALSE)</f>
        <v>Si</v>
      </c>
      <c r="I109" s="134" t="str">
        <f>VLOOKUP(E109,VIP!$A$2:$O10300,8,FALSE)</f>
        <v>Si</v>
      </c>
      <c r="J109" s="134" t="str">
        <f>VLOOKUP(E109,VIP!$A$2:$O10250,8,FALSE)</f>
        <v>Si</v>
      </c>
      <c r="K109" s="134" t="str">
        <f>VLOOKUP(E109,VIP!$A$2:$O13824,6,0)</f>
        <v>NO</v>
      </c>
      <c r="L109" s="125" t="s">
        <v>2219</v>
      </c>
      <c r="M109" s="135" t="s">
        <v>2447</v>
      </c>
      <c r="N109" s="135" t="s">
        <v>2454</v>
      </c>
      <c r="O109" s="134" t="s">
        <v>2580</v>
      </c>
      <c r="P109" s="134"/>
      <c r="Q109" s="147" t="s">
        <v>2219</v>
      </c>
    </row>
    <row r="110" spans="1:17" ht="18" x14ac:dyDescent="0.25">
      <c r="A110" s="134" t="str">
        <f>VLOOKUP(E110,'LISTADO ATM'!$A$2:$C$898,3,0)</f>
        <v>DISTRITO NACIONAL</v>
      </c>
      <c r="B110" s="129">
        <v>3335900581</v>
      </c>
      <c r="C110" s="136">
        <v>44343.373171296298</v>
      </c>
      <c r="D110" s="136" t="s">
        <v>2450</v>
      </c>
      <c r="E110" s="124">
        <v>486</v>
      </c>
      <c r="F110" s="148" t="str">
        <f>VLOOKUP(E110,VIP!$A$2:$O13471,2,0)</f>
        <v>DRBR486</v>
      </c>
      <c r="G110" s="134" t="str">
        <f>VLOOKUP(E110,'LISTADO ATM'!$A$2:$B$897,2,0)</f>
        <v xml:space="preserve">ATM Olé La Caleta </v>
      </c>
      <c r="H110" s="134" t="str">
        <f>VLOOKUP(E110,VIP!$A$2:$O18334,7,FALSE)</f>
        <v>Si</v>
      </c>
      <c r="I110" s="134" t="str">
        <f>VLOOKUP(E110,VIP!$A$2:$O10299,8,FALSE)</f>
        <v>Si</v>
      </c>
      <c r="J110" s="134" t="str">
        <f>VLOOKUP(E110,VIP!$A$2:$O10249,8,FALSE)</f>
        <v>Si</v>
      </c>
      <c r="K110" s="134" t="str">
        <f>VLOOKUP(E110,VIP!$A$2:$O13823,6,0)</f>
        <v>NO</v>
      </c>
      <c r="L110" s="125" t="s">
        <v>2418</v>
      </c>
      <c r="M110" s="135" t="s">
        <v>2447</v>
      </c>
      <c r="N110" s="135" t="s">
        <v>2454</v>
      </c>
      <c r="O110" s="134" t="s">
        <v>2455</v>
      </c>
      <c r="P110" s="134"/>
      <c r="Q110" s="147" t="s">
        <v>2418</v>
      </c>
    </row>
    <row r="111" spans="1:17" ht="18" x14ac:dyDescent="0.25">
      <c r="A111" s="134" t="str">
        <f>VLOOKUP(E111,'LISTADO ATM'!$A$2:$C$898,3,0)</f>
        <v>ESTE</v>
      </c>
      <c r="B111" s="129">
        <v>3335900610</v>
      </c>
      <c r="C111" s="136">
        <v>44343.379363425927</v>
      </c>
      <c r="D111" s="136" t="s">
        <v>2473</v>
      </c>
      <c r="E111" s="124">
        <v>219</v>
      </c>
      <c r="F111" s="148" t="str">
        <f>VLOOKUP(E111,VIP!$A$2:$O13470,2,0)</f>
        <v>DRBR219</v>
      </c>
      <c r="G111" s="134" t="str">
        <f>VLOOKUP(E111,'LISTADO ATM'!$A$2:$B$897,2,0)</f>
        <v xml:space="preserve">ATM Oficina La Altagracia (Higuey) </v>
      </c>
      <c r="H111" s="134" t="str">
        <f>VLOOKUP(E111,VIP!$A$2:$O18333,7,FALSE)</f>
        <v>Si</v>
      </c>
      <c r="I111" s="134" t="str">
        <f>VLOOKUP(E111,VIP!$A$2:$O10298,8,FALSE)</f>
        <v>Si</v>
      </c>
      <c r="J111" s="134" t="str">
        <f>VLOOKUP(E111,VIP!$A$2:$O10248,8,FALSE)</f>
        <v>Si</v>
      </c>
      <c r="K111" s="134" t="str">
        <f>VLOOKUP(E111,VIP!$A$2:$O13822,6,0)</f>
        <v>NO</v>
      </c>
      <c r="L111" s="125" t="s">
        <v>2418</v>
      </c>
      <c r="M111" s="135" t="s">
        <v>2447</v>
      </c>
      <c r="N111" s="135" t="s">
        <v>2454</v>
      </c>
      <c r="O111" s="134" t="s">
        <v>2474</v>
      </c>
      <c r="P111" s="134"/>
      <c r="Q111" s="147" t="s">
        <v>2418</v>
      </c>
    </row>
    <row r="112" spans="1:17" ht="18" x14ac:dyDescent="0.25">
      <c r="A112" s="134" t="str">
        <f>VLOOKUP(E112,'LISTADO ATM'!$A$2:$C$898,3,0)</f>
        <v>NORTE</v>
      </c>
      <c r="B112" s="129">
        <v>3335900613</v>
      </c>
      <c r="C112" s="136">
        <v>44343.381481481483</v>
      </c>
      <c r="D112" s="136" t="s">
        <v>2473</v>
      </c>
      <c r="E112" s="124">
        <v>288</v>
      </c>
      <c r="F112" s="148" t="str">
        <f>VLOOKUP(E112,VIP!$A$2:$O13469,2,0)</f>
        <v>DRBR288</v>
      </c>
      <c r="G112" s="134" t="str">
        <f>VLOOKUP(E112,'LISTADO ATM'!$A$2:$B$897,2,0)</f>
        <v xml:space="preserve">ATM Oficina Camino Real II (Puerto Plata) </v>
      </c>
      <c r="H112" s="134" t="str">
        <f>VLOOKUP(E112,VIP!$A$2:$O18332,7,FALSE)</f>
        <v>N/A</v>
      </c>
      <c r="I112" s="134" t="str">
        <f>VLOOKUP(E112,VIP!$A$2:$O10297,8,FALSE)</f>
        <v>N/A</v>
      </c>
      <c r="J112" s="134" t="str">
        <f>VLOOKUP(E112,VIP!$A$2:$O10247,8,FALSE)</f>
        <v>N/A</v>
      </c>
      <c r="K112" s="134" t="str">
        <f>VLOOKUP(E112,VIP!$A$2:$O13821,6,0)</f>
        <v>N/A</v>
      </c>
      <c r="L112" s="125" t="s">
        <v>2418</v>
      </c>
      <c r="M112" s="152" t="s">
        <v>2581</v>
      </c>
      <c r="N112" s="152" t="s">
        <v>2579</v>
      </c>
      <c r="O112" s="134" t="s">
        <v>2474</v>
      </c>
      <c r="P112" s="134"/>
      <c r="Q112" s="151">
        <v>44343.415277777778</v>
      </c>
    </row>
    <row r="113" spans="1:17" ht="18" x14ac:dyDescent="0.25">
      <c r="A113" s="134" t="str">
        <f>VLOOKUP(E113,'LISTADO ATM'!$A$2:$C$898,3,0)</f>
        <v>DISTRITO NACIONAL</v>
      </c>
      <c r="B113" s="129">
        <v>3335900620</v>
      </c>
      <c r="C113" s="136">
        <v>44343.38417824074</v>
      </c>
      <c r="D113" s="136" t="s">
        <v>2450</v>
      </c>
      <c r="E113" s="124">
        <v>298</v>
      </c>
      <c r="F113" s="148" t="str">
        <f>VLOOKUP(E113,VIP!$A$2:$O13468,2,0)</f>
        <v>DRBR298</v>
      </c>
      <c r="G113" s="134" t="str">
        <f>VLOOKUP(E113,'LISTADO ATM'!$A$2:$B$897,2,0)</f>
        <v xml:space="preserve">ATM S/M Aprezio Engombe </v>
      </c>
      <c r="H113" s="134" t="str">
        <f>VLOOKUP(E113,VIP!$A$2:$O18331,7,FALSE)</f>
        <v>Si</v>
      </c>
      <c r="I113" s="134" t="str">
        <f>VLOOKUP(E113,VIP!$A$2:$O10296,8,FALSE)</f>
        <v>Si</v>
      </c>
      <c r="J113" s="134" t="str">
        <f>VLOOKUP(E113,VIP!$A$2:$O10246,8,FALSE)</f>
        <v>Si</v>
      </c>
      <c r="K113" s="134" t="str">
        <f>VLOOKUP(E113,VIP!$A$2:$O13820,6,0)</f>
        <v>NO</v>
      </c>
      <c r="L113" s="125" t="s">
        <v>2418</v>
      </c>
      <c r="M113" s="135" t="s">
        <v>2447</v>
      </c>
      <c r="N113" s="135" t="s">
        <v>2454</v>
      </c>
      <c r="O113" s="134" t="s">
        <v>2455</v>
      </c>
      <c r="P113" s="134"/>
      <c r="Q113" s="147" t="s">
        <v>2418</v>
      </c>
    </row>
    <row r="114" spans="1:17" ht="18" x14ac:dyDescent="0.25">
      <c r="A114" s="134" t="str">
        <f>VLOOKUP(E114,'LISTADO ATM'!$A$2:$C$898,3,0)</f>
        <v>DISTRITO NACIONAL</v>
      </c>
      <c r="B114" s="129">
        <v>3335900658</v>
      </c>
      <c r="C114" s="136">
        <v>44343.389456018522</v>
      </c>
      <c r="D114" s="136" t="s">
        <v>2180</v>
      </c>
      <c r="E114" s="124">
        <v>473</v>
      </c>
      <c r="F114" s="148" t="str">
        <f>VLOOKUP(E114,VIP!$A$2:$O13467,2,0)</f>
        <v>DRBR473</v>
      </c>
      <c r="G114" s="134" t="str">
        <f>VLOOKUP(E114,'LISTADO ATM'!$A$2:$B$897,2,0)</f>
        <v xml:space="preserve">ATM Oficina Carrefour II </v>
      </c>
      <c r="H114" s="134" t="str">
        <f>VLOOKUP(E114,VIP!$A$2:$O18330,7,FALSE)</f>
        <v>Si</v>
      </c>
      <c r="I114" s="134" t="str">
        <f>VLOOKUP(E114,VIP!$A$2:$O10295,8,FALSE)</f>
        <v>Si</v>
      </c>
      <c r="J114" s="134" t="str">
        <f>VLOOKUP(E114,VIP!$A$2:$O10245,8,FALSE)</f>
        <v>Si</v>
      </c>
      <c r="K114" s="134" t="str">
        <f>VLOOKUP(E114,VIP!$A$2:$O13819,6,0)</f>
        <v>NO</v>
      </c>
      <c r="L114" s="125" t="s">
        <v>2219</v>
      </c>
      <c r="M114" s="135" t="s">
        <v>2447</v>
      </c>
      <c r="N114" s="135" t="s">
        <v>2454</v>
      </c>
      <c r="O114" s="134" t="s">
        <v>2456</v>
      </c>
      <c r="P114" s="134"/>
      <c r="Q114" s="147" t="s">
        <v>2219</v>
      </c>
    </row>
    <row r="115" spans="1:17" ht="18" x14ac:dyDescent="0.25">
      <c r="A115" s="134" t="str">
        <f>VLOOKUP(E115,'LISTADO ATM'!$A$2:$C$898,3,0)</f>
        <v>NORTE</v>
      </c>
      <c r="B115" s="129">
        <v>3335900690</v>
      </c>
      <c r="C115" s="136">
        <v>44343.39439814815</v>
      </c>
      <c r="D115" s="136" t="s">
        <v>2181</v>
      </c>
      <c r="E115" s="124">
        <v>774</v>
      </c>
      <c r="F115" s="148" t="str">
        <f>VLOOKUP(E115,VIP!$A$2:$O13466,2,0)</f>
        <v>DRBR061</v>
      </c>
      <c r="G115" s="134" t="str">
        <f>VLOOKUP(E115,'LISTADO ATM'!$A$2:$B$897,2,0)</f>
        <v xml:space="preserve">ATM Oficina Montecristi </v>
      </c>
      <c r="H115" s="134" t="str">
        <f>VLOOKUP(E115,VIP!$A$2:$O18329,7,FALSE)</f>
        <v>Si</v>
      </c>
      <c r="I115" s="134" t="str">
        <f>VLOOKUP(E115,VIP!$A$2:$O10294,8,FALSE)</f>
        <v>Si</v>
      </c>
      <c r="J115" s="134" t="str">
        <f>VLOOKUP(E115,VIP!$A$2:$O10244,8,FALSE)</f>
        <v>Si</v>
      </c>
      <c r="K115" s="134" t="str">
        <f>VLOOKUP(E115,VIP!$A$2:$O13818,6,0)</f>
        <v>NO</v>
      </c>
      <c r="L115" s="125" t="s">
        <v>2469</v>
      </c>
      <c r="M115" s="135" t="s">
        <v>2447</v>
      </c>
      <c r="N115" s="135" t="s">
        <v>2454</v>
      </c>
      <c r="O115" s="134" t="s">
        <v>2569</v>
      </c>
      <c r="P115" s="134"/>
      <c r="Q115" s="147" t="s">
        <v>2469</v>
      </c>
    </row>
    <row r="116" spans="1:17" ht="18" x14ac:dyDescent="0.25">
      <c r="A116" s="134" t="str">
        <f>VLOOKUP(E116,'LISTADO ATM'!$A$2:$C$898,3,0)</f>
        <v>NORTE</v>
      </c>
      <c r="B116" s="129">
        <v>3335900725</v>
      </c>
      <c r="C116" s="136">
        <v>44343.403090277781</v>
      </c>
      <c r="D116" s="136" t="s">
        <v>2574</v>
      </c>
      <c r="E116" s="124">
        <v>538</v>
      </c>
      <c r="F116" s="148" t="str">
        <f>VLOOKUP(E116,VIP!$A$2:$O13472,2,0)</f>
        <v>DRBR538</v>
      </c>
      <c r="G116" s="134" t="str">
        <f>VLOOKUP(E116,'LISTADO ATM'!$A$2:$B$897,2,0)</f>
        <v>ATM  Autoservicio San Fco. Macorís</v>
      </c>
      <c r="H116" s="134" t="str">
        <f>VLOOKUP(E116,VIP!$A$2:$O18335,7,FALSE)</f>
        <v>Si</v>
      </c>
      <c r="I116" s="134" t="str">
        <f>VLOOKUP(E116,VIP!$A$2:$O10300,8,FALSE)</f>
        <v>Si</v>
      </c>
      <c r="J116" s="134" t="str">
        <f>VLOOKUP(E116,VIP!$A$2:$O10250,8,FALSE)</f>
        <v>Si</v>
      </c>
      <c r="K116" s="134" t="str">
        <f>VLOOKUP(E116,VIP!$A$2:$O13824,6,0)</f>
        <v>NO</v>
      </c>
      <c r="L116" s="125" t="s">
        <v>2418</v>
      </c>
      <c r="M116" s="152" t="s">
        <v>2581</v>
      </c>
      <c r="N116" s="135" t="s">
        <v>2454</v>
      </c>
      <c r="O116" s="134" t="s">
        <v>2575</v>
      </c>
      <c r="P116" s="134"/>
      <c r="Q116" s="151">
        <v>44343.44027777778</v>
      </c>
    </row>
    <row r="117" spans="1:17" ht="18" x14ac:dyDescent="0.25">
      <c r="A117" s="134" t="str">
        <f>VLOOKUP(E117,'LISTADO ATM'!$A$2:$C$898,3,0)</f>
        <v>DISTRITO NACIONAL</v>
      </c>
      <c r="B117" s="129">
        <v>3335900730</v>
      </c>
      <c r="C117" s="136">
        <v>44343.404861111114</v>
      </c>
      <c r="D117" s="136" t="s">
        <v>2450</v>
      </c>
      <c r="E117" s="124">
        <v>564</v>
      </c>
      <c r="F117" s="148" t="str">
        <f>VLOOKUP(E117,VIP!$A$2:$O13471,2,0)</f>
        <v>DRBR168</v>
      </c>
      <c r="G117" s="134" t="str">
        <f>VLOOKUP(E117,'LISTADO ATM'!$A$2:$B$897,2,0)</f>
        <v xml:space="preserve">ATM Ministerio de Agricultura </v>
      </c>
      <c r="H117" s="134" t="str">
        <f>VLOOKUP(E117,VIP!$A$2:$O18334,7,FALSE)</f>
        <v>Si</v>
      </c>
      <c r="I117" s="134" t="str">
        <f>VLOOKUP(E117,VIP!$A$2:$O10299,8,FALSE)</f>
        <v>Si</v>
      </c>
      <c r="J117" s="134" t="str">
        <f>VLOOKUP(E117,VIP!$A$2:$O10249,8,FALSE)</f>
        <v>Si</v>
      </c>
      <c r="K117" s="134" t="str">
        <f>VLOOKUP(E117,VIP!$A$2:$O13823,6,0)</f>
        <v>NO</v>
      </c>
      <c r="L117" s="125" t="s">
        <v>2418</v>
      </c>
      <c r="M117" s="135" t="s">
        <v>2447</v>
      </c>
      <c r="N117" s="135" t="s">
        <v>2454</v>
      </c>
      <c r="O117" s="134" t="s">
        <v>2455</v>
      </c>
      <c r="P117" s="134"/>
      <c r="Q117" s="147" t="s">
        <v>2418</v>
      </c>
    </row>
    <row r="118" spans="1:17" ht="18" x14ac:dyDescent="0.25">
      <c r="A118" s="134" t="str">
        <f>VLOOKUP(E118,'LISTADO ATM'!$A$2:$C$898,3,0)</f>
        <v>DISTRITO NACIONAL</v>
      </c>
      <c r="B118" s="129">
        <v>3335900759</v>
      </c>
      <c r="C118" s="136">
        <v>44343.411793981482</v>
      </c>
      <c r="D118" s="136" t="s">
        <v>2473</v>
      </c>
      <c r="E118" s="124">
        <v>515</v>
      </c>
      <c r="F118" s="148" t="str">
        <f>VLOOKUP(E118,VIP!$A$2:$O13476,2,0)</f>
        <v>DRBR515</v>
      </c>
      <c r="G118" s="134" t="str">
        <f>VLOOKUP(E118,'LISTADO ATM'!$A$2:$B$897,2,0)</f>
        <v xml:space="preserve">ATM Oficina Agora Mall I </v>
      </c>
      <c r="H118" s="134" t="str">
        <f>VLOOKUP(E118,VIP!$A$2:$O18339,7,FALSE)</f>
        <v>Si</v>
      </c>
      <c r="I118" s="134" t="str">
        <f>VLOOKUP(E118,VIP!$A$2:$O10304,8,FALSE)</f>
        <v>Si</v>
      </c>
      <c r="J118" s="134" t="str">
        <f>VLOOKUP(E118,VIP!$A$2:$O10254,8,FALSE)</f>
        <v>Si</v>
      </c>
      <c r="K118" s="134" t="str">
        <f>VLOOKUP(E118,VIP!$A$2:$O13828,6,0)</f>
        <v>SI</v>
      </c>
      <c r="L118" s="125" t="s">
        <v>2425</v>
      </c>
      <c r="M118" s="152" t="s">
        <v>2581</v>
      </c>
      <c r="N118" s="152" t="s">
        <v>2579</v>
      </c>
      <c r="O118" s="134" t="s">
        <v>2583</v>
      </c>
      <c r="P118" s="152" t="s">
        <v>2584</v>
      </c>
      <c r="Q118" s="152" t="s">
        <v>2425</v>
      </c>
    </row>
    <row r="119" spans="1:17" ht="18" x14ac:dyDescent="0.25">
      <c r="A119" s="134" t="str">
        <f>VLOOKUP(E119,'LISTADO ATM'!$A$2:$C$898,3,0)</f>
        <v>ESTE</v>
      </c>
      <c r="B119" s="129">
        <v>3335900776</v>
      </c>
      <c r="C119" s="136">
        <v>44343.419629629629</v>
      </c>
      <c r="D119" s="136" t="s">
        <v>2450</v>
      </c>
      <c r="E119" s="124">
        <v>608</v>
      </c>
      <c r="F119" s="148" t="str">
        <f>VLOOKUP(E119,VIP!$A$2:$O13470,2,0)</f>
        <v>DRBR305</v>
      </c>
      <c r="G119" s="134" t="str">
        <f>VLOOKUP(E119,'LISTADO ATM'!$A$2:$B$897,2,0)</f>
        <v xml:space="preserve">ATM Oficina Jumbo (San Pedro) </v>
      </c>
      <c r="H119" s="134" t="str">
        <f>VLOOKUP(E119,VIP!$A$2:$O18333,7,FALSE)</f>
        <v>Si</v>
      </c>
      <c r="I119" s="134" t="str">
        <f>VLOOKUP(E119,VIP!$A$2:$O10298,8,FALSE)</f>
        <v>Si</v>
      </c>
      <c r="J119" s="134" t="str">
        <f>VLOOKUP(E119,VIP!$A$2:$O10248,8,FALSE)</f>
        <v>Si</v>
      </c>
      <c r="K119" s="134" t="str">
        <f>VLOOKUP(E119,VIP!$A$2:$O13822,6,0)</f>
        <v>SI</v>
      </c>
      <c r="L119" s="125" t="s">
        <v>2418</v>
      </c>
      <c r="M119" s="135" t="s">
        <v>2447</v>
      </c>
      <c r="N119" s="135" t="s">
        <v>2454</v>
      </c>
      <c r="O119" s="134" t="s">
        <v>2455</v>
      </c>
      <c r="P119" s="134"/>
      <c r="Q119" s="147" t="s">
        <v>2418</v>
      </c>
    </row>
    <row r="120" spans="1:17" ht="18" x14ac:dyDescent="0.25">
      <c r="A120" s="134" t="str">
        <f>VLOOKUP(E120,'LISTADO ATM'!$A$2:$C$898,3,0)</f>
        <v>DISTRITO NACIONAL</v>
      </c>
      <c r="B120" s="129">
        <v>3335900785</v>
      </c>
      <c r="C120" s="136">
        <v>44343.421597222223</v>
      </c>
      <c r="D120" s="136" t="s">
        <v>2473</v>
      </c>
      <c r="E120" s="124">
        <v>971</v>
      </c>
      <c r="F120" s="148" t="str">
        <f>VLOOKUP(E120,VIP!$A$2:$O13475,2,0)</f>
        <v>DRBR24U</v>
      </c>
      <c r="G120" s="134" t="str">
        <f>VLOOKUP(E120,'LISTADO ATM'!$A$2:$B$897,2,0)</f>
        <v xml:space="preserve">ATM Club Banreservas I </v>
      </c>
      <c r="H120" s="134" t="str">
        <f>VLOOKUP(E120,VIP!$A$2:$O18338,7,FALSE)</f>
        <v>Si</v>
      </c>
      <c r="I120" s="134" t="str">
        <f>VLOOKUP(E120,VIP!$A$2:$O10303,8,FALSE)</f>
        <v>Si</v>
      </c>
      <c r="J120" s="134" t="str">
        <f>VLOOKUP(E120,VIP!$A$2:$O10253,8,FALSE)</f>
        <v>Si</v>
      </c>
      <c r="K120" s="134" t="str">
        <f>VLOOKUP(E120,VIP!$A$2:$O13827,6,0)</f>
        <v>NO</v>
      </c>
      <c r="L120" s="125" t="s">
        <v>2572</v>
      </c>
      <c r="M120" s="152" t="s">
        <v>2581</v>
      </c>
      <c r="N120" s="152" t="s">
        <v>2579</v>
      </c>
      <c r="O120" s="134" t="s">
        <v>2582</v>
      </c>
      <c r="P120" s="152" t="s">
        <v>2585</v>
      </c>
      <c r="Q120" s="152" t="s">
        <v>2572</v>
      </c>
    </row>
    <row r="121" spans="1:17" ht="18" x14ac:dyDescent="0.25">
      <c r="A121" s="134" t="str">
        <f>VLOOKUP(E121,'LISTADO ATM'!$A$2:$C$898,3,0)</f>
        <v>DISTRITO NACIONAL</v>
      </c>
      <c r="B121" s="129">
        <v>3335900787</v>
      </c>
      <c r="C121" s="136">
        <v>44343.422060185185</v>
      </c>
      <c r="D121" s="136" t="s">
        <v>2473</v>
      </c>
      <c r="E121" s="124">
        <v>493</v>
      </c>
      <c r="F121" s="148" t="str">
        <f>VLOOKUP(E121,VIP!$A$2:$O13474,2,0)</f>
        <v>DRBR493</v>
      </c>
      <c r="G121" s="134" t="str">
        <f>VLOOKUP(E121,'LISTADO ATM'!$A$2:$B$897,2,0)</f>
        <v xml:space="preserve">ATM Oficina Haina Occidental II </v>
      </c>
      <c r="H121" s="134" t="str">
        <f>VLOOKUP(E121,VIP!$A$2:$O18337,7,FALSE)</f>
        <v>Si</v>
      </c>
      <c r="I121" s="134" t="str">
        <f>VLOOKUP(E121,VIP!$A$2:$O10302,8,FALSE)</f>
        <v>Si</v>
      </c>
      <c r="J121" s="134" t="str">
        <f>VLOOKUP(E121,VIP!$A$2:$O10252,8,FALSE)</f>
        <v>Si</v>
      </c>
      <c r="K121" s="134" t="str">
        <f>VLOOKUP(E121,VIP!$A$2:$O13826,6,0)</f>
        <v>NO</v>
      </c>
      <c r="L121" s="125" t="s">
        <v>2572</v>
      </c>
      <c r="M121" s="152" t="s">
        <v>2581</v>
      </c>
      <c r="N121" s="152" t="s">
        <v>2579</v>
      </c>
      <c r="O121" s="134" t="s">
        <v>2582</v>
      </c>
      <c r="P121" s="152" t="s">
        <v>2585</v>
      </c>
      <c r="Q121" s="152" t="s">
        <v>2572</v>
      </c>
    </row>
    <row r="122" spans="1:17" ht="18" x14ac:dyDescent="0.25">
      <c r="A122" s="134" t="str">
        <f>VLOOKUP(E122,'LISTADO ATM'!$A$2:$C$898,3,0)</f>
        <v>DISTRITO NACIONAL</v>
      </c>
      <c r="B122" s="129">
        <v>3335900792</v>
      </c>
      <c r="C122" s="136">
        <v>44343.423738425925</v>
      </c>
      <c r="D122" s="136" t="s">
        <v>2473</v>
      </c>
      <c r="E122" s="124">
        <v>394</v>
      </c>
      <c r="F122" s="150" t="str">
        <f>VLOOKUP(E122,VIP!$A$2:$O13473,2,0)</f>
        <v>DRBR394</v>
      </c>
      <c r="G122" s="134" t="str">
        <f>VLOOKUP(E122,'LISTADO ATM'!$A$2:$B$897,2,0)</f>
        <v xml:space="preserve">ATM Multicentro La Sirena Luperón </v>
      </c>
      <c r="H122" s="134" t="str">
        <f>VLOOKUP(E122,VIP!$A$2:$O18336,7,FALSE)</f>
        <v>Si</v>
      </c>
      <c r="I122" s="134" t="str">
        <f>VLOOKUP(E122,VIP!$A$2:$O10301,8,FALSE)</f>
        <v>Si</v>
      </c>
      <c r="J122" s="134" t="str">
        <f>VLOOKUP(E122,VIP!$A$2:$O10251,8,FALSE)</f>
        <v>Si</v>
      </c>
      <c r="K122" s="134" t="str">
        <f>VLOOKUP(E122,VIP!$A$2:$O13825,6,0)</f>
        <v>NO</v>
      </c>
      <c r="L122" s="125" t="s">
        <v>2459</v>
      </c>
      <c r="M122" s="152" t="s">
        <v>2581</v>
      </c>
      <c r="N122" s="152" t="s">
        <v>2579</v>
      </c>
      <c r="O122" s="134" t="s">
        <v>2582</v>
      </c>
      <c r="P122" s="152" t="s">
        <v>2584</v>
      </c>
      <c r="Q122" s="152" t="s">
        <v>2459</v>
      </c>
    </row>
    <row r="123" spans="1:17" ht="18" x14ac:dyDescent="0.25">
      <c r="A123" s="134" t="str">
        <f>VLOOKUP(E123,'LISTADO ATM'!$A$2:$C$898,3,0)</f>
        <v>NORTE</v>
      </c>
      <c r="B123" s="129">
        <v>3335900794</v>
      </c>
      <c r="C123" s="136">
        <v>44343.424386574072</v>
      </c>
      <c r="D123" s="136" t="s">
        <v>2473</v>
      </c>
      <c r="E123" s="124">
        <v>307</v>
      </c>
      <c r="F123" s="150" t="str">
        <f>VLOOKUP(E123,VIP!$A$2:$O13472,2,0)</f>
        <v>DRBR307</v>
      </c>
      <c r="G123" s="134" t="str">
        <f>VLOOKUP(E123,'LISTADO ATM'!$A$2:$B$897,2,0)</f>
        <v>ATM Oficina Nagua II</v>
      </c>
      <c r="H123" s="134" t="str">
        <f>VLOOKUP(E123,VIP!$A$2:$O18335,7,FALSE)</f>
        <v>Si</v>
      </c>
      <c r="I123" s="134" t="str">
        <f>VLOOKUP(E123,VIP!$A$2:$O10300,8,FALSE)</f>
        <v>Si</v>
      </c>
      <c r="J123" s="134" t="str">
        <f>VLOOKUP(E123,VIP!$A$2:$O10250,8,FALSE)</f>
        <v>Si</v>
      </c>
      <c r="K123" s="134" t="str">
        <f>VLOOKUP(E123,VIP!$A$2:$O13824,6,0)</f>
        <v>SI</v>
      </c>
      <c r="L123" s="125" t="s">
        <v>2459</v>
      </c>
      <c r="M123" s="152" t="s">
        <v>2581</v>
      </c>
      <c r="N123" s="152" t="s">
        <v>2579</v>
      </c>
      <c r="O123" s="134" t="s">
        <v>2582</v>
      </c>
      <c r="P123" s="152" t="s">
        <v>2584</v>
      </c>
      <c r="Q123" s="152" t="s">
        <v>2459</v>
      </c>
    </row>
    <row r="124" spans="1:17" ht="18" x14ac:dyDescent="0.25">
      <c r="A124" s="134" t="str">
        <f>VLOOKUP(E124,'LISTADO ATM'!$A$2:$C$898,3,0)</f>
        <v>SUR</v>
      </c>
      <c r="B124" s="129">
        <v>3335900801</v>
      </c>
      <c r="C124" s="136">
        <v>44343.426701388889</v>
      </c>
      <c r="D124" s="136" t="s">
        <v>2473</v>
      </c>
      <c r="E124" s="124">
        <v>252</v>
      </c>
      <c r="F124" s="150" t="str">
        <f>VLOOKUP(E124,VIP!$A$2:$O13471,2,0)</f>
        <v>DRBR252</v>
      </c>
      <c r="G124" s="134" t="str">
        <f>VLOOKUP(E124,'LISTADO ATM'!$A$2:$B$897,2,0)</f>
        <v xml:space="preserve">ATM Banco Agrícola (Barahona) </v>
      </c>
      <c r="H124" s="134" t="str">
        <f>VLOOKUP(E124,VIP!$A$2:$O18334,7,FALSE)</f>
        <v>Si</v>
      </c>
      <c r="I124" s="134" t="str">
        <f>VLOOKUP(E124,VIP!$A$2:$O10299,8,FALSE)</f>
        <v>Si</v>
      </c>
      <c r="J124" s="134" t="str">
        <f>VLOOKUP(E124,VIP!$A$2:$O10249,8,FALSE)</f>
        <v>Si</v>
      </c>
      <c r="K124" s="134" t="str">
        <f>VLOOKUP(E124,VIP!$A$2:$O13823,6,0)</f>
        <v>NO</v>
      </c>
      <c r="L124" s="125" t="s">
        <v>2459</v>
      </c>
      <c r="M124" s="152" t="s">
        <v>2581</v>
      </c>
      <c r="N124" s="152" t="s">
        <v>2579</v>
      </c>
      <c r="O124" s="134" t="s">
        <v>2582</v>
      </c>
      <c r="P124" s="152" t="s">
        <v>2584</v>
      </c>
      <c r="Q124" s="152" t="s">
        <v>2459</v>
      </c>
    </row>
    <row r="125" spans="1:17" ht="18" x14ac:dyDescent="0.25">
      <c r="A125" s="134" t="str">
        <f>VLOOKUP(E125,'LISTADO ATM'!$A$2:$C$898,3,0)</f>
        <v>NORTE</v>
      </c>
      <c r="B125" s="129">
        <v>3335900805</v>
      </c>
      <c r="C125" s="136">
        <v>44343.427141203705</v>
      </c>
      <c r="D125" s="136" t="s">
        <v>2473</v>
      </c>
      <c r="E125" s="124">
        <v>395</v>
      </c>
      <c r="F125" s="150" t="str">
        <f>VLOOKUP(E125,VIP!$A$2:$O13470,2,0)</f>
        <v>DRBR395</v>
      </c>
      <c r="G125" s="134" t="str">
        <f>VLOOKUP(E125,'LISTADO ATM'!$A$2:$B$897,2,0)</f>
        <v xml:space="preserve">ATM UNP Sabana Iglesia </v>
      </c>
      <c r="H125" s="134" t="str">
        <f>VLOOKUP(E125,VIP!$A$2:$O18333,7,FALSE)</f>
        <v>Si</v>
      </c>
      <c r="I125" s="134" t="str">
        <f>VLOOKUP(E125,VIP!$A$2:$O10298,8,FALSE)</f>
        <v>Si</v>
      </c>
      <c r="J125" s="134" t="str">
        <f>VLOOKUP(E125,VIP!$A$2:$O10248,8,FALSE)</f>
        <v>Si</v>
      </c>
      <c r="K125" s="134" t="str">
        <f>VLOOKUP(E125,VIP!$A$2:$O13822,6,0)</f>
        <v>NO</v>
      </c>
      <c r="L125" s="125" t="s">
        <v>2459</v>
      </c>
      <c r="M125" s="152" t="s">
        <v>2581</v>
      </c>
      <c r="N125" s="152" t="s">
        <v>2579</v>
      </c>
      <c r="O125" s="134" t="s">
        <v>2582</v>
      </c>
      <c r="P125" s="152" t="s">
        <v>2584</v>
      </c>
      <c r="Q125" s="152" t="s">
        <v>2459</v>
      </c>
    </row>
    <row r="126" spans="1:17" ht="18" x14ac:dyDescent="0.25">
      <c r="A126" s="134" t="str">
        <f>VLOOKUP(E126,'LISTADO ATM'!$A$2:$C$898,3,0)</f>
        <v>ESTE</v>
      </c>
      <c r="B126" s="129">
        <v>3335900807</v>
      </c>
      <c r="C126" s="136">
        <v>44343.427719907406</v>
      </c>
      <c r="D126" s="136" t="s">
        <v>2473</v>
      </c>
      <c r="E126" s="124">
        <v>211</v>
      </c>
      <c r="F126" s="150" t="str">
        <f>VLOOKUP(E126,VIP!$A$2:$O13469,2,0)</f>
        <v>DRBR211</v>
      </c>
      <c r="G126" s="134" t="str">
        <f>VLOOKUP(E126,'LISTADO ATM'!$A$2:$B$897,2,0)</f>
        <v xml:space="preserve">ATM Oficina La Romana I </v>
      </c>
      <c r="H126" s="134" t="str">
        <f>VLOOKUP(E126,VIP!$A$2:$O18332,7,FALSE)</f>
        <v>Si</v>
      </c>
      <c r="I126" s="134" t="str">
        <f>VLOOKUP(E126,VIP!$A$2:$O10297,8,FALSE)</f>
        <v>Si</v>
      </c>
      <c r="J126" s="134" t="str">
        <f>VLOOKUP(E126,VIP!$A$2:$O10247,8,FALSE)</f>
        <v>Si</v>
      </c>
      <c r="K126" s="134" t="str">
        <f>VLOOKUP(E126,VIP!$A$2:$O13821,6,0)</f>
        <v>NO</v>
      </c>
      <c r="L126" s="125" t="s">
        <v>2459</v>
      </c>
      <c r="M126" s="152" t="s">
        <v>2581</v>
      </c>
      <c r="N126" s="152" t="s">
        <v>2579</v>
      </c>
      <c r="O126" s="134" t="s">
        <v>2582</v>
      </c>
      <c r="P126" s="152" t="s">
        <v>2584</v>
      </c>
      <c r="Q126" s="152" t="s">
        <v>2459</v>
      </c>
    </row>
    <row r="127" spans="1:17" ht="18" x14ac:dyDescent="0.25">
      <c r="A127" s="134" t="str">
        <f>VLOOKUP(E127,'LISTADO ATM'!$A$2:$C$898,3,0)</f>
        <v>SUR</v>
      </c>
      <c r="B127" s="129">
        <v>3335900809</v>
      </c>
      <c r="C127" s="136">
        <v>44343.428136574075</v>
      </c>
      <c r="D127" s="136" t="s">
        <v>2473</v>
      </c>
      <c r="E127" s="124">
        <v>296</v>
      </c>
      <c r="F127" s="150" t="str">
        <f>VLOOKUP(E127,VIP!$A$2:$O13468,2,0)</f>
        <v>DRBR296</v>
      </c>
      <c r="G127" s="134" t="str">
        <f>VLOOKUP(E127,'LISTADO ATM'!$A$2:$B$897,2,0)</f>
        <v>ATM Estación BANICOMB (Baní)  ECO Petroleo</v>
      </c>
      <c r="H127" s="134" t="str">
        <f>VLOOKUP(E127,VIP!$A$2:$O18331,7,FALSE)</f>
        <v>Si</v>
      </c>
      <c r="I127" s="134" t="str">
        <f>VLOOKUP(E127,VIP!$A$2:$O10296,8,FALSE)</f>
        <v>Si</v>
      </c>
      <c r="J127" s="134" t="str">
        <f>VLOOKUP(E127,VIP!$A$2:$O10246,8,FALSE)</f>
        <v>Si</v>
      </c>
      <c r="K127" s="134" t="str">
        <f>VLOOKUP(E127,VIP!$A$2:$O13820,6,0)</f>
        <v>NO</v>
      </c>
      <c r="L127" s="125" t="s">
        <v>2459</v>
      </c>
      <c r="M127" s="152" t="s">
        <v>2581</v>
      </c>
      <c r="N127" s="152" t="s">
        <v>2579</v>
      </c>
      <c r="O127" s="134" t="s">
        <v>2582</v>
      </c>
      <c r="P127" s="152" t="s">
        <v>2584</v>
      </c>
      <c r="Q127" s="152" t="s">
        <v>2459</v>
      </c>
    </row>
    <row r="128" spans="1:17" ht="18" x14ac:dyDescent="0.25">
      <c r="A128" s="134" t="str">
        <f>VLOOKUP(E128,'LISTADO ATM'!$A$2:$C$898,3,0)</f>
        <v>NORTE</v>
      </c>
      <c r="B128" s="129">
        <v>3335900811</v>
      </c>
      <c r="C128" s="136">
        <v>44343.428576388891</v>
      </c>
      <c r="D128" s="136" t="s">
        <v>2574</v>
      </c>
      <c r="E128" s="124">
        <v>633</v>
      </c>
      <c r="F128" s="150" t="str">
        <f>VLOOKUP(E128,VIP!$A$2:$O13469,2,0)</f>
        <v>DRBR260</v>
      </c>
      <c r="G128" s="134" t="str">
        <f>VLOOKUP(E128,'LISTADO ATM'!$A$2:$B$897,2,0)</f>
        <v xml:space="preserve">ATM Autobanco Las Colinas </v>
      </c>
      <c r="H128" s="134" t="str">
        <f>VLOOKUP(E128,VIP!$A$2:$O18332,7,FALSE)</f>
        <v>Si</v>
      </c>
      <c r="I128" s="134" t="str">
        <f>VLOOKUP(E128,VIP!$A$2:$O10297,8,FALSE)</f>
        <v>Si</v>
      </c>
      <c r="J128" s="134" t="str">
        <f>VLOOKUP(E128,VIP!$A$2:$O10247,8,FALSE)</f>
        <v>Si</v>
      </c>
      <c r="K128" s="134" t="str">
        <f>VLOOKUP(E128,VIP!$A$2:$O13821,6,0)</f>
        <v>SI</v>
      </c>
      <c r="L128" s="125" t="s">
        <v>2418</v>
      </c>
      <c r="M128" s="135" t="s">
        <v>2447</v>
      </c>
      <c r="N128" s="135" t="s">
        <v>2454</v>
      </c>
      <c r="O128" s="134" t="s">
        <v>2575</v>
      </c>
      <c r="P128" s="134"/>
      <c r="Q128" s="147" t="s">
        <v>2418</v>
      </c>
    </row>
    <row r="129" spans="1:17" ht="18" x14ac:dyDescent="0.25">
      <c r="A129" s="134" t="str">
        <f>VLOOKUP(E129,'LISTADO ATM'!$A$2:$C$898,3,0)</f>
        <v>DISTRITO NACIONAL</v>
      </c>
      <c r="B129" s="129">
        <v>3335900812</v>
      </c>
      <c r="C129" s="136">
        <v>44343.428587962961</v>
      </c>
      <c r="D129" s="136" t="s">
        <v>2473</v>
      </c>
      <c r="E129" s="124">
        <v>338</v>
      </c>
      <c r="F129" s="150" t="str">
        <f>VLOOKUP(E129,VIP!$A$2:$O13467,2,0)</f>
        <v>DRBR338</v>
      </c>
      <c r="G129" s="134" t="str">
        <f>VLOOKUP(E129,'LISTADO ATM'!$A$2:$B$897,2,0)</f>
        <v>ATM S/M Aprezio Pantoja</v>
      </c>
      <c r="H129" s="134" t="str">
        <f>VLOOKUP(E129,VIP!$A$2:$O18330,7,FALSE)</f>
        <v>Si</v>
      </c>
      <c r="I129" s="134" t="str">
        <f>VLOOKUP(E129,VIP!$A$2:$O10295,8,FALSE)</f>
        <v>Si</v>
      </c>
      <c r="J129" s="134" t="str">
        <f>VLOOKUP(E129,VIP!$A$2:$O10245,8,FALSE)</f>
        <v>Si</v>
      </c>
      <c r="K129" s="134" t="str">
        <f>VLOOKUP(E129,VIP!$A$2:$O13819,6,0)</f>
        <v>NO</v>
      </c>
      <c r="L129" s="125" t="s">
        <v>2459</v>
      </c>
      <c r="M129" s="152" t="s">
        <v>2581</v>
      </c>
      <c r="N129" s="152" t="s">
        <v>2579</v>
      </c>
      <c r="O129" s="134" t="s">
        <v>2582</v>
      </c>
      <c r="P129" s="152" t="s">
        <v>2584</v>
      </c>
      <c r="Q129" s="152" t="s">
        <v>2459</v>
      </c>
    </row>
    <row r="130" spans="1:17" ht="18" x14ac:dyDescent="0.25">
      <c r="A130" s="134" t="str">
        <f>VLOOKUP(E130,'LISTADO ATM'!$A$2:$C$898,3,0)</f>
        <v>DISTRITO NACIONAL</v>
      </c>
      <c r="B130" s="129">
        <v>3335900816</v>
      </c>
      <c r="C130" s="136">
        <v>44343.432037037041</v>
      </c>
      <c r="D130" s="136" t="s">
        <v>2473</v>
      </c>
      <c r="E130" s="124">
        <v>734</v>
      </c>
      <c r="F130" s="150" t="str">
        <f>VLOOKUP(E130,VIP!$A$2:$O13468,2,0)</f>
        <v>DRBR178</v>
      </c>
      <c r="G130" s="134" t="str">
        <f>VLOOKUP(E130,'LISTADO ATM'!$A$2:$B$897,2,0)</f>
        <v xml:space="preserve">ATM Oficina Independencia I </v>
      </c>
      <c r="H130" s="134" t="str">
        <f>VLOOKUP(E130,VIP!$A$2:$O18331,7,FALSE)</f>
        <v>Si</v>
      </c>
      <c r="I130" s="134" t="str">
        <f>VLOOKUP(E130,VIP!$A$2:$O10296,8,FALSE)</f>
        <v>Si</v>
      </c>
      <c r="J130" s="134" t="str">
        <f>VLOOKUP(E130,VIP!$A$2:$O10246,8,FALSE)</f>
        <v>Si</v>
      </c>
      <c r="K130" s="134" t="str">
        <f>VLOOKUP(E130,VIP!$A$2:$O13820,6,0)</f>
        <v>SI</v>
      </c>
      <c r="L130" s="125" t="s">
        <v>2418</v>
      </c>
      <c r="M130" s="135" t="s">
        <v>2447</v>
      </c>
      <c r="N130" s="135" t="s">
        <v>2454</v>
      </c>
      <c r="O130" s="134" t="s">
        <v>2474</v>
      </c>
      <c r="P130" s="134"/>
      <c r="Q130" s="147" t="s">
        <v>2418</v>
      </c>
    </row>
    <row r="131" spans="1:17" ht="18" x14ac:dyDescent="0.25">
      <c r="A131" s="134" t="str">
        <f>VLOOKUP(E131,'LISTADO ATM'!$A$2:$C$898,3,0)</f>
        <v>NORTE</v>
      </c>
      <c r="B131" s="129">
        <v>3335900828</v>
      </c>
      <c r="C131" s="136">
        <v>44343.435057870367</v>
      </c>
      <c r="D131" s="136" t="s">
        <v>2181</v>
      </c>
      <c r="E131" s="124">
        <v>411</v>
      </c>
      <c r="F131" s="150" t="str">
        <f>VLOOKUP(E131,VIP!$A$2:$O13467,2,0)</f>
        <v>DRBR411</v>
      </c>
      <c r="G131" s="134" t="str">
        <f>VLOOKUP(E131,'LISTADO ATM'!$A$2:$B$897,2,0)</f>
        <v xml:space="preserve">ATM UNP Piedra Blanca </v>
      </c>
      <c r="H131" s="134" t="str">
        <f>VLOOKUP(E131,VIP!$A$2:$O18330,7,FALSE)</f>
        <v>Si</v>
      </c>
      <c r="I131" s="134" t="str">
        <f>VLOOKUP(E131,VIP!$A$2:$O10295,8,FALSE)</f>
        <v>Si</v>
      </c>
      <c r="J131" s="134" t="str">
        <f>VLOOKUP(E131,VIP!$A$2:$O10245,8,FALSE)</f>
        <v>Si</v>
      </c>
      <c r="K131" s="134" t="str">
        <f>VLOOKUP(E131,VIP!$A$2:$O13819,6,0)</f>
        <v>NO</v>
      </c>
      <c r="L131" s="125" t="s">
        <v>2219</v>
      </c>
      <c r="M131" s="135" t="s">
        <v>2447</v>
      </c>
      <c r="N131" s="135" t="s">
        <v>2454</v>
      </c>
      <c r="O131" s="134" t="s">
        <v>2580</v>
      </c>
      <c r="P131" s="134"/>
      <c r="Q131" s="147" t="s">
        <v>2219</v>
      </c>
    </row>
    <row r="132" spans="1:17" ht="18" x14ac:dyDescent="0.25">
      <c r="A132" s="134" t="str">
        <f>VLOOKUP(E132,'LISTADO ATM'!$A$2:$C$898,3,0)</f>
        <v>DISTRITO NACIONAL</v>
      </c>
      <c r="B132" s="129">
        <v>3335900853</v>
      </c>
      <c r="C132" s="136">
        <v>44343.44153935185</v>
      </c>
      <c r="D132" s="136" t="s">
        <v>2450</v>
      </c>
      <c r="E132" s="124">
        <v>823</v>
      </c>
      <c r="F132" s="150" t="str">
        <f>VLOOKUP(E132,VIP!$A$2:$O13470,2,0)</f>
        <v>DRBR823</v>
      </c>
      <c r="G132" s="134" t="str">
        <f>VLOOKUP(E132,'LISTADO ATM'!$A$2:$B$897,2,0)</f>
        <v xml:space="preserve">ATM UNP El Carril (Haina) </v>
      </c>
      <c r="H132" s="134" t="str">
        <f>VLOOKUP(E132,VIP!$A$2:$O18333,7,FALSE)</f>
        <v>Si</v>
      </c>
      <c r="I132" s="134" t="str">
        <f>VLOOKUP(E132,VIP!$A$2:$O10298,8,FALSE)</f>
        <v>Si</v>
      </c>
      <c r="J132" s="134" t="str">
        <f>VLOOKUP(E132,VIP!$A$2:$O10248,8,FALSE)</f>
        <v>Si</v>
      </c>
      <c r="K132" s="134" t="str">
        <f>VLOOKUP(E132,VIP!$A$2:$O13822,6,0)</f>
        <v>NO</v>
      </c>
      <c r="L132" s="125" t="s">
        <v>2418</v>
      </c>
      <c r="M132" s="135" t="s">
        <v>2447</v>
      </c>
      <c r="N132" s="135" t="s">
        <v>2454</v>
      </c>
      <c r="O132" s="134" t="s">
        <v>2455</v>
      </c>
      <c r="P132" s="134"/>
      <c r="Q132" s="147" t="s">
        <v>2418</v>
      </c>
    </row>
    <row r="133" spans="1:17" ht="18" x14ac:dyDescent="0.25">
      <c r="A133" s="134" t="str">
        <f>VLOOKUP(E133,'LISTADO ATM'!$A$2:$C$898,3,0)</f>
        <v>NORTE</v>
      </c>
      <c r="B133" s="129">
        <v>3335900882</v>
      </c>
      <c r="C133" s="136">
        <v>44343.449328703704</v>
      </c>
      <c r="D133" s="136" t="s">
        <v>2473</v>
      </c>
      <c r="E133" s="124">
        <v>138</v>
      </c>
      <c r="F133" s="150" t="str">
        <f>VLOOKUP(E133,VIP!$A$2:$O13469,2,0)</f>
        <v>DRBR138</v>
      </c>
      <c r="G133" s="134" t="str">
        <f>VLOOKUP(E133,'LISTADO ATM'!$A$2:$B$897,2,0)</f>
        <v xml:space="preserve">ATM UNP Fantino </v>
      </c>
      <c r="H133" s="134" t="str">
        <f>VLOOKUP(E133,VIP!$A$2:$O18332,7,FALSE)</f>
        <v>Si</v>
      </c>
      <c r="I133" s="134" t="str">
        <f>VLOOKUP(E133,VIP!$A$2:$O10297,8,FALSE)</f>
        <v>Si</v>
      </c>
      <c r="J133" s="134" t="str">
        <f>VLOOKUP(E133,VIP!$A$2:$O10247,8,FALSE)</f>
        <v>Si</v>
      </c>
      <c r="K133" s="134" t="str">
        <f>VLOOKUP(E133,VIP!$A$2:$O13821,6,0)</f>
        <v>NO</v>
      </c>
      <c r="L133" s="125" t="s">
        <v>2418</v>
      </c>
      <c r="M133" s="135" t="s">
        <v>2447</v>
      </c>
      <c r="N133" s="135" t="s">
        <v>2454</v>
      </c>
      <c r="O133" s="134" t="s">
        <v>2474</v>
      </c>
      <c r="P133" s="134"/>
      <c r="Q133" s="147" t="s">
        <v>2418</v>
      </c>
    </row>
    <row r="134" spans="1:17" ht="18" x14ac:dyDescent="0.25">
      <c r="A134" s="134" t="str">
        <f>VLOOKUP(E134,'LISTADO ATM'!$A$2:$C$898,3,0)</f>
        <v>DISTRITO NACIONAL</v>
      </c>
      <c r="B134" s="129">
        <v>3335900899</v>
      </c>
      <c r="C134" s="136">
        <v>44343.452256944445</v>
      </c>
      <c r="D134" s="136" t="s">
        <v>2450</v>
      </c>
      <c r="E134" s="124">
        <v>761</v>
      </c>
      <c r="F134" s="150" t="str">
        <f>VLOOKUP(E134,VIP!$A$2:$O13468,2,0)</f>
        <v>DRBR761</v>
      </c>
      <c r="G134" s="134" t="str">
        <f>VLOOKUP(E134,'LISTADO ATM'!$A$2:$B$897,2,0)</f>
        <v xml:space="preserve">ATM ISSPOL </v>
      </c>
      <c r="H134" s="134" t="str">
        <f>VLOOKUP(E134,VIP!$A$2:$O18331,7,FALSE)</f>
        <v>Si</v>
      </c>
      <c r="I134" s="134" t="str">
        <f>VLOOKUP(E134,VIP!$A$2:$O10296,8,FALSE)</f>
        <v>Si</v>
      </c>
      <c r="J134" s="134" t="str">
        <f>VLOOKUP(E134,VIP!$A$2:$O10246,8,FALSE)</f>
        <v>Si</v>
      </c>
      <c r="K134" s="134" t="str">
        <f>VLOOKUP(E134,VIP!$A$2:$O13820,6,0)</f>
        <v>NO</v>
      </c>
      <c r="L134" s="125" t="s">
        <v>2443</v>
      </c>
      <c r="M134" s="135" t="s">
        <v>2447</v>
      </c>
      <c r="N134" s="135" t="s">
        <v>2454</v>
      </c>
      <c r="O134" s="134" t="s">
        <v>2455</v>
      </c>
      <c r="P134" s="134"/>
      <c r="Q134" s="147" t="s">
        <v>2443</v>
      </c>
    </row>
  </sheetData>
  <autoFilter ref="A4:Q80">
    <sortState ref="A5:Q134">
      <sortCondition ref="C4:C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96 E132:E1048576">
    <cfRule type="duplicateValues" dxfId="50" priority="26"/>
  </conditionalFormatting>
  <conditionalFormatting sqref="B1:B96 B135:B1048576">
    <cfRule type="duplicateValues" dxfId="49" priority="25"/>
  </conditionalFormatting>
  <conditionalFormatting sqref="E97:E115">
    <cfRule type="duplicateValues" dxfId="48" priority="24"/>
  </conditionalFormatting>
  <conditionalFormatting sqref="B97:B115">
    <cfRule type="duplicateValues" dxfId="47" priority="23"/>
  </conditionalFormatting>
  <conditionalFormatting sqref="E1:E115 E132:E1048576">
    <cfRule type="duplicateValues" dxfId="46" priority="22"/>
  </conditionalFormatting>
  <conditionalFormatting sqref="B1:B115 B135:B1048576">
    <cfRule type="duplicateValues" dxfId="45" priority="21"/>
  </conditionalFormatting>
  <conditionalFormatting sqref="E116:E121">
    <cfRule type="duplicateValues" dxfId="44" priority="20"/>
  </conditionalFormatting>
  <conditionalFormatting sqref="B116:B121">
    <cfRule type="duplicateValues" dxfId="43" priority="19"/>
  </conditionalFormatting>
  <conditionalFormatting sqref="E116:E121">
    <cfRule type="duplicateValues" dxfId="42" priority="18"/>
  </conditionalFormatting>
  <conditionalFormatting sqref="B116:B121">
    <cfRule type="duplicateValues" dxfId="41" priority="17"/>
  </conditionalFormatting>
  <conditionalFormatting sqref="E1:E121 E132:E1048576">
    <cfRule type="duplicateValues" dxfId="40" priority="16"/>
  </conditionalFormatting>
  <conditionalFormatting sqref="B1:B121 B135:B1048576">
    <cfRule type="duplicateValues" dxfId="39" priority="15"/>
  </conditionalFormatting>
  <conditionalFormatting sqref="E122:E134">
    <cfRule type="duplicateValues" dxfId="38" priority="14"/>
  </conditionalFormatting>
  <conditionalFormatting sqref="B122:B131">
    <cfRule type="duplicateValues" dxfId="37" priority="13"/>
  </conditionalFormatting>
  <conditionalFormatting sqref="E122:E134">
    <cfRule type="duplicateValues" dxfId="36" priority="12"/>
  </conditionalFormatting>
  <conditionalFormatting sqref="B122:B131">
    <cfRule type="duplicateValues" dxfId="35" priority="11"/>
  </conditionalFormatting>
  <conditionalFormatting sqref="E122:E134">
    <cfRule type="duplicateValues" dxfId="34" priority="10"/>
  </conditionalFormatting>
  <conditionalFormatting sqref="B122:B131">
    <cfRule type="duplicateValues" dxfId="33" priority="9"/>
  </conditionalFormatting>
  <conditionalFormatting sqref="E1:E1048576">
    <cfRule type="duplicateValues" dxfId="32" priority="8"/>
    <cfRule type="duplicateValues" dxfId="31" priority="2"/>
  </conditionalFormatting>
  <conditionalFormatting sqref="B1:B131 B135:B1048576">
    <cfRule type="duplicateValues" dxfId="30" priority="7"/>
  </conditionalFormatting>
  <conditionalFormatting sqref="B132:B134">
    <cfRule type="duplicateValues" dxfId="29" priority="6"/>
  </conditionalFormatting>
  <conditionalFormatting sqref="B132:B134">
    <cfRule type="duplicateValues" dxfId="28" priority="5"/>
  </conditionalFormatting>
  <conditionalFormatting sqref="B132:B134">
    <cfRule type="duplicateValues" dxfId="27" priority="4"/>
  </conditionalFormatting>
  <conditionalFormatting sqref="B132:B134">
    <cfRule type="duplicateValues" dxfId="26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selection activeCell="A10" sqref="A10:XFD16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8" t="s">
        <v>2150</v>
      </c>
      <c r="B1" s="169"/>
      <c r="C1" s="169"/>
      <c r="D1" s="169"/>
      <c r="E1" s="170"/>
    </row>
    <row r="2" spans="1:5" ht="25.5" customHeight="1" x14ac:dyDescent="0.25">
      <c r="A2" s="171" t="s">
        <v>2452</v>
      </c>
      <c r="B2" s="172"/>
      <c r="C2" s="172"/>
      <c r="D2" s="172"/>
      <c r="E2" s="17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44373.708333333336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44373.25</v>
      </c>
      <c r="C5" s="139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4" t="s">
        <v>2415</v>
      </c>
      <c r="B7" s="175"/>
      <c r="C7" s="175"/>
      <c r="D7" s="175"/>
      <c r="E7" s="176"/>
    </row>
    <row r="8" spans="1:5" ht="18" x14ac:dyDescent="0.25">
      <c r="A8" s="99" t="s">
        <v>15</v>
      </c>
      <c r="B8" s="101" t="s">
        <v>2416</v>
      </c>
      <c r="C8" s="99" t="s">
        <v>46</v>
      </c>
      <c r="D8" s="140" t="s">
        <v>2419</v>
      </c>
      <c r="E8" s="140" t="s">
        <v>2417</v>
      </c>
    </row>
    <row r="9" spans="1:5" ht="18" x14ac:dyDescent="0.25">
      <c r="A9" s="97" t="e">
        <f>VLOOKUP(B9,'[1]LISTADO ATM'!$A$2:$C$822,3,0)</f>
        <v>#N/A</v>
      </c>
      <c r="B9" s="141"/>
      <c r="C9" s="129" t="e">
        <f>VLOOKUP(B9,'[1]LISTADO ATM'!$A$2:$B$822,2,0)</f>
        <v>#N/A</v>
      </c>
      <c r="D9" s="128" t="s">
        <v>2571</v>
      </c>
      <c r="E9" s="142"/>
    </row>
    <row r="10" spans="1:5" ht="18.75" thickBot="1" x14ac:dyDescent="0.3">
      <c r="A10" s="100" t="s">
        <v>2476</v>
      </c>
      <c r="B10" s="143">
        <f>COUNT(B9:B9)</f>
        <v>0</v>
      </c>
      <c r="C10" s="186"/>
      <c r="D10" s="187"/>
      <c r="E10" s="188"/>
    </row>
    <row r="11" spans="1:5" x14ac:dyDescent="0.25">
      <c r="B11" s="102"/>
      <c r="E11" s="102"/>
    </row>
    <row r="12" spans="1:5" ht="18" customHeight="1" x14ac:dyDescent="0.25">
      <c r="A12" s="174" t="s">
        <v>2477</v>
      </c>
      <c r="B12" s="175"/>
      <c r="C12" s="175"/>
      <c r="D12" s="175"/>
      <c r="E12" s="17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0" t="s">
        <v>2417</v>
      </c>
    </row>
    <row r="14" spans="1:5" ht="17.25" customHeight="1" x14ac:dyDescent="0.25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43">
        <f>COUNT(B14:B14)</f>
        <v>0</v>
      </c>
      <c r="C15" s="186"/>
      <c r="D15" s="187"/>
      <c r="E15" s="188"/>
    </row>
    <row r="16" spans="1:5" ht="15.75" thickBot="1" x14ac:dyDescent="0.3">
      <c r="B16" s="102"/>
      <c r="E16" s="102"/>
    </row>
    <row r="17" spans="1:5" ht="18.75" customHeight="1" thickBot="1" x14ac:dyDescent="0.3">
      <c r="A17" s="165" t="s">
        <v>2478</v>
      </c>
      <c r="B17" s="166"/>
      <c r="C17" s="166"/>
      <c r="D17" s="166"/>
      <c r="E17" s="167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0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60</v>
      </c>
      <c r="C19" s="127" t="str">
        <f>VLOOKUP(B19,'[1]LISTADO ATM'!$A$2:$B$822,2,0)</f>
        <v xml:space="preserve">ATM Autobanco 27 de Febrero </v>
      </c>
      <c r="D19" s="130" t="s">
        <v>2438</v>
      </c>
      <c r="E19" s="131">
        <v>3335900385</v>
      </c>
    </row>
    <row r="20" spans="1:5" ht="18" x14ac:dyDescent="0.25">
      <c r="A20" s="127" t="str">
        <f>VLOOKUP(B20,'[1]LISTADO ATM'!$A$2:$C$822,3,0)</f>
        <v>NORTE</v>
      </c>
      <c r="B20" s="127">
        <v>290</v>
      </c>
      <c r="C20" s="127" t="str">
        <f>VLOOKUP(B20,'[1]LISTADO ATM'!$A$2:$B$822,2,0)</f>
        <v xml:space="preserve">ATM Oficina San Francisco de Macorís </v>
      </c>
      <c r="D20" s="130" t="s">
        <v>2438</v>
      </c>
      <c r="E20" s="131">
        <v>3335900386</v>
      </c>
    </row>
    <row r="21" spans="1:5" ht="18" x14ac:dyDescent="0.25">
      <c r="A21" s="97" t="str">
        <f>VLOOKUP(B21,'[1]LISTADO ATM'!$A$2:$C$822,3,0)</f>
        <v>ESTE</v>
      </c>
      <c r="B21" s="141">
        <v>429</v>
      </c>
      <c r="C21" s="129" t="str">
        <f>VLOOKUP(B21,'[1]LISTADO ATM'!$A$2:$B$822,2,0)</f>
        <v xml:space="preserve">ATM Oficina Jumbo La Romana </v>
      </c>
      <c r="D21" s="130" t="s">
        <v>2438</v>
      </c>
      <c r="E21" s="142">
        <v>3335899723</v>
      </c>
    </row>
    <row r="22" spans="1:5" ht="18" x14ac:dyDescent="0.25">
      <c r="A22" s="127" t="str">
        <f>VLOOKUP(B22,'[1]LISTADO ATM'!$A$2:$C$822,3,0)</f>
        <v>DISTRITO NACIONAL</v>
      </c>
      <c r="B22" s="127">
        <v>347</v>
      </c>
      <c r="C22" s="127" t="str">
        <f>VLOOKUP(B22,'[1]LISTADO ATM'!$A$2:$B$822,2,0)</f>
        <v>ATM Patio de Colombia</v>
      </c>
      <c r="D22" s="130" t="s">
        <v>2438</v>
      </c>
      <c r="E22" s="131">
        <v>3335900015</v>
      </c>
    </row>
    <row r="23" spans="1:5" ht="18" x14ac:dyDescent="0.25">
      <c r="A23" s="127" t="str">
        <f>VLOOKUP(B23,'[1]LISTADO ATM'!$A$2:$C$822,3,0)</f>
        <v>DISTRITO NACIONAL</v>
      </c>
      <c r="B23" s="127">
        <v>562</v>
      </c>
      <c r="C23" s="127" t="str">
        <f>VLOOKUP(B23,'[1]LISTADO ATM'!$A$2:$B$822,2,0)</f>
        <v xml:space="preserve">ATM S/M Jumbo Carretera Mella </v>
      </c>
      <c r="D23" s="130" t="s">
        <v>2438</v>
      </c>
      <c r="E23" s="131">
        <v>3335900091</v>
      </c>
    </row>
    <row r="24" spans="1:5" ht="18" x14ac:dyDescent="0.25">
      <c r="A24" s="127" t="str">
        <f>VLOOKUP(B24,'[1]LISTADO ATM'!$A$2:$C$822,3,0)</f>
        <v>DISTRITO NACIONAL</v>
      </c>
      <c r="B24" s="127">
        <v>627</v>
      </c>
      <c r="C24" s="127" t="str">
        <f>VLOOKUP(B24,'[1]LISTADO ATM'!$A$2:$B$822,2,0)</f>
        <v xml:space="preserve">ATM CAASD </v>
      </c>
      <c r="D24" s="130" t="s">
        <v>2438</v>
      </c>
      <c r="E24" s="131">
        <v>3335900101</v>
      </c>
    </row>
    <row r="25" spans="1:5" ht="18" x14ac:dyDescent="0.25">
      <c r="A25" s="97" t="str">
        <f>VLOOKUP(B25,'[1]LISTADO ATM'!$A$2:$C$822,3,0)</f>
        <v>DISTRITO NACIONAL</v>
      </c>
      <c r="B25" s="141">
        <v>554</v>
      </c>
      <c r="C25" s="129" t="str">
        <f>VLOOKUP(B25,'[1]LISTADO ATM'!$A$2:$B$822,2,0)</f>
        <v xml:space="preserve">ATM Oficina Isabel La Católica I </v>
      </c>
      <c r="D25" s="130" t="s">
        <v>2438</v>
      </c>
      <c r="E25" s="142">
        <v>3335900171</v>
      </c>
    </row>
    <row r="26" spans="1:5" ht="18" x14ac:dyDescent="0.25">
      <c r="A26" s="127" t="str">
        <f>VLOOKUP(B26,'[1]LISTADO ATM'!$A$2:$C$822,3,0)</f>
        <v>DISTRITO NACIONAL</v>
      </c>
      <c r="B26" s="127">
        <v>325</v>
      </c>
      <c r="C26" s="127" t="str">
        <f>VLOOKUP(B26,'[1]LISTADO ATM'!$A$2:$B$822,2,0)</f>
        <v>ATM Casa Edwin</v>
      </c>
      <c r="D26" s="130" t="s">
        <v>2438</v>
      </c>
      <c r="E26" s="131">
        <v>3335900177</v>
      </c>
    </row>
    <row r="27" spans="1:5" ht="18" x14ac:dyDescent="0.25">
      <c r="A27" s="127" t="str">
        <f>VLOOKUP(B27,'[1]LISTADO ATM'!$A$2:$C$822,3,0)</f>
        <v>NORTE</v>
      </c>
      <c r="B27" s="127">
        <v>796</v>
      </c>
      <c r="C27" s="127" t="str">
        <f>VLOOKUP(B27,'[1]LISTADO ATM'!$A$2:$B$822,2,0)</f>
        <v xml:space="preserve">ATM Oficina Plaza Ventura (Nagua) </v>
      </c>
      <c r="D27" s="130" t="s">
        <v>2438</v>
      </c>
      <c r="E27" s="131">
        <v>3335900255</v>
      </c>
    </row>
    <row r="28" spans="1:5" ht="18" x14ac:dyDescent="0.25">
      <c r="A28" s="127" t="str">
        <f>VLOOKUP(B28,'[1]LISTADO ATM'!$A$2:$C$822,3,0)</f>
        <v>SUR</v>
      </c>
      <c r="B28" s="127">
        <v>403</v>
      </c>
      <c r="C28" s="127" t="str">
        <f>VLOOKUP(B28,'[1]LISTADO ATM'!$A$2:$B$822,2,0)</f>
        <v xml:space="preserve">ATM Oficina Vicente Noble </v>
      </c>
      <c r="D28" s="130" t="s">
        <v>2438</v>
      </c>
      <c r="E28" s="131">
        <v>3335900347</v>
      </c>
    </row>
    <row r="29" spans="1:5" ht="18" x14ac:dyDescent="0.25">
      <c r="A29" s="127" t="str">
        <f>VLOOKUP(B29,'[1]LISTADO ATM'!$A$2:$C$822,3,0)</f>
        <v>SUR</v>
      </c>
      <c r="B29" s="127">
        <v>677</v>
      </c>
      <c r="C29" s="127" t="str">
        <f>VLOOKUP(B29,'[1]LISTADO ATM'!$A$2:$B$822,2,0)</f>
        <v>ATM PBG Villa Jaragua</v>
      </c>
      <c r="D29" s="130" t="s">
        <v>2438</v>
      </c>
      <c r="E29" s="131">
        <v>3335900349</v>
      </c>
    </row>
    <row r="30" spans="1:5" ht="18" x14ac:dyDescent="0.25">
      <c r="A30" s="97" t="str">
        <f>VLOOKUP(B30,'[1]LISTADO ATM'!$A$2:$C$822,3,0)</f>
        <v>ESTE</v>
      </c>
      <c r="B30" s="141">
        <v>842</v>
      </c>
      <c r="C30" s="129" t="str">
        <f>VLOOKUP(B30,'[1]LISTADO ATM'!$A$2:$B$822,2,0)</f>
        <v xml:space="preserve">ATM Plaza Orense II (La Romana) </v>
      </c>
      <c r="D30" s="130" t="s">
        <v>2438</v>
      </c>
      <c r="E30" s="142">
        <v>3335900350</v>
      </c>
    </row>
    <row r="31" spans="1:5" ht="18" x14ac:dyDescent="0.25">
      <c r="A31" s="127" t="str">
        <f>VLOOKUP(B31,'[1]LISTADO ATM'!$A$2:$C$822,3,0)</f>
        <v>DISTRITO NACIONAL</v>
      </c>
      <c r="B31" s="127">
        <v>527</v>
      </c>
      <c r="C31" s="127" t="str">
        <f>VLOOKUP(B31,'[1]LISTADO ATM'!$A$2:$B$822,2,0)</f>
        <v>ATM Oficina Zona Oriental II</v>
      </c>
      <c r="D31" s="130" t="s">
        <v>2438</v>
      </c>
      <c r="E31" s="131">
        <v>3335900351</v>
      </c>
    </row>
    <row r="32" spans="1:5" ht="18" x14ac:dyDescent="0.25">
      <c r="A32" s="127" t="str">
        <f>VLOOKUP(B32,'[1]LISTADO ATM'!$A$2:$C$822,3,0)</f>
        <v>DISTRITO NACIONAL</v>
      </c>
      <c r="B32" s="127">
        <v>904</v>
      </c>
      <c r="C32" s="127" t="str">
        <f>VLOOKUP(B32,'[1]LISTADO ATM'!$A$2:$B$822,2,0)</f>
        <v xml:space="preserve">ATM Oficina Multicentro La Sirena Churchill </v>
      </c>
      <c r="D32" s="130" t="s">
        <v>2438</v>
      </c>
      <c r="E32" s="131">
        <v>3335900353</v>
      </c>
    </row>
    <row r="33" spans="1:5" ht="18" x14ac:dyDescent="0.25">
      <c r="A33" s="127" t="str">
        <f>VLOOKUP(B33,'[1]LISTADO ATM'!$A$2:$C$822,3,0)</f>
        <v>SUR</v>
      </c>
      <c r="B33" s="127">
        <v>751</v>
      </c>
      <c r="C33" s="127" t="str">
        <f>VLOOKUP(B33,'[1]LISTADO ATM'!$A$2:$B$822,2,0)</f>
        <v>ATM Eco Petroleo Camilo</v>
      </c>
      <c r="D33" s="130" t="s">
        <v>2438</v>
      </c>
      <c r="E33" s="131">
        <v>3335900357</v>
      </c>
    </row>
    <row r="34" spans="1:5" ht="18" x14ac:dyDescent="0.25">
      <c r="A34" s="127" t="str">
        <f>VLOOKUP(B34,'[1]LISTADO ATM'!$A$2:$C$822,3,0)</f>
        <v>NORTE</v>
      </c>
      <c r="B34" s="127">
        <v>712</v>
      </c>
      <c r="C34" s="127" t="str">
        <f>VLOOKUP(B34,'[1]LISTADO ATM'!$A$2:$B$822,2,0)</f>
        <v xml:space="preserve">ATM Oficina Imbert </v>
      </c>
      <c r="D34" s="130" t="s">
        <v>2438</v>
      </c>
      <c r="E34" s="131">
        <v>3335900358</v>
      </c>
    </row>
    <row r="35" spans="1:5" ht="18" x14ac:dyDescent="0.25">
      <c r="A35" s="127" t="str">
        <f>VLOOKUP(B35,'[1]LISTADO ATM'!$A$2:$C$822,3,0)</f>
        <v>SUR</v>
      </c>
      <c r="B35" s="127">
        <v>615</v>
      </c>
      <c r="C35" s="127" t="str">
        <f>VLOOKUP(B35,'[1]LISTADO ATM'!$A$2:$B$822,2,0)</f>
        <v xml:space="preserve">ATM Estación Sunix Cabral (Barahona) </v>
      </c>
      <c r="D35" s="130" t="s">
        <v>2438</v>
      </c>
      <c r="E35" s="131">
        <v>3335900376</v>
      </c>
    </row>
    <row r="36" spans="1:5" ht="18" x14ac:dyDescent="0.25">
      <c r="A36" s="127" t="str">
        <f>VLOOKUP(B36,'[1]LISTADO ATM'!$A$2:$C$822,3,0)</f>
        <v>ESTE</v>
      </c>
      <c r="B36" s="127">
        <v>121</v>
      </c>
      <c r="C36" s="127" t="str">
        <f>VLOOKUP(B36,'[1]LISTADO ATM'!$A$2:$B$822,2,0)</f>
        <v xml:space="preserve">ATM Oficina Bayaguana </v>
      </c>
      <c r="D36" s="130" t="s">
        <v>2438</v>
      </c>
      <c r="E36" s="131">
        <v>3335900377</v>
      </c>
    </row>
    <row r="37" spans="1:5" ht="18" x14ac:dyDescent="0.25">
      <c r="A37" s="127" t="str">
        <f>VLOOKUP(B37,'[1]LISTADO ATM'!$A$2:$C$822,3,0)</f>
        <v>SUR</v>
      </c>
      <c r="B37" s="127">
        <v>750</v>
      </c>
      <c r="C37" s="127" t="str">
        <f>VLOOKUP(B37,'[1]LISTADO ATM'!$A$2:$B$822,2,0)</f>
        <v xml:space="preserve">ATM UNP Duvergé </v>
      </c>
      <c r="D37" s="130" t="s">
        <v>2438</v>
      </c>
      <c r="E37" s="131">
        <v>3335900378</v>
      </c>
    </row>
    <row r="38" spans="1:5" ht="18.75" thickBot="1" x14ac:dyDescent="0.3">
      <c r="A38" s="119"/>
      <c r="B38" s="143">
        <f>COUNT(B19:B37)</f>
        <v>19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65" t="s">
        <v>2553</v>
      </c>
      <c r="B40" s="166"/>
      <c r="C40" s="166"/>
      <c r="D40" s="166"/>
      <c r="E40" s="167"/>
    </row>
    <row r="41" spans="1:5" ht="18" x14ac:dyDescent="0.25">
      <c r="A41" s="99" t="s">
        <v>15</v>
      </c>
      <c r="B41" s="101" t="s">
        <v>2416</v>
      </c>
      <c r="C41" s="99" t="s">
        <v>46</v>
      </c>
      <c r="D41" s="99" t="s">
        <v>2419</v>
      </c>
      <c r="E41" s="140" t="s">
        <v>2417</v>
      </c>
    </row>
    <row r="42" spans="1:5" ht="18" x14ac:dyDescent="0.25">
      <c r="A42" s="97" t="str">
        <f>VLOOKUP(B42,'[1]LISTADO ATM'!$A$2:$C$822,3,0)</f>
        <v>DISTRITO NACIONAL</v>
      </c>
      <c r="B42" s="127">
        <v>952</v>
      </c>
      <c r="C42" s="129" t="str">
        <f>VLOOKUP(B42,'[1]LISTADO ATM'!$A$2:$B$822,2,0)</f>
        <v xml:space="preserve">ATM Alvarez Rivas </v>
      </c>
      <c r="D42" s="127" t="s">
        <v>2500</v>
      </c>
      <c r="E42" s="142">
        <v>3335899066</v>
      </c>
    </row>
    <row r="43" spans="1:5" ht="18" x14ac:dyDescent="0.25">
      <c r="A43" s="97" t="str">
        <f>VLOOKUP(B43,'[1]LISTADO ATM'!$A$2:$C$822,3,0)</f>
        <v>DISTRITO NACIONAL</v>
      </c>
      <c r="B43" s="127">
        <v>875</v>
      </c>
      <c r="C43" s="129" t="str">
        <f>VLOOKUP(B43,'[1]LISTADO ATM'!$A$2:$B$822,2,0)</f>
        <v xml:space="preserve">ATM Texaco Aut. Duarte KM 14 1/2 (Los Alcarrizos) </v>
      </c>
      <c r="D43" s="127" t="s">
        <v>2500</v>
      </c>
      <c r="E43" s="142">
        <v>3335899782</v>
      </c>
    </row>
    <row r="44" spans="1:5" ht="18" x14ac:dyDescent="0.25">
      <c r="A44" s="97" t="str">
        <f>VLOOKUP(B44,'[1]LISTADO ATM'!$A$2:$C$822,3,0)</f>
        <v>DISTRITO NACIONAL</v>
      </c>
      <c r="B44" s="127">
        <v>932</v>
      </c>
      <c r="C44" s="129" t="str">
        <f>VLOOKUP(B44,'[1]LISTADO ATM'!$A$2:$B$822,2,0)</f>
        <v xml:space="preserve">ATM Banco Agrícola </v>
      </c>
      <c r="D44" s="127" t="s">
        <v>2500</v>
      </c>
      <c r="E44" s="142">
        <v>3335899825</v>
      </c>
    </row>
    <row r="45" spans="1:5" ht="18" x14ac:dyDescent="0.25">
      <c r="A45" s="97" t="str">
        <f>VLOOKUP(B45,'[1]LISTADO ATM'!$A$2:$C$822,3,0)</f>
        <v>DISTRITO NACIONAL</v>
      </c>
      <c r="B45" s="127">
        <v>678</v>
      </c>
      <c r="C45" s="129" t="str">
        <f>VLOOKUP(B45,'[1]LISTADO ATM'!$A$2:$B$822,2,0)</f>
        <v>ATM Eco Petroleo San Isidro</v>
      </c>
      <c r="D45" s="127" t="s">
        <v>2500</v>
      </c>
      <c r="E45" s="142">
        <v>3335900348</v>
      </c>
    </row>
    <row r="46" spans="1:5" ht="18" x14ac:dyDescent="0.25">
      <c r="A46" s="97" t="str">
        <f>VLOOKUP(B46,'[1]LISTADO ATM'!$A$2:$C$822,3,0)</f>
        <v>DISTRITO NACIONAL</v>
      </c>
      <c r="B46" s="127">
        <v>725</v>
      </c>
      <c r="C46" s="129" t="str">
        <f>VLOOKUP(B46,'[1]LISTADO ATM'!$A$2:$B$822,2,0)</f>
        <v xml:space="preserve">ATM El Huacal II  </v>
      </c>
      <c r="D46" s="127" t="s">
        <v>2500</v>
      </c>
      <c r="E46" s="142">
        <v>3335900352</v>
      </c>
    </row>
    <row r="47" spans="1:5" ht="18" x14ac:dyDescent="0.25">
      <c r="A47" s="97" t="str">
        <f>VLOOKUP(B47,'[1]LISTADO ATM'!$A$2:$C$822,3,0)</f>
        <v>SUR</v>
      </c>
      <c r="B47" s="127">
        <v>825</v>
      </c>
      <c r="C47" s="129" t="str">
        <f>VLOOKUP(B47,'[1]LISTADO ATM'!$A$2:$B$822,2,0)</f>
        <v xml:space="preserve">ATM Estacion Eco Cibeles (Las Matas de Farfán) </v>
      </c>
      <c r="D47" s="127" t="s">
        <v>2500</v>
      </c>
      <c r="E47" s="142">
        <v>3335900354</v>
      </c>
    </row>
    <row r="48" spans="1:5" ht="18" x14ac:dyDescent="0.25">
      <c r="A48" s="97" t="str">
        <f>VLOOKUP(B48,'[1]LISTADO ATM'!$A$2:$C$822,3,0)</f>
        <v>NORTE</v>
      </c>
      <c r="B48" s="127">
        <v>736</v>
      </c>
      <c r="C48" s="129" t="str">
        <f>VLOOKUP(B48,'[1]LISTADO ATM'!$A$2:$B$822,2,0)</f>
        <v xml:space="preserve">ATM Oficina Puerto Plata I </v>
      </c>
      <c r="D48" s="127" t="s">
        <v>2500</v>
      </c>
      <c r="E48" s="142">
        <v>3335900355</v>
      </c>
    </row>
    <row r="49" spans="1:5" ht="18" x14ac:dyDescent="0.25">
      <c r="A49" s="97" t="str">
        <f>VLOOKUP(B49,'[1]LISTADO ATM'!$A$2:$C$822,3,0)</f>
        <v>SUR</v>
      </c>
      <c r="B49" s="127">
        <v>871</v>
      </c>
      <c r="C49" s="129" t="str">
        <f>VLOOKUP(B49,'[1]LISTADO ATM'!$A$2:$B$822,2,0)</f>
        <v>ATM Plaza Cultural San Juan</v>
      </c>
      <c r="D49" s="127" t="s">
        <v>2500</v>
      </c>
      <c r="E49" s="142">
        <v>3335900356</v>
      </c>
    </row>
    <row r="50" spans="1:5" ht="18" x14ac:dyDescent="0.25">
      <c r="A50" s="97" t="str">
        <f>VLOOKUP(B50,'[1]LISTADO ATM'!$A$2:$C$822,3,0)</f>
        <v>DISTRITO NACIONAL</v>
      </c>
      <c r="B50" s="127">
        <v>570</v>
      </c>
      <c r="C50" s="129" t="str">
        <f>VLOOKUP(B50,'[1]LISTADO ATM'!$A$2:$B$822,2,0)</f>
        <v xml:space="preserve">ATM S/M Liverpool Villa Mella </v>
      </c>
      <c r="D50" s="127" t="s">
        <v>2500</v>
      </c>
      <c r="E50" s="142">
        <v>3335900382</v>
      </c>
    </row>
    <row r="51" spans="1:5" ht="18" x14ac:dyDescent="0.25">
      <c r="A51" s="97" t="str">
        <f>VLOOKUP(B51,'[1]LISTADO ATM'!$A$2:$C$822,3,0)</f>
        <v>DISTRITO NACIONAL</v>
      </c>
      <c r="B51" s="127">
        <v>13</v>
      </c>
      <c r="C51" s="129" t="str">
        <f>VLOOKUP(B51,'[1]LISTADO ATM'!$A$2:$B$822,2,0)</f>
        <v xml:space="preserve">ATM CDEEE </v>
      </c>
      <c r="D51" s="127" t="s">
        <v>2500</v>
      </c>
      <c r="E51" s="142">
        <v>3335900383</v>
      </c>
    </row>
    <row r="52" spans="1:5" ht="18" x14ac:dyDescent="0.25">
      <c r="A52" s="97" t="str">
        <f>VLOOKUP(B52,'[1]LISTADO ATM'!$A$2:$C$822,3,0)</f>
        <v>SUR</v>
      </c>
      <c r="B52" s="127">
        <v>6</v>
      </c>
      <c r="C52" s="129" t="str">
        <f>VLOOKUP(B52,'[1]LISTADO ATM'!$A$2:$B$822,2,0)</f>
        <v xml:space="preserve">ATM Plaza WAO San Juan </v>
      </c>
      <c r="D52" s="127" t="s">
        <v>2500</v>
      </c>
      <c r="E52" s="142">
        <v>3335899993</v>
      </c>
    </row>
    <row r="53" spans="1:5" ht="18" x14ac:dyDescent="0.25">
      <c r="A53" s="97" t="str">
        <f>VLOOKUP(B53,'[1]LISTADO ATM'!$A$2:$C$822,3,0)</f>
        <v>DISTRITO NACIONAL</v>
      </c>
      <c r="B53" s="127">
        <v>883</v>
      </c>
      <c r="C53" s="129" t="str">
        <f>VLOOKUP(B53,'[1]LISTADO ATM'!$A$2:$B$822,2,0)</f>
        <v xml:space="preserve">ATM Oficina Filadelfia Plaza </v>
      </c>
      <c r="D53" s="127" t="s">
        <v>2500</v>
      </c>
      <c r="E53" s="142">
        <v>3335900384</v>
      </c>
    </row>
    <row r="54" spans="1:5" ht="18.75" thickBot="1" x14ac:dyDescent="0.3">
      <c r="A54" s="119" t="s">
        <v>2476</v>
      </c>
      <c r="B54" s="143">
        <f>COUNT(B42:B53)</f>
        <v>12</v>
      </c>
      <c r="C54" s="108"/>
      <c r="D54" s="108"/>
      <c r="E54" s="108"/>
    </row>
    <row r="55" spans="1:5" ht="15.75" thickBot="1" x14ac:dyDescent="0.3">
      <c r="B55" s="102"/>
      <c r="E55" s="102"/>
    </row>
    <row r="56" spans="1:5" ht="18" x14ac:dyDescent="0.25">
      <c r="A56" s="177" t="s">
        <v>2479</v>
      </c>
      <c r="B56" s="178"/>
      <c r="C56" s="178"/>
      <c r="D56" s="178"/>
      <c r="E56" s="179"/>
    </row>
    <row r="57" spans="1:5" ht="18" x14ac:dyDescent="0.25">
      <c r="A57" s="99" t="s">
        <v>15</v>
      </c>
      <c r="B57" s="101" t="s">
        <v>2416</v>
      </c>
      <c r="C57" s="101" t="s">
        <v>46</v>
      </c>
      <c r="D57" s="132" t="s">
        <v>2419</v>
      </c>
      <c r="E57" s="140" t="s">
        <v>2417</v>
      </c>
    </row>
    <row r="58" spans="1:5" ht="17.25" customHeight="1" x14ac:dyDescent="0.25">
      <c r="A58" s="97" t="str">
        <f>VLOOKUP(B58,'[1]LISTADO ATM'!$A$2:$C$822,3,0)</f>
        <v>DISTRITO NACIONAL</v>
      </c>
      <c r="B58" s="127">
        <v>231</v>
      </c>
      <c r="C58" s="129" t="str">
        <f>VLOOKUP(B58,'[1]LISTADO ATM'!$A$2:$B$822,2,0)</f>
        <v xml:space="preserve">ATM Oficina Zona Oriental </v>
      </c>
      <c r="D58" s="125" t="s">
        <v>2567</v>
      </c>
      <c r="E58" s="129">
        <v>3335900388</v>
      </c>
    </row>
    <row r="59" spans="1:5" ht="17.25" customHeight="1" x14ac:dyDescent="0.25">
      <c r="A59" s="97" t="str">
        <f>VLOOKUP(B59,'[1]LISTADO ATM'!$A$2:$C$822,3,0)</f>
        <v>ESTE</v>
      </c>
      <c r="B59" s="127">
        <v>480</v>
      </c>
      <c r="C59" s="129" t="str">
        <f>VLOOKUP(B59,'[1]LISTADO ATM'!$A$2:$B$822,2,0)</f>
        <v>ATM UNP Farmaconal Higuey</v>
      </c>
      <c r="D59" s="125" t="s">
        <v>2566</v>
      </c>
      <c r="E59" s="129">
        <v>3335899034</v>
      </c>
    </row>
    <row r="60" spans="1:5" ht="17.25" customHeight="1" x14ac:dyDescent="0.25">
      <c r="A60" s="97" t="str">
        <f>VLOOKUP(B60,'[1]LISTADO ATM'!$A$2:$C$822,3,0)</f>
        <v>DISTRITO NACIONAL</v>
      </c>
      <c r="B60" s="127">
        <v>493</v>
      </c>
      <c r="C60" s="129" t="str">
        <f>VLOOKUP(B60,'[1]LISTADO ATM'!$A$2:$B$822,2,0)</f>
        <v xml:space="preserve">ATM Oficina Haina Occidental II </v>
      </c>
      <c r="D60" s="125" t="s">
        <v>2566</v>
      </c>
      <c r="E60" s="129">
        <v>3335899959</v>
      </c>
    </row>
    <row r="61" spans="1:5" ht="17.25" customHeight="1" x14ac:dyDescent="0.25">
      <c r="A61" s="97" t="str">
        <f>VLOOKUP(B61,'[1]LISTADO ATM'!$A$2:$C$822,3,0)</f>
        <v>ESTE</v>
      </c>
      <c r="B61" s="127">
        <v>399</v>
      </c>
      <c r="C61" s="129" t="str">
        <f>VLOOKUP(B61,'[1]LISTADO ATM'!$A$2:$B$822,2,0)</f>
        <v xml:space="preserve">ATM Oficina La Romana II </v>
      </c>
      <c r="D61" s="125" t="s">
        <v>2566</v>
      </c>
      <c r="E61" s="129">
        <v>3335900107</v>
      </c>
    </row>
    <row r="62" spans="1:5" ht="17.25" customHeight="1" x14ac:dyDescent="0.25">
      <c r="A62" s="97" t="str">
        <f>VLOOKUP(B62,'[1]LISTADO ATM'!$A$2:$C$822,3,0)</f>
        <v>NORTE</v>
      </c>
      <c r="B62" s="127">
        <v>877</v>
      </c>
      <c r="C62" s="129" t="str">
        <f>VLOOKUP(B62,'[1]LISTADO ATM'!$A$2:$B$822,2,0)</f>
        <v xml:space="preserve">ATM Estación Los Samanes (Ranchito, La Vega) </v>
      </c>
      <c r="D62" s="125" t="s">
        <v>2566</v>
      </c>
      <c r="E62" s="129">
        <v>3335900122</v>
      </c>
    </row>
    <row r="63" spans="1:5" ht="17.25" customHeight="1" thickBot="1" x14ac:dyDescent="0.3">
      <c r="A63" s="97" t="str">
        <f>VLOOKUP(B63,'[1]LISTADO ATM'!$A$2:$C$822,3,0)</f>
        <v>SUR</v>
      </c>
      <c r="B63" s="127">
        <v>5</v>
      </c>
      <c r="C63" s="129" t="str">
        <f>VLOOKUP(B63,'[1]LISTADO ATM'!$A$2:$B$822,2,0)</f>
        <v>ATM Oficina Autoservicio Villa Ofelia (San Juan)</v>
      </c>
      <c r="D63" s="125" t="s">
        <v>2566</v>
      </c>
      <c r="E63" s="129">
        <v>3335900380</v>
      </c>
    </row>
    <row r="64" spans="1:5" ht="17.25" customHeight="1" thickBot="1" x14ac:dyDescent="0.3">
      <c r="A64" s="100" t="s">
        <v>2476</v>
      </c>
      <c r="B64" s="149">
        <f>COUNT(B58:B63)</f>
        <v>6</v>
      </c>
      <c r="C64" s="108"/>
      <c r="D64" s="133"/>
      <c r="E64" s="133"/>
    </row>
    <row r="65" spans="1:5" ht="17.25" customHeight="1" thickBot="1" x14ac:dyDescent="0.3">
      <c r="B65" s="102"/>
      <c r="E65" s="102"/>
    </row>
    <row r="66" spans="1:5" ht="18.75" thickBot="1" x14ac:dyDescent="0.3">
      <c r="A66" s="180" t="s">
        <v>2480</v>
      </c>
      <c r="B66" s="181"/>
      <c r="C66" s="96" t="s">
        <v>2412</v>
      </c>
      <c r="D66" s="102"/>
      <c r="E66" s="102"/>
    </row>
    <row r="67" spans="1:5" ht="18.75" thickBot="1" x14ac:dyDescent="0.3">
      <c r="A67" s="182">
        <f>+B38+B54+B64</f>
        <v>37</v>
      </c>
      <c r="B67" s="183"/>
    </row>
    <row r="68" spans="1:5" ht="15.75" thickBot="1" x14ac:dyDescent="0.3">
      <c r="B68" s="102"/>
      <c r="E68" s="102"/>
    </row>
    <row r="69" spans="1:5" ht="18.75" thickBot="1" x14ac:dyDescent="0.3">
      <c r="A69" s="165" t="s">
        <v>2481</v>
      </c>
      <c r="B69" s="166"/>
      <c r="C69" s="166"/>
      <c r="D69" s="166"/>
      <c r="E69" s="167"/>
    </row>
    <row r="70" spans="1:5" ht="17.25" customHeight="1" x14ac:dyDescent="0.25">
      <c r="A70" s="103" t="s">
        <v>15</v>
      </c>
      <c r="B70" s="101" t="s">
        <v>2416</v>
      </c>
      <c r="C70" s="101" t="s">
        <v>46</v>
      </c>
      <c r="D70" s="184" t="s">
        <v>2419</v>
      </c>
      <c r="E70" s="185"/>
    </row>
    <row r="71" spans="1:5" ht="17.25" customHeight="1" x14ac:dyDescent="0.25">
      <c r="A71" s="127" t="str">
        <f>VLOOKUP(B71,'[1]LISTADO ATM'!$A$2:$C$822,3,0)</f>
        <v>ESTE</v>
      </c>
      <c r="B71" s="127">
        <v>159</v>
      </c>
      <c r="C71" s="127" t="str">
        <f>VLOOKUP(B71,'[1]LISTADO ATM'!$A$2:$B$822,2,0)</f>
        <v xml:space="preserve">ATM Hotel Dreams Bayahibe I </v>
      </c>
      <c r="D71" s="163" t="s">
        <v>2568</v>
      </c>
      <c r="E71" s="164"/>
    </row>
    <row r="72" spans="1:5" ht="18" x14ac:dyDescent="0.25">
      <c r="A72" s="127" t="str">
        <f>VLOOKUP(B72,'[1]LISTADO ATM'!$A$2:$C$822,3,0)</f>
        <v>SUR</v>
      </c>
      <c r="B72" s="127">
        <v>873</v>
      </c>
      <c r="C72" s="127" t="str">
        <f>VLOOKUP(B72,'[1]LISTADO ATM'!$A$2:$B$822,2,0)</f>
        <v xml:space="preserve">ATM Centro de Caja San Cristóbal II </v>
      </c>
      <c r="D72" s="163" t="s">
        <v>2570</v>
      </c>
      <c r="E72" s="164"/>
    </row>
    <row r="73" spans="1:5" ht="18" x14ac:dyDescent="0.25">
      <c r="A73" s="127" t="str">
        <f>VLOOKUP(B73,'[1]LISTADO ATM'!$A$2:$C$822,3,0)</f>
        <v>DISTRITO NACIONAL</v>
      </c>
      <c r="B73" s="127">
        <v>2</v>
      </c>
      <c r="C73" s="127" t="str">
        <f>VLOOKUP(B73,'[1]LISTADO ATM'!$A$2:$B$822,2,0)</f>
        <v>ATM Autoservicio Padre Castellano</v>
      </c>
      <c r="D73" s="163" t="s">
        <v>2568</v>
      </c>
      <c r="E73" s="164"/>
    </row>
    <row r="74" spans="1:5" ht="18" x14ac:dyDescent="0.25">
      <c r="A74" s="127" t="str">
        <f>VLOOKUP(B74,'[1]LISTADO ATM'!$A$2:$C$822,3,0)</f>
        <v>DISTRITO NACIONAL</v>
      </c>
      <c r="B74" s="127">
        <v>724</v>
      </c>
      <c r="C74" s="127" t="str">
        <f>VLOOKUP(B74,'[1]LISTADO ATM'!$A$2:$B$822,2,0)</f>
        <v xml:space="preserve">ATM El Huacal I </v>
      </c>
      <c r="D74" s="163" t="s">
        <v>2568</v>
      </c>
      <c r="E74" s="164"/>
    </row>
    <row r="75" spans="1:5" ht="17.25" customHeight="1" x14ac:dyDescent="0.25">
      <c r="A75" s="127" t="str">
        <f>VLOOKUP(B75,'[1]LISTADO ATM'!$A$2:$C$822,3,0)</f>
        <v>ESTE</v>
      </c>
      <c r="B75" s="127">
        <v>268</v>
      </c>
      <c r="C75" s="127" t="str">
        <f>VLOOKUP(B75,'[1]LISTADO ATM'!$A$2:$B$822,2,0)</f>
        <v xml:space="preserve">ATM Autobanco La Altagracia (Higuey) </v>
      </c>
      <c r="D75" s="163" t="s">
        <v>2570</v>
      </c>
      <c r="E75" s="164"/>
    </row>
    <row r="76" spans="1:5" ht="18" x14ac:dyDescent="0.25">
      <c r="A76" s="127" t="str">
        <f>VLOOKUP(B76,'[1]LISTADO ATM'!$A$2:$C$822,3,0)</f>
        <v>DISTRITO NACIONAL</v>
      </c>
      <c r="B76" s="127">
        <v>709</v>
      </c>
      <c r="C76" s="127" t="str">
        <f>VLOOKUP(B76,'[1]LISTADO ATM'!$A$2:$B$822,2,0)</f>
        <v xml:space="preserve">ATM Seguros Maestro SEMMA  </v>
      </c>
      <c r="D76" s="163" t="s">
        <v>2568</v>
      </c>
      <c r="E76" s="164"/>
    </row>
    <row r="77" spans="1:5" ht="18" x14ac:dyDescent="0.25">
      <c r="A77" s="127" t="str">
        <f>VLOOKUP(B77,'[1]LISTADO ATM'!$A$2:$C$822,3,0)</f>
        <v>NORTE</v>
      </c>
      <c r="B77" s="127">
        <v>749</v>
      </c>
      <c r="C77" s="127" t="str">
        <f>VLOOKUP(B77,'[1]LISTADO ATM'!$A$2:$B$822,2,0)</f>
        <v xml:space="preserve">ATM Oficina Yaque </v>
      </c>
      <c r="D77" s="163" t="s">
        <v>2570</v>
      </c>
      <c r="E77" s="164"/>
    </row>
    <row r="78" spans="1:5" ht="18" x14ac:dyDescent="0.25">
      <c r="A78" s="127" t="str">
        <f>VLOOKUP(B78,'[1]LISTADO ATM'!$A$2:$C$822,3,0)</f>
        <v>ESTE</v>
      </c>
      <c r="B78" s="127">
        <v>963</v>
      </c>
      <c r="C78" s="127" t="str">
        <f>VLOOKUP(B78,'[1]LISTADO ATM'!$A$2:$B$822,2,0)</f>
        <v xml:space="preserve">ATM Multiplaza La Romana </v>
      </c>
      <c r="D78" s="163" t="s">
        <v>2570</v>
      </c>
      <c r="E78" s="164"/>
    </row>
    <row r="79" spans="1:5" ht="18" x14ac:dyDescent="0.25">
      <c r="A79" s="127" t="str">
        <f>VLOOKUP(B79,'[1]LISTADO ATM'!$A$2:$C$822,3,0)</f>
        <v>NORTE</v>
      </c>
      <c r="B79" s="127">
        <v>606</v>
      </c>
      <c r="C79" s="127" t="str">
        <f>VLOOKUP(B79,'[1]LISTADO ATM'!$A$2:$B$822,2,0)</f>
        <v xml:space="preserve">ATM UNP Manolo Tavarez Justo </v>
      </c>
      <c r="D79" s="163" t="s">
        <v>2568</v>
      </c>
      <c r="E79" s="164"/>
    </row>
    <row r="80" spans="1:5" ht="18" x14ac:dyDescent="0.25">
      <c r="A80" s="127" t="str">
        <f>VLOOKUP(B80,'[1]LISTADO ATM'!$A$2:$C$822,3,0)</f>
        <v>DISTRITO NACIONAL</v>
      </c>
      <c r="B80" s="127">
        <v>714</v>
      </c>
      <c r="C80" s="127" t="str">
        <f>VLOOKUP(B80,'[1]LISTADO ATM'!$A$2:$B$822,2,0)</f>
        <v xml:space="preserve">ATM Hospital de Herrera </v>
      </c>
      <c r="D80" s="163" t="s">
        <v>2568</v>
      </c>
      <c r="E80" s="164"/>
    </row>
    <row r="81" spans="1:5" ht="18" x14ac:dyDescent="0.25">
      <c r="A81" s="127" t="str">
        <f>VLOOKUP(B81,'[1]LISTADO ATM'!$A$2:$C$822,3,0)</f>
        <v>SUR</v>
      </c>
      <c r="B81" s="127">
        <v>512</v>
      </c>
      <c r="C81" s="127" t="str">
        <f>VLOOKUP(B81,'[1]LISTADO ATM'!$A$2:$B$822,2,0)</f>
        <v>ATM Plaza Jesús Ferreira</v>
      </c>
      <c r="D81" s="163" t="s">
        <v>2568</v>
      </c>
      <c r="E81" s="164"/>
    </row>
    <row r="82" spans="1:5" ht="18" x14ac:dyDescent="0.25">
      <c r="A82" s="127" t="str">
        <f>VLOOKUP(B82,'[1]LISTADO ATM'!$A$2:$C$822,3,0)</f>
        <v>DISTRITO NACIONAL</v>
      </c>
      <c r="B82" s="127">
        <v>486</v>
      </c>
      <c r="C82" s="127" t="str">
        <f>VLOOKUP(B82,'[1]LISTADO ATM'!$A$2:$B$822,2,0)</f>
        <v xml:space="preserve">ATM Olé La Caleta </v>
      </c>
      <c r="D82" s="163" t="s">
        <v>2568</v>
      </c>
      <c r="E82" s="164"/>
    </row>
    <row r="83" spans="1:5" ht="18" x14ac:dyDescent="0.25">
      <c r="A83" s="127" t="str">
        <f>VLOOKUP(B83,'[1]LISTADO ATM'!$A$2:$C$822,3,0)</f>
        <v>DISTRITO NACIONAL</v>
      </c>
      <c r="B83" s="127">
        <v>908</v>
      </c>
      <c r="C83" s="127" t="str">
        <f>VLOOKUP(B83,'[1]LISTADO ATM'!$A$2:$B$822,2,0)</f>
        <v xml:space="preserve">ATM Oficina Plaza Botánika </v>
      </c>
      <c r="D83" s="163" t="s">
        <v>2570</v>
      </c>
      <c r="E83" s="164"/>
    </row>
    <row r="84" spans="1:5" ht="18" x14ac:dyDescent="0.25">
      <c r="A84" s="127" t="str">
        <f>VLOOKUP(B84,'[1]LISTADO ATM'!$A$2:$C$822,3,0)</f>
        <v>NORTE</v>
      </c>
      <c r="B84" s="127">
        <v>370</v>
      </c>
      <c r="C84" s="127" t="str">
        <f>VLOOKUP(B84,'[1]LISTADO ATM'!$A$2:$B$822,2,0)</f>
        <v>ATM Oficina Cruce de Imbert II (puerto Plata)</v>
      </c>
      <c r="D84" s="163" t="s">
        <v>2570</v>
      </c>
      <c r="E84" s="164"/>
    </row>
    <row r="85" spans="1:5" ht="18" x14ac:dyDescent="0.25">
      <c r="A85" s="127" t="str">
        <f>VLOOKUP(B85,'[1]LISTADO ATM'!$A$2:$C$822,3,0)</f>
        <v>SUR</v>
      </c>
      <c r="B85" s="127">
        <v>33</v>
      </c>
      <c r="C85" s="127" t="str">
        <f>VLOOKUP(B85,'[1]LISTADO ATM'!$A$2:$B$822,2,0)</f>
        <v xml:space="preserve">ATM UNP Juan de Herrera </v>
      </c>
      <c r="D85" s="163" t="s">
        <v>2570</v>
      </c>
      <c r="E85" s="164"/>
    </row>
    <row r="86" spans="1:5" ht="18" x14ac:dyDescent="0.25">
      <c r="A86" s="127" t="str">
        <f>VLOOKUP(B86,'[1]LISTADO ATM'!$A$2:$C$822,3,0)</f>
        <v>DISTRITO NACIONAL</v>
      </c>
      <c r="B86" s="127">
        <v>563</v>
      </c>
      <c r="C86" s="127" t="str">
        <f>VLOOKUP(B86,'[1]LISTADO ATM'!$A$2:$B$822,2,0)</f>
        <v xml:space="preserve">ATM Base Aérea San Isidro </v>
      </c>
      <c r="D86" s="163" t="s">
        <v>2568</v>
      </c>
      <c r="E86" s="164"/>
    </row>
    <row r="87" spans="1:5" ht="18" x14ac:dyDescent="0.25">
      <c r="A87" s="127" t="str">
        <f>VLOOKUP(B87,'[1]LISTADO ATM'!$A$2:$C$822,3,0)</f>
        <v>NORTE</v>
      </c>
      <c r="B87" s="127">
        <v>756</v>
      </c>
      <c r="C87" s="127" t="str">
        <f>VLOOKUP(B87,'[1]LISTADO ATM'!$A$2:$B$822,2,0)</f>
        <v xml:space="preserve">ATM UNP Villa La Mata (Cotuí) </v>
      </c>
      <c r="D87" s="163" t="s">
        <v>2570</v>
      </c>
      <c r="E87" s="164"/>
    </row>
    <row r="88" spans="1:5" ht="18" x14ac:dyDescent="0.25">
      <c r="A88" s="127" t="str">
        <f>VLOOKUP(B88,'[1]LISTADO ATM'!$A$2:$C$822,3,0)</f>
        <v>DISTRITO NACIONAL</v>
      </c>
      <c r="B88" s="127">
        <v>406</v>
      </c>
      <c r="C88" s="127" t="str">
        <f>VLOOKUP(B88,'[1]LISTADO ATM'!$A$2:$B$822,2,0)</f>
        <v xml:space="preserve">ATM UNP Plaza Lama Máximo Gómez </v>
      </c>
      <c r="D88" s="163" t="s">
        <v>2570</v>
      </c>
      <c r="E88" s="164"/>
    </row>
    <row r="89" spans="1:5" ht="18" x14ac:dyDescent="0.25">
      <c r="A89" s="127" t="str">
        <f>VLOOKUP(B89,'[1]LISTADO ATM'!$A$2:$C$822,3,0)</f>
        <v>DISTRITO NACIONAL</v>
      </c>
      <c r="B89" s="127">
        <v>578</v>
      </c>
      <c r="C89" s="127" t="str">
        <f>VLOOKUP(B89,'[1]LISTADO ATM'!$A$2:$B$822,2,0)</f>
        <v xml:space="preserve">ATM Procuraduría General de la República </v>
      </c>
      <c r="D89" s="163" t="s">
        <v>2568</v>
      </c>
      <c r="E89" s="164"/>
    </row>
    <row r="90" spans="1:5" ht="18" x14ac:dyDescent="0.25">
      <c r="A90" s="127" t="str">
        <f>VLOOKUP(B90,'[1]LISTADO ATM'!$A$2:$C$822,3,0)</f>
        <v>DISTRITO NACIONAL</v>
      </c>
      <c r="B90" s="127">
        <v>896</v>
      </c>
      <c r="C90" s="127" t="str">
        <f>VLOOKUP(B90,'[1]LISTADO ATM'!$A$2:$B$822,2,0)</f>
        <v xml:space="preserve">ATM Campamento Militar 16 de Agosto I </v>
      </c>
      <c r="D90" s="163" t="s">
        <v>2570</v>
      </c>
      <c r="E90" s="164"/>
    </row>
    <row r="91" spans="1:5" ht="18" x14ac:dyDescent="0.25">
      <c r="A91" s="127" t="str">
        <f>VLOOKUP(B91,'[1]LISTADO ATM'!$A$2:$C$822,3,0)</f>
        <v>DISTRITO NACIONAL</v>
      </c>
      <c r="B91" s="127">
        <v>951</v>
      </c>
      <c r="C91" s="127" t="str">
        <f>VLOOKUP(B91,'[1]LISTADO ATM'!$A$2:$B$822,2,0)</f>
        <v xml:space="preserve">ATM Oficina Plaza Haché JFK </v>
      </c>
      <c r="D91" s="163" t="s">
        <v>2570</v>
      </c>
      <c r="E91" s="164"/>
    </row>
    <row r="92" spans="1:5" ht="18" x14ac:dyDescent="0.25">
      <c r="A92" s="127" t="str">
        <f>VLOOKUP(B92,'[1]LISTADO ATM'!$A$2:$C$822,3,0)</f>
        <v>DISTRITO NACIONAL</v>
      </c>
      <c r="B92" s="127">
        <v>227</v>
      </c>
      <c r="C92" s="127" t="str">
        <f>VLOOKUP(B92,'[1]LISTADO ATM'!$A$2:$B$822,2,0)</f>
        <v xml:space="preserve">ATM S/M Bravo Av. Enriquillo </v>
      </c>
      <c r="D92" s="163" t="s">
        <v>2570</v>
      </c>
      <c r="E92" s="164"/>
    </row>
    <row r="93" spans="1:5" ht="18" x14ac:dyDescent="0.25">
      <c r="A93" s="127" t="str">
        <f>VLOOKUP(B93,'[1]LISTADO ATM'!$A$2:$C$822,3,0)</f>
        <v>SUR</v>
      </c>
      <c r="B93" s="127">
        <v>252</v>
      </c>
      <c r="C93" s="127" t="str">
        <f>VLOOKUP(B93,'[1]LISTADO ATM'!$A$2:$B$822,2,0)</f>
        <v xml:space="preserve">ATM Banco Agrícola (Barahona) </v>
      </c>
      <c r="D93" s="163" t="s">
        <v>2568</v>
      </c>
      <c r="E93" s="164"/>
    </row>
    <row r="94" spans="1:5" ht="18" x14ac:dyDescent="0.25">
      <c r="A94" s="127" t="str">
        <f>VLOOKUP(B94,'[1]LISTADO ATM'!$A$2:$C$822,3,0)</f>
        <v>DISTRITO NACIONAL</v>
      </c>
      <c r="B94" s="127">
        <v>577</v>
      </c>
      <c r="C94" s="127" t="str">
        <f>VLOOKUP(B94,'[1]LISTADO ATM'!$A$2:$B$822,2,0)</f>
        <v xml:space="preserve">ATM Olé Ave. Duarte </v>
      </c>
      <c r="D94" s="163" t="s">
        <v>2568</v>
      </c>
      <c r="E94" s="164"/>
    </row>
    <row r="95" spans="1:5" ht="18" x14ac:dyDescent="0.25">
      <c r="A95" s="127" t="str">
        <f>VLOOKUP(B95,'[1]LISTADO ATM'!$A$2:$C$822,3,0)</f>
        <v>DISTRITO NACIONAL</v>
      </c>
      <c r="B95" s="127">
        <v>516</v>
      </c>
      <c r="C95" s="127" t="str">
        <f>VLOOKUP(B95,'[1]LISTADO ATM'!$A$2:$B$822,2,0)</f>
        <v xml:space="preserve">ATM Oficina Gascue </v>
      </c>
      <c r="D95" s="163" t="s">
        <v>2568</v>
      </c>
      <c r="E95" s="164"/>
    </row>
    <row r="96" spans="1:5" ht="18" x14ac:dyDescent="0.25">
      <c r="A96" s="127" t="str">
        <f>VLOOKUP(B96,'[1]LISTADO ATM'!$A$2:$C$822,3,0)</f>
        <v>DISTRITO NACIONAL</v>
      </c>
      <c r="B96" s="127">
        <v>298</v>
      </c>
      <c r="C96" s="127" t="str">
        <f>VLOOKUP(B96,'[1]LISTADO ATM'!$A$2:$B$822,2,0)</f>
        <v xml:space="preserve">ATM S/M Aprezio Engombe </v>
      </c>
      <c r="D96" s="163" t="s">
        <v>2570</v>
      </c>
      <c r="E96" s="164"/>
    </row>
    <row r="97" spans="1:5" ht="18" x14ac:dyDescent="0.25">
      <c r="A97" s="127" t="str">
        <f>VLOOKUP(B97,'[1]LISTADO ATM'!$A$2:$C$822,3,0)</f>
        <v>SUR</v>
      </c>
      <c r="B97" s="127">
        <v>962</v>
      </c>
      <c r="C97" s="127" t="str">
        <f>VLOOKUP(B97,'[1]LISTADO ATM'!$A$2:$B$822,2,0)</f>
        <v xml:space="preserve">ATM Oficina Villa Ofelia II (San Juan) </v>
      </c>
      <c r="D97" s="163" t="s">
        <v>2570</v>
      </c>
      <c r="E97" s="164"/>
    </row>
    <row r="98" spans="1:5" ht="18" x14ac:dyDescent="0.25">
      <c r="A98" s="127" t="str">
        <f>VLOOKUP(B98,'[1]LISTADO ATM'!$A$2:$C$822,3,0)</f>
        <v>NORTE</v>
      </c>
      <c r="B98" s="127">
        <v>775</v>
      </c>
      <c r="C98" s="127" t="str">
        <f>VLOOKUP(B98,'[1]LISTADO ATM'!$A$2:$B$822,2,0)</f>
        <v xml:space="preserve">ATM S/M Lilo (Montecristi) </v>
      </c>
      <c r="D98" s="163" t="s">
        <v>2568</v>
      </c>
      <c r="E98" s="164"/>
    </row>
    <row r="99" spans="1:5" ht="18" x14ac:dyDescent="0.25">
      <c r="A99" s="127" t="str">
        <f>VLOOKUP(B99,'[1]LISTADO ATM'!$A$2:$C$822,3,0)</f>
        <v>NORTE</v>
      </c>
      <c r="B99" s="127">
        <v>778</v>
      </c>
      <c r="C99" s="127" t="str">
        <f>VLOOKUP(B99,'[1]LISTADO ATM'!$A$2:$B$822,2,0)</f>
        <v xml:space="preserve">ATM Oficina Esperanza (Mao) </v>
      </c>
      <c r="D99" s="163" t="s">
        <v>2568</v>
      </c>
      <c r="E99" s="164"/>
    </row>
    <row r="100" spans="1:5" ht="18" x14ac:dyDescent="0.25">
      <c r="A100" s="127" t="str">
        <f>VLOOKUP(B100,'[1]LISTADO ATM'!$A$2:$C$822,3,0)</f>
        <v>DISTRITO NACIONAL</v>
      </c>
      <c r="B100" s="127">
        <v>734</v>
      </c>
      <c r="C100" s="127" t="str">
        <f>VLOOKUP(B100,'[1]LISTADO ATM'!$A$2:$B$822,2,0)</f>
        <v xml:space="preserve">ATM Oficina Independencia I </v>
      </c>
      <c r="D100" s="163" t="s">
        <v>2568</v>
      </c>
      <c r="E100" s="164"/>
    </row>
    <row r="101" spans="1:5" ht="18" x14ac:dyDescent="0.25">
      <c r="A101" s="127" t="str">
        <f>VLOOKUP(B101,'[1]LISTADO ATM'!$A$2:$C$822,3,0)</f>
        <v>ESTE</v>
      </c>
      <c r="B101" s="127">
        <v>608</v>
      </c>
      <c r="C101" s="127" t="str">
        <f>VLOOKUP(B101,'[1]LISTADO ATM'!$A$2:$B$822,2,0)</f>
        <v xml:space="preserve">ATM Oficina Jumbo (San Pedro) </v>
      </c>
      <c r="D101" s="163" t="s">
        <v>2568</v>
      </c>
      <c r="E101" s="164"/>
    </row>
    <row r="102" spans="1:5" ht="18" x14ac:dyDescent="0.25">
      <c r="A102" s="127" t="str">
        <f>VLOOKUP(B102,'[1]LISTADO ATM'!$A$2:$C$822,3,0)</f>
        <v>NORTE</v>
      </c>
      <c r="B102" s="127">
        <v>154</v>
      </c>
      <c r="C102" s="127" t="str">
        <f>VLOOKUP(B102,'[1]LISTADO ATM'!$A$2:$B$822,2,0)</f>
        <v xml:space="preserve">ATM Oficina Sánchez </v>
      </c>
      <c r="D102" s="163" t="s">
        <v>2570</v>
      </c>
      <c r="E102" s="164"/>
    </row>
    <row r="103" spans="1:5" ht="18" x14ac:dyDescent="0.25">
      <c r="A103" s="127" t="str">
        <f>VLOOKUP(B103,'[1]LISTADO ATM'!$A$2:$C$822,3,0)</f>
        <v>ESTE</v>
      </c>
      <c r="B103" s="127">
        <v>219</v>
      </c>
      <c r="C103" s="127" t="str">
        <f>VLOOKUP(B103,'[1]LISTADO ATM'!$A$2:$B$822,2,0)</f>
        <v xml:space="preserve">ATM Oficina La Altagracia (Higuey) </v>
      </c>
      <c r="D103" s="163" t="s">
        <v>2568</v>
      </c>
      <c r="E103" s="164"/>
    </row>
    <row r="104" spans="1:5" ht="18" x14ac:dyDescent="0.25">
      <c r="A104" s="127" t="str">
        <f>VLOOKUP(B104,'[1]LISTADO ATM'!$A$2:$C$822,3,0)</f>
        <v>NORTE</v>
      </c>
      <c r="B104" s="127">
        <v>291</v>
      </c>
      <c r="C104" s="127" t="str">
        <f>VLOOKUP(B104,'[1]LISTADO ATM'!$A$2:$B$822,2,0)</f>
        <v xml:space="preserve">ATM S/M Jumbo Las Colinas </v>
      </c>
      <c r="D104" s="163" t="s">
        <v>2568</v>
      </c>
      <c r="E104" s="164"/>
    </row>
    <row r="105" spans="1:5" ht="18" x14ac:dyDescent="0.25">
      <c r="A105" s="127" t="str">
        <f>VLOOKUP(B105,'[1]LISTADO ATM'!$A$2:$C$822,3,0)</f>
        <v>DISTRITO NACIONAL</v>
      </c>
      <c r="B105" s="127">
        <v>557</v>
      </c>
      <c r="C105" s="127" t="str">
        <f>VLOOKUP(B105,'[1]LISTADO ATM'!$A$2:$B$822,2,0)</f>
        <v xml:space="preserve">ATM Multicentro La Sirena Ave. Mella </v>
      </c>
      <c r="D105" s="163" t="s">
        <v>2570</v>
      </c>
      <c r="E105" s="164"/>
    </row>
    <row r="106" spans="1:5" ht="18" x14ac:dyDescent="0.25">
      <c r="A106" s="127" t="str">
        <f>VLOOKUP(B106,'[1]LISTADO ATM'!$A$2:$C$822,3,0)</f>
        <v>NORTE</v>
      </c>
      <c r="B106" s="127">
        <v>79</v>
      </c>
      <c r="C106" s="127" t="str">
        <f>VLOOKUP(B106,'[1]LISTADO ATM'!$A$2:$B$822,2,0)</f>
        <v xml:space="preserve">ATM UNP Luperón (Puerto Plata) </v>
      </c>
      <c r="D106" s="163" t="s">
        <v>2570</v>
      </c>
      <c r="E106" s="164"/>
    </row>
    <row r="107" spans="1:5" ht="18" x14ac:dyDescent="0.25">
      <c r="A107" s="127" t="str">
        <f>VLOOKUP(B107,'[1]LISTADO ATM'!$A$2:$C$822,3,0)</f>
        <v>NORTE</v>
      </c>
      <c r="B107" s="127">
        <v>315</v>
      </c>
      <c r="C107" s="127" t="str">
        <f>VLOOKUP(B107,'[1]LISTADO ATM'!$A$2:$B$822,2,0)</f>
        <v xml:space="preserve">ATM Oficina Estrella Sadalá </v>
      </c>
      <c r="D107" s="163" t="s">
        <v>2570</v>
      </c>
      <c r="E107" s="164"/>
    </row>
    <row r="108" spans="1:5" ht="18" x14ac:dyDescent="0.25">
      <c r="A108" s="127" t="str">
        <f>VLOOKUP(B108,'[1]LISTADO ATM'!$A$2:$C$822,3,0)</f>
        <v>NORTE</v>
      </c>
      <c r="B108" s="127">
        <v>299</v>
      </c>
      <c r="C108" s="127" t="str">
        <f>VLOOKUP(B108,'[1]LISTADO ATM'!$A$2:$B$822,2,0)</f>
        <v xml:space="preserve">ATM S/M Aprezio Cotui </v>
      </c>
      <c r="D108" s="163" t="s">
        <v>2568</v>
      </c>
      <c r="E108" s="164"/>
    </row>
    <row r="109" spans="1:5" ht="18" x14ac:dyDescent="0.25">
      <c r="A109" s="127" t="str">
        <f>VLOOKUP(B109,'[1]LISTADO ATM'!$A$2:$C$822,3,0)</f>
        <v>DISTRITO NACIONAL</v>
      </c>
      <c r="B109" s="127">
        <v>499</v>
      </c>
      <c r="C109" s="127" t="str">
        <f>VLOOKUP(B109,'[1]LISTADO ATM'!$A$2:$B$822,2,0)</f>
        <v xml:space="preserve">ATM Estación Sunix Tiradentes </v>
      </c>
      <c r="D109" s="163" t="s">
        <v>2570</v>
      </c>
      <c r="E109" s="164"/>
    </row>
    <row r="110" spans="1:5" ht="18.75" thickBot="1" x14ac:dyDescent="0.3">
      <c r="A110" s="127" t="str">
        <f>VLOOKUP(B110,'[1]LISTADO ATM'!$A$2:$C$822,3,0)</f>
        <v>DISTRITO NACIONAL</v>
      </c>
      <c r="B110" s="127">
        <v>718</v>
      </c>
      <c r="C110" s="127" t="str">
        <f>VLOOKUP(B110,'[1]LISTADO ATM'!$A$2:$B$822,2,0)</f>
        <v xml:space="preserve">ATM Feria Ganadera </v>
      </c>
      <c r="D110" s="163" t="s">
        <v>2568</v>
      </c>
      <c r="E110" s="164"/>
    </row>
    <row r="111" spans="1:5" ht="18.75" thickBot="1" x14ac:dyDescent="0.3">
      <c r="A111" s="119" t="s">
        <v>2476</v>
      </c>
      <c r="B111" s="149">
        <f>COUNT(B71:B110)</f>
        <v>40</v>
      </c>
      <c r="C111" s="110"/>
      <c r="D111" s="110"/>
      <c r="E111" s="111"/>
    </row>
  </sheetData>
  <mergeCells count="53">
    <mergeCell ref="A17:E17"/>
    <mergeCell ref="A40:E40"/>
    <mergeCell ref="D79:E79"/>
    <mergeCell ref="A1:E1"/>
    <mergeCell ref="A2:E2"/>
    <mergeCell ref="A7:E7"/>
    <mergeCell ref="D75:E75"/>
    <mergeCell ref="D76:E76"/>
    <mergeCell ref="A56:E56"/>
    <mergeCell ref="A66:B66"/>
    <mergeCell ref="A67:B67"/>
    <mergeCell ref="D70:E70"/>
    <mergeCell ref="D71:E71"/>
    <mergeCell ref="D72:E72"/>
    <mergeCell ref="D73:E73"/>
    <mergeCell ref="D74:E74"/>
    <mergeCell ref="C10:E10"/>
    <mergeCell ref="A12:E12"/>
    <mergeCell ref="C15:E15"/>
    <mergeCell ref="A69:E69"/>
    <mergeCell ref="D80:E80"/>
    <mergeCell ref="D81:E81"/>
    <mergeCell ref="D82:E82"/>
    <mergeCell ref="D83:E83"/>
    <mergeCell ref="D77:E77"/>
    <mergeCell ref="D78:E78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9:E109"/>
    <mergeCell ref="D110:E110"/>
    <mergeCell ref="D104:E104"/>
    <mergeCell ref="D105:E105"/>
    <mergeCell ref="D106:E106"/>
    <mergeCell ref="D107:E107"/>
    <mergeCell ref="D108:E108"/>
  </mergeCells>
  <phoneticPr fontId="46" type="noConversion"/>
  <conditionalFormatting sqref="B1:B1048576">
    <cfRule type="duplicateValues" dxfId="137" priority="2"/>
  </conditionalFormatting>
  <conditionalFormatting sqref="E1:E1048576">
    <cfRule type="duplicateValues" dxfId="1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35" priority="2"/>
  </conditionalFormatting>
  <conditionalFormatting sqref="A827">
    <cfRule type="duplicateValues" dxfId="13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2431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133" priority="119326"/>
  </conditionalFormatting>
  <conditionalFormatting sqref="B33">
    <cfRule type="duplicateValues" dxfId="132" priority="119327"/>
    <cfRule type="duplicateValues" dxfId="131" priority="119328"/>
  </conditionalFormatting>
  <conditionalFormatting sqref="A33">
    <cfRule type="duplicateValues" dxfId="130" priority="119340"/>
  </conditionalFormatting>
  <conditionalFormatting sqref="A33">
    <cfRule type="duplicateValues" dxfId="129" priority="119341"/>
    <cfRule type="duplicateValues" dxfId="128" priority="119342"/>
  </conditionalFormatting>
  <conditionalFormatting sqref="B4:B8">
    <cfRule type="duplicateValues" dxfId="127" priority="6"/>
  </conditionalFormatting>
  <conditionalFormatting sqref="B4:B8">
    <cfRule type="duplicateValues" dxfId="126" priority="5"/>
  </conditionalFormatting>
  <conditionalFormatting sqref="A3:A8">
    <cfRule type="duplicateValues" dxfId="125" priority="3"/>
    <cfRule type="duplicateValues" dxfId="124" priority="4"/>
  </conditionalFormatting>
  <conditionalFormatting sqref="B3">
    <cfRule type="duplicateValues" dxfId="123" priority="2"/>
  </conditionalFormatting>
  <conditionalFormatting sqref="B3">
    <cfRule type="duplicateValues" dxfId="12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17.8324421296275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8" t="str">
        <f>VLOOKUP(E3,'LISTADO ATM'!$A$2:$B$818,2,0)</f>
        <v xml:space="preserve">ATM Canasta del Pueblo </v>
      </c>
      <c r="G3" s="138" t="str">
        <f>VLOOKUP(E3,VIP!$A$2:$O4512,6,0)</f>
        <v>NO</v>
      </c>
      <c r="H3" s="138" t="str">
        <f>VLOOKUP(E3,VIP!$A$2:$O4544,7,FALSE)</f>
        <v>Si</v>
      </c>
      <c r="I3" s="138" t="str">
        <f>VLOOKUP(E3,VIP!$A$2:$O4421,8,FALSE)</f>
        <v>Si</v>
      </c>
      <c r="J3" s="138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21" priority="99275"/>
  </conditionalFormatting>
  <conditionalFormatting sqref="B7">
    <cfRule type="duplicateValues" dxfId="120" priority="59"/>
    <cfRule type="duplicateValues" dxfId="119" priority="60"/>
    <cfRule type="duplicateValues" dxfId="118" priority="61"/>
  </conditionalFormatting>
  <conditionalFormatting sqref="B7">
    <cfRule type="duplicateValues" dxfId="117" priority="58"/>
  </conditionalFormatting>
  <conditionalFormatting sqref="B7">
    <cfRule type="duplicateValues" dxfId="116" priority="56"/>
    <cfRule type="duplicateValues" dxfId="115" priority="57"/>
  </conditionalFormatting>
  <conditionalFormatting sqref="B7">
    <cfRule type="duplicateValues" dxfId="114" priority="53"/>
    <cfRule type="duplicateValues" dxfId="113" priority="54"/>
    <cfRule type="duplicateValues" dxfId="112" priority="55"/>
  </conditionalFormatting>
  <conditionalFormatting sqref="B7">
    <cfRule type="duplicateValues" dxfId="111" priority="52"/>
  </conditionalFormatting>
  <conditionalFormatting sqref="B7">
    <cfRule type="duplicateValues" dxfId="110" priority="50"/>
    <cfRule type="duplicateValues" dxfId="109" priority="51"/>
  </conditionalFormatting>
  <conditionalFormatting sqref="B7">
    <cfRule type="duplicateValues" dxfId="108" priority="49"/>
  </conditionalFormatting>
  <conditionalFormatting sqref="B7">
    <cfRule type="duplicateValues" dxfId="107" priority="46"/>
    <cfRule type="duplicateValues" dxfId="106" priority="47"/>
    <cfRule type="duplicateValues" dxfId="105" priority="48"/>
  </conditionalFormatting>
  <conditionalFormatting sqref="B7">
    <cfRule type="duplicateValues" dxfId="104" priority="45"/>
  </conditionalFormatting>
  <conditionalFormatting sqref="B7">
    <cfRule type="duplicateValues" dxfId="103" priority="44"/>
  </conditionalFormatting>
  <conditionalFormatting sqref="B9">
    <cfRule type="duplicateValues" dxfId="102" priority="43"/>
  </conditionalFormatting>
  <conditionalFormatting sqref="B9">
    <cfRule type="duplicateValues" dxfId="101" priority="40"/>
    <cfRule type="duplicateValues" dxfId="100" priority="41"/>
    <cfRule type="duplicateValues" dxfId="99" priority="42"/>
  </conditionalFormatting>
  <conditionalFormatting sqref="B9">
    <cfRule type="duplicateValues" dxfId="98" priority="38"/>
    <cfRule type="duplicateValues" dxfId="97" priority="39"/>
  </conditionalFormatting>
  <conditionalFormatting sqref="B9">
    <cfRule type="duplicateValues" dxfId="96" priority="35"/>
    <cfRule type="duplicateValues" dxfId="95" priority="36"/>
    <cfRule type="duplicateValues" dxfId="94" priority="37"/>
  </conditionalFormatting>
  <conditionalFormatting sqref="B9">
    <cfRule type="duplicateValues" dxfId="93" priority="34"/>
  </conditionalFormatting>
  <conditionalFormatting sqref="B9">
    <cfRule type="duplicateValues" dxfId="92" priority="33"/>
  </conditionalFormatting>
  <conditionalFormatting sqref="B9">
    <cfRule type="duplicateValues" dxfId="91" priority="32"/>
  </conditionalFormatting>
  <conditionalFormatting sqref="B9">
    <cfRule type="duplicateValues" dxfId="90" priority="29"/>
    <cfRule type="duplicateValues" dxfId="89" priority="30"/>
    <cfRule type="duplicateValues" dxfId="88" priority="31"/>
  </conditionalFormatting>
  <conditionalFormatting sqref="B9">
    <cfRule type="duplicateValues" dxfId="87" priority="27"/>
    <cfRule type="duplicateValues" dxfId="86" priority="28"/>
  </conditionalFormatting>
  <conditionalFormatting sqref="C9">
    <cfRule type="duplicateValues" dxfId="85" priority="26"/>
  </conditionalFormatting>
  <conditionalFormatting sqref="E3">
    <cfRule type="duplicateValues" dxfId="84" priority="121638"/>
  </conditionalFormatting>
  <conditionalFormatting sqref="E3">
    <cfRule type="duplicateValues" dxfId="83" priority="121639"/>
    <cfRule type="duplicateValues" dxfId="82" priority="121640"/>
  </conditionalFormatting>
  <conditionalFormatting sqref="E3">
    <cfRule type="duplicateValues" dxfId="81" priority="121641"/>
    <cfRule type="duplicateValues" dxfId="80" priority="121642"/>
    <cfRule type="duplicateValues" dxfId="79" priority="121643"/>
    <cfRule type="duplicateValues" dxfId="78" priority="121644"/>
  </conditionalFormatting>
  <conditionalFormatting sqref="B3">
    <cfRule type="duplicateValues" dxfId="7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7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3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6" priority="2"/>
  </conditionalFormatting>
  <conditionalFormatting sqref="B1:B1048576">
    <cfRule type="duplicateValues" dxfId="7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2021-05-27T15:02:21Z</dcterms:modified>
</cp:coreProperties>
</file>