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7\"/>
    </mc:Choice>
  </mc:AlternateContent>
  <bookViews>
    <workbookView xWindow="0" yWindow="0" windowWidth="1536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REPORTE!$A$4:$Q$78</definedName>
    <definedName name="_xlnm._FilterDatabase" localSheetId="3" hidden="1">'Sin Efectivo'!#REF!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7" i="1" l="1"/>
  <c r="F217" i="1"/>
  <c r="G217" i="1"/>
  <c r="H217" i="1"/>
  <c r="I217" i="1"/>
  <c r="J217" i="1"/>
  <c r="K217" i="1"/>
  <c r="A216" i="1"/>
  <c r="F216" i="1"/>
  <c r="G216" i="1"/>
  <c r="H216" i="1"/>
  <c r="I216" i="1"/>
  <c r="J216" i="1"/>
  <c r="K216" i="1"/>
  <c r="A215" i="1"/>
  <c r="F215" i="1"/>
  <c r="G215" i="1"/>
  <c r="H215" i="1"/>
  <c r="I215" i="1"/>
  <c r="J215" i="1"/>
  <c r="K215" i="1"/>
  <c r="A214" i="1"/>
  <c r="F214" i="1"/>
  <c r="G214" i="1"/>
  <c r="H214" i="1"/>
  <c r="I214" i="1"/>
  <c r="J214" i="1"/>
  <c r="K214" i="1"/>
  <c r="A213" i="1"/>
  <c r="F213" i="1"/>
  <c r="G213" i="1"/>
  <c r="H213" i="1"/>
  <c r="I213" i="1"/>
  <c r="J213" i="1"/>
  <c r="K213" i="1"/>
  <c r="A212" i="1"/>
  <c r="F212" i="1"/>
  <c r="G212" i="1"/>
  <c r="H212" i="1"/>
  <c r="I212" i="1"/>
  <c r="J212" i="1"/>
  <c r="K212" i="1"/>
  <c r="A211" i="1"/>
  <c r="F211" i="1"/>
  <c r="G211" i="1"/>
  <c r="H211" i="1"/>
  <c r="I211" i="1"/>
  <c r="J211" i="1"/>
  <c r="K211" i="1"/>
  <c r="A210" i="1"/>
  <c r="F210" i="1"/>
  <c r="G210" i="1"/>
  <c r="H210" i="1"/>
  <c r="I210" i="1"/>
  <c r="J210" i="1"/>
  <c r="K210" i="1"/>
  <c r="A209" i="1"/>
  <c r="F209" i="1"/>
  <c r="G209" i="1"/>
  <c r="H209" i="1"/>
  <c r="I209" i="1"/>
  <c r="J209" i="1"/>
  <c r="K209" i="1"/>
  <c r="A208" i="1"/>
  <c r="F208" i="1"/>
  <c r="G208" i="1"/>
  <c r="H208" i="1"/>
  <c r="I208" i="1"/>
  <c r="J208" i="1"/>
  <c r="K208" i="1"/>
  <c r="A207" i="1"/>
  <c r="F207" i="1"/>
  <c r="G207" i="1"/>
  <c r="H207" i="1"/>
  <c r="I207" i="1"/>
  <c r="J207" i="1"/>
  <c r="K207" i="1"/>
  <c r="A206" i="1"/>
  <c r="F206" i="1"/>
  <c r="G206" i="1"/>
  <c r="H206" i="1"/>
  <c r="I206" i="1"/>
  <c r="J206" i="1"/>
  <c r="K206" i="1"/>
  <c r="A205" i="1"/>
  <c r="F205" i="1"/>
  <c r="G205" i="1"/>
  <c r="H205" i="1"/>
  <c r="I205" i="1"/>
  <c r="J205" i="1"/>
  <c r="K205" i="1"/>
  <c r="A204" i="1"/>
  <c r="F204" i="1"/>
  <c r="G204" i="1"/>
  <c r="H204" i="1"/>
  <c r="I204" i="1"/>
  <c r="J204" i="1"/>
  <c r="K204" i="1"/>
  <c r="A203" i="1"/>
  <c r="F203" i="1"/>
  <c r="G203" i="1"/>
  <c r="H203" i="1"/>
  <c r="I203" i="1"/>
  <c r="J203" i="1"/>
  <c r="K203" i="1"/>
  <c r="A202" i="1"/>
  <c r="F202" i="1"/>
  <c r="G202" i="1"/>
  <c r="H202" i="1"/>
  <c r="I202" i="1"/>
  <c r="J202" i="1"/>
  <c r="K202" i="1"/>
  <c r="A201" i="1"/>
  <c r="F201" i="1"/>
  <c r="G201" i="1"/>
  <c r="H201" i="1"/>
  <c r="I201" i="1"/>
  <c r="J201" i="1"/>
  <c r="K201" i="1"/>
  <c r="A200" i="1"/>
  <c r="F200" i="1"/>
  <c r="G200" i="1"/>
  <c r="H200" i="1"/>
  <c r="I200" i="1"/>
  <c r="J200" i="1"/>
  <c r="K200" i="1"/>
  <c r="A199" i="1"/>
  <c r="F199" i="1"/>
  <c r="G199" i="1"/>
  <c r="H199" i="1"/>
  <c r="I199" i="1"/>
  <c r="J199" i="1"/>
  <c r="K199" i="1"/>
  <c r="A198" i="1"/>
  <c r="F198" i="1"/>
  <c r="G198" i="1"/>
  <c r="H198" i="1"/>
  <c r="I198" i="1"/>
  <c r="J198" i="1"/>
  <c r="K198" i="1"/>
  <c r="A197" i="1"/>
  <c r="F197" i="1"/>
  <c r="G197" i="1"/>
  <c r="H197" i="1"/>
  <c r="I197" i="1"/>
  <c r="J197" i="1"/>
  <c r="K197" i="1"/>
  <c r="A196" i="1"/>
  <c r="F196" i="1"/>
  <c r="G196" i="1"/>
  <c r="H196" i="1"/>
  <c r="I196" i="1"/>
  <c r="J196" i="1"/>
  <c r="K196" i="1"/>
  <c r="A195" i="1"/>
  <c r="F195" i="1"/>
  <c r="G195" i="1"/>
  <c r="H195" i="1"/>
  <c r="I195" i="1"/>
  <c r="J195" i="1"/>
  <c r="K195" i="1"/>
  <c r="A194" i="1"/>
  <c r="F194" i="1"/>
  <c r="G194" i="1"/>
  <c r="H194" i="1"/>
  <c r="I194" i="1"/>
  <c r="J194" i="1"/>
  <c r="K194" i="1"/>
  <c r="A193" i="1"/>
  <c r="F193" i="1"/>
  <c r="G193" i="1"/>
  <c r="H193" i="1"/>
  <c r="I193" i="1"/>
  <c r="J193" i="1"/>
  <c r="K193" i="1"/>
  <c r="A192" i="1"/>
  <c r="F192" i="1"/>
  <c r="G192" i="1"/>
  <c r="H192" i="1"/>
  <c r="I192" i="1"/>
  <c r="J192" i="1"/>
  <c r="K192" i="1"/>
  <c r="A191" i="1"/>
  <c r="F191" i="1"/>
  <c r="G191" i="1"/>
  <c r="H191" i="1"/>
  <c r="I191" i="1"/>
  <c r="J191" i="1"/>
  <c r="K191" i="1"/>
  <c r="A190" i="1"/>
  <c r="F190" i="1"/>
  <c r="G190" i="1"/>
  <c r="H190" i="1"/>
  <c r="I190" i="1"/>
  <c r="J190" i="1"/>
  <c r="K190" i="1"/>
  <c r="A189" i="1"/>
  <c r="F189" i="1"/>
  <c r="G189" i="1"/>
  <c r="H189" i="1"/>
  <c r="I189" i="1"/>
  <c r="J189" i="1"/>
  <c r="K189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 l="1"/>
  <c r="A177" i="1"/>
  <c r="A176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A175" i="1"/>
  <c r="A174" i="1"/>
  <c r="A173" i="1"/>
  <c r="A172" i="1"/>
  <c r="A171" i="1"/>
  <c r="A170" i="1"/>
  <c r="A169" i="1"/>
  <c r="A168" i="1"/>
  <c r="A167" i="1"/>
  <c r="A166" i="1"/>
  <c r="A165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A163" i="1"/>
  <c r="A161" i="1"/>
  <c r="A158" i="1"/>
  <c r="A151" i="1"/>
  <c r="A149" i="1"/>
  <c r="A148" i="1"/>
  <c r="A146" i="1"/>
  <c r="A133" i="1"/>
  <c r="A132" i="1"/>
  <c r="A131" i="1"/>
  <c r="A127" i="1"/>
  <c r="F163" i="1"/>
  <c r="G163" i="1"/>
  <c r="H163" i="1"/>
  <c r="I163" i="1"/>
  <c r="J163" i="1"/>
  <c r="K163" i="1"/>
  <c r="F161" i="1"/>
  <c r="G161" i="1"/>
  <c r="H161" i="1"/>
  <c r="I161" i="1"/>
  <c r="J161" i="1"/>
  <c r="K161" i="1"/>
  <c r="F158" i="1"/>
  <c r="G158" i="1"/>
  <c r="H158" i="1"/>
  <c r="I158" i="1"/>
  <c r="J158" i="1"/>
  <c r="K158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7" i="1"/>
  <c r="G127" i="1"/>
  <c r="H127" i="1"/>
  <c r="I127" i="1"/>
  <c r="J127" i="1"/>
  <c r="K127" i="1"/>
  <c r="A164" i="1"/>
  <c r="A162" i="1"/>
  <c r="A160" i="1"/>
  <c r="A159" i="1"/>
  <c r="A157" i="1"/>
  <c r="A156" i="1"/>
  <c r="A155" i="1"/>
  <c r="A154" i="1"/>
  <c r="A153" i="1"/>
  <c r="A152" i="1"/>
  <c r="A150" i="1"/>
  <c r="A147" i="1"/>
  <c r="F164" i="1"/>
  <c r="G164" i="1"/>
  <c r="H164" i="1"/>
  <c r="I164" i="1"/>
  <c r="J164" i="1"/>
  <c r="K164" i="1"/>
  <c r="F162" i="1"/>
  <c r="G162" i="1"/>
  <c r="H162" i="1"/>
  <c r="I162" i="1"/>
  <c r="J162" i="1"/>
  <c r="K162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F147" i="1"/>
  <c r="G147" i="1"/>
  <c r="H147" i="1"/>
  <c r="I147" i="1"/>
  <c r="J147" i="1"/>
  <c r="K147" i="1"/>
  <c r="F32" i="1"/>
  <c r="G32" i="1"/>
  <c r="H32" i="1"/>
  <c r="I32" i="1"/>
  <c r="J32" i="1"/>
  <c r="K32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0" i="1"/>
  <c r="A12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28" i="1"/>
  <c r="A126" i="1"/>
  <c r="A125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22" i="1"/>
  <c r="A120" i="1"/>
  <c r="A119" i="1"/>
  <c r="A118" i="1"/>
  <c r="A117" i="1"/>
  <c r="A116" i="1"/>
  <c r="A115" i="1"/>
  <c r="A114" i="1"/>
  <c r="A113" i="1"/>
  <c r="A111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24" i="1"/>
  <c r="A123" i="1"/>
  <c r="A121" i="1"/>
  <c r="A112" i="1"/>
  <c r="A110" i="1"/>
  <c r="A109" i="1"/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90" i="1"/>
  <c r="A89" i="1"/>
  <c r="A88" i="1"/>
  <c r="A87" i="1"/>
  <c r="A86" i="1"/>
  <c r="A85" i="1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6" i="1"/>
  <c r="F16" i="1"/>
  <c r="G16" i="1"/>
  <c r="H16" i="1"/>
  <c r="I16" i="1"/>
  <c r="J16" i="1"/>
  <c r="K16" i="1"/>
  <c r="A84" i="1"/>
  <c r="F84" i="1"/>
  <c r="G84" i="1"/>
  <c r="H84" i="1"/>
  <c r="I84" i="1"/>
  <c r="J84" i="1"/>
  <c r="K84" i="1"/>
  <c r="A67" i="16" l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3" i="1"/>
  <c r="A82" i="1"/>
  <c r="A81" i="1"/>
  <c r="A80" i="1"/>
  <c r="A79" i="1"/>
  <c r="A78" i="1"/>
  <c r="A77" i="1"/>
  <c r="A51" i="1" l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<sst xmlns="http://schemas.openxmlformats.org/spreadsheetml/2006/main" count="14259" uniqueCount="2629">
  <si>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</si>
  <si>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</si>
  <si>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</si>
  <si>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</si>
  <si>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</si>
  <si>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</si>
  <si>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</si>
  <si>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</si>
  <si>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</si>
  <si>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</si>
  <si>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</si>
  <si>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</si>
  <si>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</si>
  <si>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</si>
  <si>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</si>
  <si>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</si>
  <si>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</si>
  <si>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</si>
  <si>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</si>
  <si>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</si>
  <si>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</si>
  <si>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</si>
  <si>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</si>
  <si>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</si>
  <si>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</si>
  <si>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</si>
  <si>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</si>
  <si>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</si>
  <si>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</si>
  <si>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</si>
  <si>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</si>
  <si>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</si>
  <si>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</si>
  <si>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</si>
  <si>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</si>
  <si>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</si>
  <si>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</si>
  <si>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</si>
  <si>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</si>
  <si>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</si>
  <si>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</si>
  <si>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</si>
  <si>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</si>
  <si>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</si>
  <si>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</si>
  <si>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</si>
  <si>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</si>
  <si>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</si>
  <si>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</si>
  <si>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</si>
  <si>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</si>
  <si>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</si>
  <si>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</si>
  <si>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</si>
  <si>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</si>
  <si>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</si>
  <si>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</si>
  <si>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</si>
  <si>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</si>
  <si>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</si>
  <si>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</si>
  <si>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</si>
  <si>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</si>
  <si>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</si>
  <si>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</si>
  <si>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</si>
  <si>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</si>
  <si>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</si>
  <si>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</si>
  <si>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</si>
  <si>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</si>
  <si>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</si>
  <si>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</si>
  <si>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</si>
  <si>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</si>
  <si>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</si>
  <si>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</si>
  <si>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</si>
  <si>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</si>
  <si>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</si>
  <si>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</si>
  <si>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</si>
  <si>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</si>
  <si>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</si>
  <si>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</si>
  <si>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</si>
  <si>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</si>
  <si>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</si>
  <si>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</si>
  <si>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</si>
  <si>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</si>
  <si>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</si>
  <si>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</si>
  <si>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</si>
  <si>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</si>
  <si>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</si>
  <si>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</si>
  <si>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</si>
  <si>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</si>
  <si>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</si>
  <si>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</si>
  <si>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</si>
  <si>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</si>
  <si>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</si>
  <si>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</si>
  <si>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</si>
  <si>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</si>
  <si>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</si>
  <si>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</si>
  <si>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</si>
  <si>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</si>
  <si>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</si>
  <si>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</si>
  <si>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</si>
  <si>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</si>
  <si>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</si>
  <si>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</si>
  <si>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</si>
  <si>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</si>
  <si>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</si>
  <si>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</si>
  <si>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</si>
  <si>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</si>
  <si>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</si>
  <si>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</si>
  <si>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</si>
  <si>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</si>
  <si>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</si>
  <si>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</si>
  <si>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</si>
  <si>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</si>
  <si>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</si>
  <si>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</si>
  <si>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</si>
  <si>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</si>
  <si>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</si>
  <si>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</si>
  <si>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</si>
  <si>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</si>
  <si>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</si>
  <si>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</si>
  <si>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</si>
  <si>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</si>
  <si>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</si>
  <si>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</si>
  <si>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</si>
  <si>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</si>
  <si>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</si>
  <si>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</si>
  <si>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</si>
  <si>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</si>
  <si>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</si>
  <si>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</si>
  <si>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</si>
  <si>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</si>
  <si>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</si>
  <si>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</si>
  <si>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</si>
  <si>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</si>
  <si>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</si>
  <si>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</si>
  <si>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</si>
  <si>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</si>
  <si>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</si>
  <si>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</si>
  <si>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</si>
  <si>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</si>
  <si>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</si>
  <si>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</si>
  <si>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</si>
  <si>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</si>
  <si>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</si>
  <si>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</si>
  <si>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</si>
  <si>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</si>
  <si>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</si>
  <si>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</si>
  <si>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</si>
  <si>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</si>
  <si>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</si>
  <si>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</si>
  <si>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</si>
  <si>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</si>
  <si>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</si>
  <si>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</si>
  <si>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</si>
  <si>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</si>
  <si>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</si>
  <si>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</si>
  <si>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</si>
  <si>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</si>
  <si>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</si>
  <si>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</si>
  <si>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</si>
  <si>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</si>
  <si>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</si>
  <si>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</si>
  <si>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</si>
  <si>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</si>
  <si>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</si>
  <si>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</si>
  <si>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</si>
  <si>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</si>
  <si>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</si>
  <si>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</si>
  <si>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</si>
  <si>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</si>
  <si>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</si>
  <si>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</si>
  <si>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</si>
  <si>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</si>
  <si>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</si>
  <si>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</si>
  <si>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</si>
  <si>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</si>
  <si>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</si>
  <si>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</si>
  <si>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</si>
  <si>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</si>
  <si>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</si>
  <si>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</si>
  <si>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</si>
  <si>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</si>
  <si>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</si>
  <si>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</si>
  <si>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</si>
  <si>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</si>
  <si>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</si>
  <si>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</si>
  <si>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</si>
  <si>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</si>
  <si>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</si>
  <si>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</si>
  <si>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</si>
  <si>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</si>
  <si>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</si>
  <si>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</si>
  <si>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</si>
  <si>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</si>
  <si>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</si>
  <si>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</si>
  <si>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</si>
  <si>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</si>
  <si>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</si>
  <si>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</si>
  <si>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</si>
  <si>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</si>
  <si>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</si>
  <si>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</si>
  <si>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</si>
  <si>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</si>
  <si>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</si>
  <si>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</si>
  <si>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</si>
  <si>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</si>
  <si>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</si>
  <si>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</si>
  <si>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</si>
  <si>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</si>
  <si>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</si>
  <si>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</si>
  <si>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</si>
  <si>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</si>
  <si>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</si>
  <si>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</si>
  <si>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</si>
  <si>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</si>
  <si>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</si>
  <si>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</si>
  <si>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</si>
  <si>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</si>
  <si>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</si>
  <si>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</si>
  <si>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</si>
  <si>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</si>
  <si>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</si>
  <si>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</si>
  <si>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</si>
  <si>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</si>
  <si>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</si>
  <si>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</si>
  <si>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</si>
  <si>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</si>
  <si>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</si>
  <si>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</si>
  <si>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</si>
  <si>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</si>
  <si>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</si>
  <si>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</si>
  <si>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</si>
  <si>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</si>
  <si>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</si>
  <si>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</si>
  <si>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</si>
  <si>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</si>
  <si>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</si>
  <si>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</si>
  <si>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</si>
  <si>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</si>
  <si>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</si>
  <si>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</si>
  <si>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</si>
  <si>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</si>
  <si>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</si>
  <si>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</si>
  <si>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</si>
  <si>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</si>
  <si>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</si>
  <si>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</si>
  <si>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</si>
  <si>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</si>
  <si>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</si>
  <si>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</si>
  <si>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</si>
  <si>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</si>
  <si>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</si>
  <si>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</si>
  <si>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</si>
  <si>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</si>
  <si>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</si>
  <si>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</si>
  <si>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</si>
  <si>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</si>
  <si>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</si>
  <si>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</si>
  <si>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</si>
  <si>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</si>
  <si>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</si>
  <si>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</si>
  <si>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</si>
  <si>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</si>
  <si>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</si>
  <si>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</si>
  <si>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</si>
  <si>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</si>
  <si>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</si>
  <si>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</si>
  <si>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</si>
  <si>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</si>
  <si>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</si>
  <si>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</si>
  <si>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</si>
  <si>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</si>
  <si>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</si>
  <si>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</si>
  <si>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</si>
  <si>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</si>
  <si>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</si>
  <si>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</si>
  <si>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</si>
  <si>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</si>
  <si>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</si>
  <si>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</si>
  <si>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</si>
  <si>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</si>
  <si>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</si>
  <si>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</si>
  <si>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</si>
  <si>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</si>
  <si>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</si>
  <si>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</si>
  <si>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</si>
  <si>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</si>
  <si>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</si>
  <si>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</si>
  <si>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</si>
  <si>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</si>
  <si>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</si>
  <si>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</si>
  <si>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</si>
  <si>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</si>
  <si>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</si>
  <si>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</si>
  <si>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</si>
  <si>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</si>
  <si>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</si>
  <si>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</si>
  <si>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</si>
  <si>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</si>
  <si>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</si>
  <si>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</si>
  <si>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</si>
  <si>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</si>
  <si>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</si>
  <si>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</si>
  <si>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</si>
  <si>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</si>
  <si>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</si>
  <si>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</si>
  <si>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</si>
  <si>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</si>
  <si>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</si>
  <si>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</si>
  <si>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</si>
  <si>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</si>
  <si>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</si>
  <si>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</si>
  <si>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</si>
  <si>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</si>
  <si>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</si>
  <si>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</si>
  <si>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</si>
  <si>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</si>
  <si>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</si>
  <si>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</si>
  <si>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</si>
  <si>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</si>
  <si>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</si>
  <si>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</si>
  <si>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</si>
  <si>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</si>
  <si>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</si>
  <si>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</si>
  <si>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</si>
  <si>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</si>
  <si>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</si>
  <si>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</si>
  <si>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</si>
  <si>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</si>
  <si>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</si>
  <si>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</si>
  <si>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</si>
  <si>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</si>
  <si>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</si>
  <si>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</si>
  <si>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</si>
  <si>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</si>
  <si>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</si>
  <si>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</si>
  <si>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</si>
  <si>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</si>
  <si>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</si>
  <si>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</si>
  <si>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</si>
  <si>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</si>
  <si>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</si>
  <si>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</si>
  <si>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</si>
  <si>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</si>
  <si>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</si>
  <si>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</si>
  <si>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</si>
  <si>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</si>
  <si>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</si>
  <si>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</si>
  <si>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</si>
  <si>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</si>
  <si>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</si>
  <si>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</si>
  <si>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</si>
  <si>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</si>
  <si>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</si>
  <si>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</si>
  <si>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</si>
  <si>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</si>
  <si>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</si>
  <si>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</si>
  <si>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</si>
  <si>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</si>
  <si>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</si>
  <si>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</si>
  <si>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</si>
  <si>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</si>
  <si>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</si>
  <si>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</si>
  <si>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</si>
  <si>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</si>
  <si>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</si>
  <si>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</si>
  <si>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</si>
  <si>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</si>
  <si>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</si>
  <si>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</si>
  <si>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</si>
  <si>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</si>
  <si>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</si>
  <si>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</si>
  <si>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</si>
  <si>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</si>
  <si>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</si>
  <si>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</si>
  <si>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</si>
  <si>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</si>
  <si>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</si>
  <si>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</si>
  <si>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</si>
  <si>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</si>
  <si>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</si>
  <si>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</si>
  <si>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</si>
  <si>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</si>
  <si>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</si>
  <si>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</si>
  <si>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</si>
  <si>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</si>
  <si>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</si>
  <si>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</si>
  <si>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</si>
  <si>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</si>
  <si>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</si>
  <si>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</si>
  <si>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</si>
  <si>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</si>
  <si>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</si>
  <si>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</si>
  <si>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</si>
  <si>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</si>
  <si>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</si>
  <si>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</si>
  <si>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</si>
  <si>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</si>
  <si>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</si>
  <si>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</si>
  <si>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</si>
  <si>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</si>
  <si>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</si>
  <si>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</si>
  <si>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</si>
  <si>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</si>
  <si>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</si>
  <si>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</si>
  <si>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</si>
  <si>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</si>
  <si>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</si>
  <si>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</si>
  <si>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</si>
  <si>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</si>
  <si>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</si>
  <si>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</si>
  <si>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</si>
  <si>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</si>
  <si>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</si>
  <si>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</si>
  <si>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</si>
  <si>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</si>
  <si>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</si>
  <si>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</si>
  <si>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</si>
  <si>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</si>
  <si>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</si>
  <si>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</si>
  <si>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</si>
  <si>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</si>
  <si>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</si>
  <si>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</si>
  <si>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</si>
  <si>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</si>
  <si>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</si>
  <si>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</si>
  <si>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</si>
  <si>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</si>
  <si>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</si>
  <si>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</si>
  <si>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</si>
  <si>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</si>
  <si>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</si>
  <si>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</si>
  <si>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</si>
  <si>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</si>
  <si>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</si>
  <si>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</si>
  <si>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</si>
  <si>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</si>
  <si>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</si>
  <si>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</si>
  <si>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</si>
  <si>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</si>
  <si>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</si>
  <si>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</si>
  <si>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</si>
  <si>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</si>
  <si>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</si>
  <si>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</si>
  <si>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</si>
  <si>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</si>
  <si>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</si>
  <si>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</si>
  <si>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</si>
  <si>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</si>
  <si>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</si>
  <si>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</si>
  <si>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</si>
  <si>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</si>
  <si>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</si>
  <si>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</si>
  <si>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</si>
  <si>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</si>
  <si>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</si>
  <si>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</si>
  <si>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</si>
  <si>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</si>
  <si>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</si>
  <si>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</si>
  <si>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</si>
  <si>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</si>
  <si>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</si>
  <si>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</si>
  <si>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</si>
  <si>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</si>
  <si>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</si>
  <si>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</si>
  <si>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</si>
  <si>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</si>
  <si>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</si>
  <si>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</si>
  <si>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</si>
  <si>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</si>
  <si>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</si>
  <si>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</si>
  <si>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</si>
  <si>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</si>
  <si>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</si>
  <si>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</si>
  <si>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</si>
  <si>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</si>
  <si>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</si>
  <si>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</si>
  <si>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</si>
  <si>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</si>
  <si>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</si>
  <si>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</si>
  <si>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</si>
  <si>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</si>
  <si>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</si>
  <si>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</si>
  <si>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</si>
  <si>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</si>
  <si>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</si>
  <si>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</si>
  <si>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</si>
  <si>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</si>
  <si>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</si>
  <si>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</si>
  <si>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</si>
  <si>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</si>
  <si>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</si>
  <si>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</si>
  <si>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</si>
  <si>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</si>
  <si>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</si>
  <si>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</si>
  <si>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</si>
  <si>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</si>
  <si>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</si>
  <si>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</si>
  <si>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</si>
  <si>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</si>
  <si>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</si>
  <si>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</si>
  <si>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</si>
  <si>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</si>
  <si>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</si>
  <si>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</si>
  <si>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</si>
  <si>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</si>
  <si>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</si>
  <si>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</si>
  <si>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</si>
  <si>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</si>
  <si>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</si>
  <si>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</si>
  <si>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</si>
  <si>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</si>
  <si>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</si>
  <si>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</si>
  <si>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</si>
  <si>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</si>
  <si>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</si>
  <si>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</si>
  <si>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</si>
  <si>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</si>
  <si>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</si>
  <si>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</si>
  <si>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</si>
  <si>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</si>
  <si>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</si>
  <si>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</si>
  <si>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</si>
  <si>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</si>
  <si>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</si>
  <si>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</si>
  <si>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</si>
  <si>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</si>
  <si>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</si>
  <si>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</si>
  <si>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</si>
  <si>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</si>
  <si>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</si>
  <si>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</si>
  <si>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</si>
  <si>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</si>
  <si>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</si>
  <si>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</si>
  <si>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</si>
  <si>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</si>
  <si>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</si>
  <si>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</si>
  <si>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</si>
  <si>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</si>
  <si>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</si>
  <si>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</si>
  <si>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</si>
  <si>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</si>
  <si>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</si>
  <si>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</si>
  <si>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</si>
  <si>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</si>
  <si>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</si>
  <si>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</si>
  <si>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</si>
  <si>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</si>
  <si>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</si>
  <si>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</si>
  <si>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</si>
  <si>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</si>
  <si>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</si>
  <si>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</si>
  <si>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</si>
  <si>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</si>
  <si>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</si>
  <si>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</si>
  <si>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</si>
  <si>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</si>
  <si>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</si>
  <si>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</si>
  <si>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</si>
  <si>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</si>
  <si>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</si>
  <si>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</si>
  <si>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</si>
  <si>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</si>
  <si>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</si>
  <si>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</si>
  <si>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</si>
  <si>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</si>
  <si>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</si>
  <si>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</si>
  <si>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</si>
  <si>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</si>
  <si>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</si>
  <si>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</si>
  <si>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</si>
  <si>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</si>
  <si>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</si>
  <si>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</si>
  <si>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</si>
  <si>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</si>
  <si>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</si>
  <si>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</si>
  <si>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</si>
  <si>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</si>
  <si>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</si>
  <si>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</si>
  <si>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</si>
  <si>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</si>
  <si>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</si>
  <si>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</si>
  <si>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</si>
  <si>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</si>
  <si>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</si>
  <si>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</si>
  <si>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</si>
  <si>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</si>
  <si>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</si>
  <si>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</si>
  <si>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</si>
  <si>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</si>
  <si>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</si>
  <si>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</si>
  <si>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</si>
  <si>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</si>
  <si>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</si>
  <si>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</si>
  <si>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</si>
  <si>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</si>
  <si>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</si>
  <si>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</si>
  <si>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</si>
  <si>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</si>
  <si>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</si>
  <si>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</si>
  <si>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</si>
  <si>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</si>
  <si>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</si>
  <si>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</si>
  <si>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</si>
  <si>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</si>
  <si>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</si>
  <si>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</si>
  <si>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</si>
  <si>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</si>
  <si>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</si>
  <si>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</si>
  <si>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</si>
  <si>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</si>
  <si>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</si>
  <si>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</si>
  <si>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</si>
  <si>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</si>
  <si>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</si>
  <si>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</si>
  <si>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</si>
  <si>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</si>
  <si>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</si>
  <si>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</si>
  <si>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</si>
  <si>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</si>
  <si>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</si>
  <si>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</si>
  <si>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</si>
  <si>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</si>
  <si>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</si>
  <si>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</si>
  <si>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</si>
  <si>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</si>
  <si>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</si>
  <si>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</si>
  <si>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</si>
  <si>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</si>
  <si>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</si>
  <si>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</si>
  <si>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</si>
  <si>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</si>
  <si>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</si>
  <si>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</si>
  <si>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</si>
  <si>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</si>
  <si>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</si>
  <si>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</si>
  <si>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</si>
  <si>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</si>
  <si>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</si>
  <si>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</si>
  <si>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</si>
  <si>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</si>
  <si>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</si>
  <si>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</si>
  <si>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</si>
  <si>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</si>
  <si>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</si>
  <si>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</si>
  <si>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</si>
  <si>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</si>
  <si>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</si>
  <si>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</si>
  <si>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</si>
  <si>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</si>
  <si>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</si>
  <si>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</si>
  <si>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</si>
  <si>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</si>
  <si>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</si>
  <si>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</si>
  <si>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</si>
  <si>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</si>
  <si>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</si>
  <si>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</si>
  <si>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</si>
  <si>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</si>
  <si>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</si>
  <si>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</si>
  <si>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</si>
  <si>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</si>
  <si>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</si>
  <si>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</si>
  <si>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</si>
  <si>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</si>
  <si>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</si>
  <si>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</si>
  <si>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</si>
  <si>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</si>
  <si>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</si>
  <si>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</si>
  <si>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</si>
  <si>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</si>
  <si>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</si>
  <si>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</si>
  <si>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</si>
  <si>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</si>
  <si>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</si>
  <si>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</si>
  <si>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</si>
  <si>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</si>
  <si>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</si>
  <si>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</si>
  <si>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</si>
  <si>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</si>
  <si>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</si>
  <si>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</si>
  <si>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</si>
  <si>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</si>
  <si>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</si>
  <si>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</si>
  <si>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</si>
  <si>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</si>
  <si>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</si>
  <si>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</si>
  <si>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</si>
  <si>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</si>
  <si>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</si>
  <si>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</si>
  <si>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</si>
  <si>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</si>
  <si>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</si>
  <si>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</si>
  <si>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</si>
  <si>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</si>
  <si>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</si>
  <si>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</si>
  <si>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</si>
  <si>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</si>
  <si>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</si>
  <si>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</si>
  <si>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</si>
  <si>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</si>
  <si>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</si>
  <si>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</si>
  <si>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</si>
  <si>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</si>
  <si>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</si>
  <si>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</si>
  <si>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</si>
  <si>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</si>
  <si>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</si>
  <si>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</si>
  <si>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</si>
  <si>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</si>
  <si>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</si>
  <si>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</si>
  <si>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</si>
  <si>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</si>
  <si>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</si>
  <si>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</si>
  <si>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</si>
  <si>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</si>
  <si>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</si>
  <si>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</si>
  <si>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</si>
  <si>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</si>
  <si>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</si>
  <si>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</si>
  <si>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</si>
  <si>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</si>
  <si>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</si>
  <si>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</si>
  <si>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</si>
  <si>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</si>
  <si>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</si>
  <si>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</si>
  <si>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</si>
  <si>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</si>
  <si>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</si>
  <si>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</si>
  <si>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</si>
  <si>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</si>
  <si>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</si>
  <si>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</si>
  <si>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</si>
  <si>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</si>
  <si>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</si>
  <si>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</si>
  <si>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</si>
  <si>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</si>
  <si>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</si>
  <si>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</si>
  <si>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</si>
  <si>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</si>
  <si>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</si>
  <si>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</si>
  <si>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</si>
  <si>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</si>
  <si>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</si>
  <si>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</si>
  <si>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</si>
  <si>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</si>
  <si>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</si>
  <si>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</si>
  <si>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</si>
  <si>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</si>
  <si>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</si>
  <si>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</si>
  <si>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</si>
  <si>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</si>
  <si>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</si>
  <si>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</si>
  <si>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</si>
  <si>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</si>
  <si>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</si>
  <si>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</si>
  <si>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</si>
  <si>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</si>
  <si>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</si>
  <si>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</si>
  <si>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</si>
  <si>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</si>
  <si>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</si>
  <si>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</si>
  <si>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</si>
  <si>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</si>
  <si>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</si>
  <si>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</si>
  <si>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</si>
  <si>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</si>
  <si>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</si>
  <si>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</si>
  <si>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</si>
  <si>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</si>
  <si>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</si>
  <si>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</si>
  <si>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</si>
  <si>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</si>
  <si>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</si>
  <si>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</si>
  <si>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</si>
  <si>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</si>
  <si>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</si>
  <si>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</si>
  <si>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</si>
  <si>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</si>
  <si>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</si>
  <si>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</si>
  <si>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</si>
  <si>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</si>
  <si>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</si>
  <si>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</si>
  <si>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</si>
  <si>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</si>
  <si>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</si>
  <si>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</si>
  <si>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</si>
  <si>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</si>
  <si>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</si>
  <si>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</si>
  <si>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</si>
  <si>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</si>
  <si>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</si>
  <si>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</si>
  <si>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</si>
  <si>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</si>
  <si>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</si>
  <si>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</si>
  <si>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</si>
  <si>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</si>
  <si>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</si>
  <si>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</si>
  <si>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</si>
  <si>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</si>
  <si>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</si>
  <si>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</si>
  <si>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</si>
  <si>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</si>
  <si>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</si>
  <si>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</si>
  <si>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</si>
  <si>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</si>
  <si>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</si>
  <si>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</si>
  <si>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</si>
  <si>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</si>
  <si>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</si>
  <si>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</si>
  <si>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</si>
  <si>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</si>
  <si>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</si>
  <si>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</si>
  <si>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</si>
  <si>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</si>
  <si>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</si>
  <si>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</si>
  <si>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</si>
  <si>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</si>
  <si>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</si>
  <si>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</si>
  <si>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</si>
  <si>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</si>
  <si>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</si>
  <si>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</si>
  <si>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</si>
  <si>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</si>
  <si>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</si>
  <si>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</si>
  <si>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</si>
  <si>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</si>
  <si>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</si>
  <si>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</si>
  <si>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</si>
  <si>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</si>
  <si>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</si>
  <si>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</si>
  <si>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</si>
  <si>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</si>
  <si>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</si>
  <si>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</si>
  <si>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</si>
  <si>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</si>
  <si>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</si>
  <si>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</si>
  <si>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</si>
  <si>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</si>
  <si>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</si>
  <si>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</si>
  <si>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</si>
  <si>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</si>
  <si>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</si>
  <si>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</si>
  <si>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</si>
  <si>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</si>
  <si>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</si>
  <si>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</si>
  <si>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</si>
  <si>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</si>
  <si>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</si>
  <si>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</si>
  <si>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</si>
  <si>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</si>
  <si>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</si>
  <si>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</si>
  <si>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</si>
  <si>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</si>
  <si>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</si>
  <si>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</si>
  <si>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</si>
  <si>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</si>
  <si>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</si>
  <si>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</si>
  <si>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</si>
  <si>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</si>
  <si>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</si>
  <si>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</si>
  <si>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</si>
  <si>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</si>
  <si>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</si>
  <si>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</si>
  <si>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</si>
  <si>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</si>
  <si>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</si>
  <si>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</si>
  <si>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</si>
  <si>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</si>
  <si>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</si>
  <si>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</si>
  <si>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</si>
  <si>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</si>
  <si>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</si>
  <si>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</si>
  <si>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</si>
  <si>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</si>
  <si>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</si>
  <si>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</si>
  <si>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</si>
  <si>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</si>
  <si>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</si>
  <si>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</si>
  <si>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</si>
  <si>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</si>
  <si>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</si>
  <si>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</si>
  <si>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</si>
  <si>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</si>
  <si>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</si>
  <si>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</si>
  <si>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</si>
  <si>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</si>
  <si>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</si>
  <si>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</si>
  <si>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</si>
  <si>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</si>
  <si>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</si>
  <si>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</si>
  <si>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</si>
  <si>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</si>
  <si>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</si>
  <si>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</si>
  <si>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</si>
  <si>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</si>
  <si>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</si>
  <si>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</si>
  <si>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</si>
  <si>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</si>
  <si>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</si>
  <si>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</si>
  <si>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</si>
  <si>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</si>
  <si>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</si>
  <si>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</si>
  <si>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</si>
  <si>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</si>
  <si>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</si>
  <si>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</si>
  <si>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</si>
  <si>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</si>
  <si>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</si>
  <si>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</si>
  <si>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</si>
  <si>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</si>
  <si>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</si>
  <si>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</si>
  <si>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</si>
  <si>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</si>
  <si>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</si>
  <si>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</si>
  <si>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</si>
  <si>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</si>
  <si>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</si>
  <si>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</si>
  <si>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</si>
  <si>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</si>
  <si>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</si>
  <si>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</si>
  <si>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</si>
  <si>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</si>
  <si>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</si>
  <si>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</si>
  <si>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</si>
  <si>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</si>
  <si>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</si>
  <si>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</si>
  <si>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</si>
  <si>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</si>
  <si>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</si>
  <si>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</si>
  <si>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</si>
  <si>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</si>
  <si>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</si>
  <si>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</si>
  <si>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</si>
  <si>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</si>
  <si>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</si>
  <si>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</si>
  <si>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</si>
  <si>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</si>
  <si>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</si>
  <si>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</si>
  <si>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</si>
  <si>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</si>
  <si>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</si>
  <si>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</si>
  <si>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</si>
  <si>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</si>
  <si>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</si>
  <si>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</si>
  <si>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</si>
  <si>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</si>
  <si>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</si>
  <si>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</si>
  <si>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</si>
  <si>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</si>
  <si>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</si>
  <si>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</si>
  <si>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</si>
  <si>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</si>
  <si>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</si>
  <si>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</si>
  <si>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</si>
  <si>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</si>
  <si>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</si>
  <si>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</si>
  <si>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</si>
  <si>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</si>
  <si>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</si>
  <si>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</si>
  <si>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</si>
  <si>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</si>
  <si>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</si>
  <si>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</si>
  <si>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</si>
  <si>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</si>
  <si>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</si>
  <si>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</si>
  <si>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</si>
  <si>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</si>
  <si>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</si>
  <si>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</si>
  <si>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</si>
  <si>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</si>
  <si>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</si>
  <si>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</si>
  <si>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</si>
  <si>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</si>
  <si>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</si>
  <si>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</si>
  <si>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</si>
  <si>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</si>
  <si>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</si>
  <si>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</si>
  <si>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</si>
  <si>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</si>
  <si>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</si>
  <si>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</si>
  <si>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</si>
  <si>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</si>
  <si>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</si>
  <si>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</si>
  <si>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</si>
  <si>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</si>
  <si>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</si>
  <si>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</si>
  <si>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</si>
  <si>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</si>
  <si>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</si>
  <si>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</si>
  <si>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</si>
  <si>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</si>
  <si>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</si>
  <si>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</si>
  <si>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</si>
  <si>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</si>
  <si>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</si>
  <si>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</si>
  <si>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</si>
  <si>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</si>
  <si>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</si>
  <si>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</si>
  <si>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</si>
  <si>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</si>
  <si>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</si>
  <si>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</si>
  <si>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</si>
  <si>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</si>
  <si>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</si>
  <si>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</si>
  <si>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</si>
  <si>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</si>
  <si>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</si>
  <si>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</si>
  <si>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</si>
  <si>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</si>
  <si>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</si>
  <si>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</si>
  <si>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</si>
  <si>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</si>
  <si>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</si>
  <si>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</si>
  <si>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</si>
  <si>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</si>
  <si>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</si>
  <si>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</si>
  <si>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</si>
  <si>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</si>
  <si>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</si>
  <si>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</si>
  <si>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</si>
  <si>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</si>
  <si>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</si>
  <si>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</si>
  <si>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</si>
  <si>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</si>
  <si>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</si>
  <si>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</si>
  <si>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</si>
  <si>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</si>
  <si>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</si>
  <si>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</si>
  <si>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</si>
  <si>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</si>
  <si>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</si>
  <si>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</si>
  <si>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</si>
  <si>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</si>
  <si>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</si>
  <si>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</si>
  <si>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</si>
  <si>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</si>
  <si>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</si>
  <si>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</si>
  <si>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</si>
  <si>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</si>
  <si>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</si>
  <si>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</si>
  <si>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</si>
  <si>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</si>
  <si>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</si>
  <si>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</si>
  <si>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</si>
  <si>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</si>
  <si>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</si>
  <si>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</si>
  <si>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</si>
  <si>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</si>
  <si>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</si>
  <si>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</si>
  <si>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</si>
  <si>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</si>
  <si>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</si>
  <si>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</si>
  <si>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</si>
  <si>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</si>
  <si>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</si>
  <si>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</si>
  <si>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</si>
  <si>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</si>
  <si>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</si>
  <si>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</si>
  <si>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</si>
  <si>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</si>
  <si>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</si>
  <si>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</si>
  <si>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</si>
  <si>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</si>
  <si>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</si>
  <si>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</si>
  <si>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</si>
  <si>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</si>
  <si>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</si>
  <si>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</si>
  <si>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</si>
  <si>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</si>
  <si>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</si>
  <si>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</si>
  <si>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</si>
  <si>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</si>
  <si>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</si>
  <si>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</si>
  <si>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</si>
  <si>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</si>
  <si>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</si>
  <si>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</si>
  <si>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</si>
  <si>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</si>
  <si>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</si>
  <si>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</si>
  <si>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</si>
  <si>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</si>
  <si>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</si>
  <si>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</si>
  <si>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</si>
  <si>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</si>
  <si>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</si>
  <si>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</si>
  <si>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</si>
  <si>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</si>
  <si>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</si>
  <si>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</si>
  <si>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</si>
  <si>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</si>
  <si>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</si>
  <si>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</si>
  <si>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</si>
  <si>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</si>
  <si>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</si>
  <si>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</si>
  <si>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</si>
  <si>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</si>
  <si>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</si>
  <si>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</si>
  <si>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</si>
  <si>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</si>
  <si>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</si>
  <si>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</si>
  <si>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</si>
  <si>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</si>
  <si>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</si>
  <si>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</si>
  <si>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</si>
  <si>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</si>
  <si>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</si>
  <si>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</si>
  <si>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</si>
  <si>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</si>
  <si>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</si>
  <si>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</si>
  <si>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</si>
  <si>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</si>
  <si>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</si>
  <si>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</si>
  <si>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</si>
  <si>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</si>
  <si>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</si>
  <si>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</si>
  <si>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</si>
  <si>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</si>
  <si>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</si>
  <si>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</si>
  <si>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</si>
  <si>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</si>
  <si>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</si>
  <si>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</si>
  <si>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</si>
  <si>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</si>
  <si>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</si>
  <si>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</si>
  <si>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</si>
  <si>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</si>
  <si>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</si>
  <si>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</si>
  <si>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</si>
  <si>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</si>
  <si>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</si>
  <si>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</si>
  <si>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</si>
  <si>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</si>
  <si>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</si>
  <si>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</si>
  <si>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</si>
  <si>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</si>
  <si>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</si>
  <si>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</si>
  <si>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</si>
  <si>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</si>
  <si>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</si>
  <si>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</si>
  <si>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</si>
  <si>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</si>
  <si>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</si>
  <si>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</si>
  <si>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</si>
  <si>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</si>
  <si>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</si>
  <si>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</si>
  <si>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</si>
  <si>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</si>
  <si>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</si>
  <si>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</si>
  <si>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</si>
  <si>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</si>
  <si>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</si>
  <si>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</si>
  <si>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</si>
  <si>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</si>
  <si>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</si>
  <si>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</si>
  <si>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</si>
  <si>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</si>
  <si>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</si>
  <si>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</si>
  <si>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</si>
  <si>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</si>
  <si>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</si>
  <si>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</si>
  <si>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</si>
  <si>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</si>
  <si>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</si>
  <si>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</si>
  <si>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</si>
  <si>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</si>
  <si>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</si>
  <si>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</si>
  <si>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</si>
  <si>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</si>
  <si>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</si>
  <si>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</si>
  <si>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</si>
  <si>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</si>
  <si>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</si>
  <si>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</si>
  <si>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</si>
  <si>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</si>
  <si>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</si>
  <si>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</si>
  <si>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</si>
  <si>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</si>
  <si>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</si>
  <si>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</si>
  <si>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</si>
  <si>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</si>
  <si>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</si>
  <si>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</si>
  <si>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</si>
  <si>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</si>
  <si>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</si>
  <si>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</si>
  <si>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</si>
  <si>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</si>
  <si>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</si>
  <si>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</si>
  <si>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</si>
  <si>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</si>
  <si>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</si>
  <si>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</si>
  <si>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</si>
  <si>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</si>
  <si>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</si>
  <si>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</si>
  <si>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</si>
  <si>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</si>
  <si>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</si>
  <si>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</si>
  <si>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</si>
  <si>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</si>
  <si>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</si>
  <si>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</si>
  <si>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</si>
  <si>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</si>
  <si>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</si>
  <si>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</si>
  <si>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</si>
  <si>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</si>
  <si>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</si>
  <si>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</si>
  <si>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</si>
  <si>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</si>
  <si>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</si>
  <si>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</si>
  <si>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</si>
  <si>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</si>
  <si>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</si>
  <si>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</si>
  <si>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</si>
  <si>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</si>
  <si>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</si>
  <si>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</si>
  <si>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</si>
  <si>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</si>
  <si>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</si>
  <si>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</si>
  <si>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</si>
  <si>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</si>
  <si>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</si>
  <si>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</si>
  <si>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</si>
  <si>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</si>
  <si>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</si>
  <si>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</si>
  <si>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</si>
  <si>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</si>
  <si>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</si>
  <si>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</si>
  <si>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</si>
  <si>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</si>
  <si>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</si>
  <si>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</si>
  <si>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</si>
  <si>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</si>
  <si>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</si>
  <si>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</si>
  <si>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</si>
  <si>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</si>
  <si>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</si>
  <si>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</si>
  <si>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</si>
  <si>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</si>
  <si>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</si>
  <si>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</si>
  <si>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</si>
  <si>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</si>
  <si>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</si>
  <si>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</si>
  <si>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</si>
  <si>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</si>
  <si>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</si>
  <si>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</si>
  <si>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</si>
  <si>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</si>
  <si>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</si>
  <si>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</si>
  <si>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</si>
  <si>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</si>
  <si>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</si>
  <si>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</si>
  <si>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</si>
  <si>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</si>
  <si>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</si>
  <si>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</si>
  <si>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</si>
  <si>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</si>
  <si>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</si>
  <si>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</si>
  <si>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</si>
  <si>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</si>
  <si>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</si>
  <si>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</si>
  <si>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</si>
  <si>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</si>
  <si>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</si>
  <si>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</si>
  <si>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</si>
  <si>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</si>
  <si>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</si>
  <si>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</si>
  <si>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</si>
  <si>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</si>
  <si>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</si>
  <si>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</si>
  <si>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</si>
  <si>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</si>
  <si>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</si>
  <si>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</si>
  <si>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</si>
  <si>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</si>
  <si>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</si>
  <si>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</si>
  <si>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</si>
  <si>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</si>
  <si>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</si>
  <si>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</si>
  <si>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</si>
  <si>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</si>
  <si>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</si>
  <si>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</si>
  <si>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</si>
  <si>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</si>
  <si>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</si>
  <si>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</si>
  <si>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</si>
  <si>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</si>
  <si>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</si>
  <si>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</si>
  <si>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</si>
  <si>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</si>
  <si>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</si>
  <si>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</si>
  <si>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</si>
  <si>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</si>
  <si>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</si>
  <si>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</si>
  <si>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</si>
  <si>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</si>
  <si>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</si>
  <si>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</si>
  <si>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</si>
  <si>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</si>
  <si>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</si>
  <si>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</si>
  <si>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</si>
  <si>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</si>
  <si>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</si>
  <si>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</si>
  <si>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</si>
  <si>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</si>
  <si>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</si>
  <si>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</si>
  <si>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</si>
  <si>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</si>
  <si>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</si>
  <si>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</si>
  <si>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</si>
  <si>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</si>
  <si>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</si>
  <si>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</si>
  <si>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</si>
  <si>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</si>
  <si>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</si>
  <si>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</si>
  <si>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</si>
  <si>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</si>
  <si>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</si>
  <si>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</si>
  <si>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</si>
  <si>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</si>
  <si>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</si>
  <si>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</si>
  <si>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</si>
  <si>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</si>
  <si>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</si>
  <si>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</si>
  <si>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</si>
  <si>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</si>
  <si>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</si>
  <si>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</si>
  <si>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</si>
  <si>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</si>
  <si>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</si>
  <si>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</si>
  <si>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</si>
  <si>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</si>
  <si>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</si>
  <si>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</si>
  <si>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</si>
  <si>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</si>
  <si>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</si>
  <si>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</si>
  <si>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</si>
  <si>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</si>
  <si>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</si>
  <si>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</si>
  <si>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</si>
  <si>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</si>
  <si>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</si>
  <si>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</si>
  <si>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</si>
  <si>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</si>
  <si>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</si>
  <si>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</si>
  <si>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</si>
  <si>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</si>
  <si>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</si>
  <si>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</si>
  <si>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</si>
  <si>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</si>
  <si>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</si>
  <si>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</si>
  <si>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</si>
  <si>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</si>
  <si>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</si>
  <si>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</si>
  <si>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</si>
  <si>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</si>
  <si>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</si>
  <si>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</si>
  <si>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</si>
  <si>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</si>
  <si>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</si>
  <si>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</si>
  <si>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</si>
  <si>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</si>
  <si>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</si>
  <si>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</si>
  <si>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</si>
  <si>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</si>
  <si>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</si>
  <si>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</si>
  <si>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</si>
  <si>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</si>
  <si>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</si>
  <si>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</si>
  <si>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</si>
  <si>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</si>
  <si>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</si>
  <si>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</si>
  <si>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</si>
  <si>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</si>
  <si>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</si>
  <si>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</si>
  <si>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</si>
  <si>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</si>
  <si>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</si>
  <si>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</si>
  <si>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</si>
  <si>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</si>
  <si>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</si>
  <si>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</si>
  <si>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</si>
  <si>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</si>
  <si>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</si>
  <si>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</si>
  <si>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</si>
  <si>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</si>
  <si>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</si>
  <si>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</si>
  <si>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</si>
  <si>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</si>
  <si>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</si>
  <si>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</si>
  <si>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</si>
  <si>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</si>
  <si>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</si>
  <si>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</si>
  <si>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</si>
  <si>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</si>
  <si>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</si>
  <si>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</si>
  <si>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</si>
  <si>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</si>
  <si>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</si>
  <si>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</si>
  <si>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</si>
  <si>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</si>
  <si>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</si>
  <si>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</si>
  <si>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</si>
  <si>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</si>
  <si>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</si>
  <si>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</si>
  <si>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</si>
  <si>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</si>
  <si>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</si>
  <si>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</si>
  <si>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</si>
  <si>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</si>
  <si>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</si>
  <si>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</si>
  <si>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</si>
  <si>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</si>
  <si>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</si>
  <si>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</si>
  <si>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</si>
  <si>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</si>
  <si>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</si>
  <si>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</si>
  <si>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</si>
  <si>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</si>
  <si>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</si>
  <si>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</si>
  <si>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</si>
  <si>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</si>
  <si>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</si>
  <si>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</si>
  <si>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</si>
  <si>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</si>
  <si>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</si>
  <si>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</si>
  <si>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</si>
  <si>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</si>
  <si>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</si>
  <si>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</si>
  <si>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</si>
  <si>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</si>
  <si>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</si>
  <si>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</si>
  <si>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</si>
  <si>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</si>
  <si>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</si>
  <si>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</si>
  <si>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</si>
  <si>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</si>
  <si>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</si>
  <si>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</si>
  <si>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</si>
  <si>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</si>
  <si>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</si>
  <si>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</si>
  <si>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</si>
  <si>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</si>
  <si>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</si>
  <si>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</si>
  <si>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</si>
  <si>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</si>
  <si>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</si>
  <si>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</si>
  <si>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</si>
  <si>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</si>
  <si>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</si>
  <si>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</si>
  <si>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</si>
  <si>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</si>
  <si>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</si>
  <si>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</si>
  <si>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</si>
  <si>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</si>
  <si>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</si>
  <si>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</si>
  <si>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</si>
  <si>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</si>
  <si>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</si>
  <si>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</si>
  <si>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</si>
  <si>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</si>
  <si>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</si>
  <si>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</si>
  <si>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</si>
  <si>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</si>
  <si>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</si>
  <si>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</si>
  <si>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</si>
  <si>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</si>
  <si>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</si>
  <si>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</si>
  <si>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</si>
  <si>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</si>
  <si>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</si>
  <si>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</si>
  <si>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</si>
  <si>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</si>
  <si>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</si>
  <si>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</si>
  <si>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</si>
  <si>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</si>
  <si>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</si>
  <si>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</si>
  <si>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</si>
  <si>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</si>
  <si>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</si>
  <si>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</si>
  <si>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</si>
  <si>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</si>
  <si>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</si>
  <si>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</si>
  <si>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</si>
  <si>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</si>
  <si>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</si>
  <si>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</si>
  <si>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</si>
  <si>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</si>
  <si>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</si>
  <si>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</si>
  <si>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</si>
  <si>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</si>
  <si>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</si>
  <si>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</si>
  <si>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</si>
  <si>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</si>
  <si>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</si>
  <si>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</si>
  <si>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</si>
  <si>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</si>
  <si>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</si>
  <si>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</si>
  <si>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</si>
  <si>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</si>
  <si>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</si>
  <si>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</si>
  <si>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</si>
  <si>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</si>
  <si>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</si>
  <si>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</si>
  <si>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</si>
  <si>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</si>
  <si>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</si>
  <si>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</si>
  <si>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</si>
  <si>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</si>
  <si>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</si>
  <si>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</si>
  <si>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</si>
  <si>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</si>
  <si>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</si>
  <si>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</si>
  <si>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</si>
  <si>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</si>
  <si>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</si>
  <si>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</si>
  <si>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</si>
  <si>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</si>
  <si>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</si>
  <si>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</si>
  <si>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</si>
  <si>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</si>
  <si>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</si>
  <si>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</si>
  <si>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</si>
  <si>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</si>
  <si>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</si>
  <si>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</si>
  <si>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</si>
  <si>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</si>
  <si>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</si>
  <si>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</si>
  <si>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</si>
  <si>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</si>
  <si>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</si>
  <si>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</si>
  <si>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</si>
  <si>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</si>
  <si>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</si>
  <si>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</si>
  <si>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</si>
  <si>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</si>
  <si>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</si>
  <si>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</si>
  <si>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</si>
  <si>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</si>
  <si>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</si>
  <si>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</si>
  <si>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</si>
  <si>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</si>
  <si>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</si>
  <si>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</si>
  <si>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</si>
  <si>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</si>
  <si>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</si>
  <si>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</si>
  <si>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</si>
  <si>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</si>
  <si>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</si>
  <si>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</si>
  <si>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</si>
  <si>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</si>
  <si>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</si>
  <si>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</si>
  <si>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</si>
  <si>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</si>
  <si>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</si>
  <si>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</si>
  <si>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</si>
  <si>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</si>
  <si>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</si>
  <si>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</si>
  <si>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</si>
  <si>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</si>
  <si>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</si>
  <si>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</si>
  <si>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</si>
  <si>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</si>
  <si>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</si>
  <si>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</si>
  <si>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</si>
  <si>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</si>
  <si>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</si>
  <si>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</si>
  <si>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</si>
  <si>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</si>
  <si>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</si>
  <si>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</si>
  <si>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</si>
  <si>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</si>
  <si>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</si>
  <si>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</si>
  <si>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</si>
  <si>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</si>
  <si>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</si>
  <si>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</si>
  <si>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</si>
  <si>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</si>
  <si>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</si>
  <si>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</si>
  <si>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</si>
  <si>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</si>
  <si>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</si>
  <si>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</si>
  <si>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</si>
  <si>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</si>
  <si>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</si>
  <si>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</si>
  <si>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</si>
  <si>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</si>
  <si>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</si>
  <si>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</si>
  <si>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</si>
  <si>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</si>
  <si>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</si>
  <si>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</si>
  <si>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</si>
  <si>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</si>
  <si>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</si>
  <si>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</si>
  <si>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</si>
  <si>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</si>
  <si>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</si>
  <si>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</si>
  <si>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</si>
  <si>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</si>
  <si>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</si>
  <si>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</si>
  <si>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</si>
  <si>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</si>
  <si>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</si>
  <si>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</si>
  <si>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</si>
  <si>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</si>
  <si>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</si>
  <si>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</si>
  <si>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</si>
  <si>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</si>
  <si>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</si>
  <si>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</si>
  <si>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</si>
  <si>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</si>
  <si>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</si>
  <si>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</si>
  <si>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</si>
  <si>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</si>
  <si>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</si>
  <si>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</si>
  <si>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</si>
  <si>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</si>
  <si>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</si>
  <si>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</si>
  <si>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</si>
  <si>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</si>
  <si>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</si>
  <si>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</si>
  <si>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</si>
  <si>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</si>
  <si>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</si>
  <si>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</si>
  <si>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</si>
  <si>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</si>
  <si>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</si>
  <si>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</si>
  <si>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</si>
  <si>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</si>
  <si>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</si>
  <si>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</si>
  <si>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</si>
  <si>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</si>
  <si>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</si>
  <si>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</si>
  <si>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</si>
  <si>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</si>
  <si>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</si>
  <si>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</si>
  <si>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</si>
  <si>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</si>
  <si>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</si>
  <si>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</si>
  <si>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</si>
  <si>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</si>
  <si>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</si>
  <si>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</si>
  <si>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</si>
  <si>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</si>
  <si>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</si>
  <si>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</si>
  <si>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</si>
  <si>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</si>
  <si>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</si>
  <si>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</si>
  <si>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</si>
  <si>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</si>
  <si>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</si>
  <si>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</si>
  <si>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</si>
  <si>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</si>
  <si>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</si>
  <si>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</si>
  <si>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</si>
  <si>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</si>
  <si>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</si>
  <si>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</si>
  <si>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</si>
  <si>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</si>
  <si>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</si>
  <si>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</si>
  <si>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</si>
  <si>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</si>
  <si>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</si>
  <si>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</si>
  <si>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</si>
  <si>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</si>
  <si>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</si>
  <si>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</si>
  <si>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</si>
  <si>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</si>
  <si>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</si>
  <si>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</si>
  <si>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</si>
  <si>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</si>
  <si>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</si>
  <si>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</si>
  <si>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</si>
  <si>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</si>
  <si>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</si>
  <si>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</si>
  <si>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</si>
  <si>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</si>
  <si>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</si>
  <si>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</si>
  <si>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</si>
  <si>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</si>
  <si>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</si>
  <si>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</si>
  <si>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</si>
  <si>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</si>
  <si>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</si>
  <si>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</si>
  <si>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</si>
  <si>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</si>
  <si>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</si>
  <si>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</si>
  <si>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</si>
  <si>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</si>
  <si>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</si>
  <si>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</si>
  <si>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</si>
  <si>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</si>
  <si>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</si>
  <si>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</si>
  <si>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</si>
  <si>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</si>
  <si>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</si>
  <si>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</si>
  <si>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</si>
  <si>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</si>
  <si>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</si>
  <si>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</si>
  <si>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</si>
  <si>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</si>
  <si>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</si>
  <si>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</si>
  <si>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</si>
  <si>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</si>
  <si>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</si>
  <si>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</si>
  <si>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</si>
  <si>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</si>
  <si>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</si>
  <si>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</si>
  <si>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</si>
  <si>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</si>
  <si>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</si>
  <si>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</si>
  <si>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</si>
  <si>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</si>
  <si>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</si>
  <si>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</si>
  <si>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</si>
  <si>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</si>
  <si>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</si>
  <si>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</si>
  <si>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</si>
  <si>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</si>
  <si>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</si>
  <si>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</si>
  <si>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</si>
  <si>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</si>
  <si>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</si>
  <si>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</si>
  <si>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</si>
  <si>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</si>
  <si>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</si>
  <si>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</si>
  <si>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</si>
  <si>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</si>
  <si>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</si>
  <si>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</si>
  <si>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</si>
  <si>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</si>
  <si>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</si>
  <si>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</si>
  <si>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</si>
  <si>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</si>
  <si>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</si>
  <si>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</si>
  <si>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</si>
  <si>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</si>
  <si>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</si>
  <si>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</si>
  <si>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</si>
  <si>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</si>
  <si>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</si>
  <si>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</si>
  <si>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</si>
  <si>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</si>
  <si>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</si>
  <si>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</si>
  <si>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</si>
  <si>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</si>
  <si>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</si>
  <si>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</si>
  <si>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</si>
  <si>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</si>
  <si>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</si>
  <si>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</si>
  <si>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</si>
  <si>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</si>
  <si>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</si>
  <si>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</si>
  <si>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</si>
  <si>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</si>
  <si>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</si>
  <si>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</si>
  <si>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</si>
  <si>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</si>
  <si>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</si>
  <si>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</si>
  <si>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</si>
  <si>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</si>
  <si>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</si>
  <si>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</si>
  <si>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</si>
  <si>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</si>
  <si>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</si>
  <si>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</si>
  <si>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</si>
  <si>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</si>
  <si>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</si>
  <si>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</si>
  <si>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</si>
  <si>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</si>
  <si>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</si>
  <si>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</si>
  <si>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</si>
  <si>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</si>
  <si>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</si>
  <si>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</si>
  <si>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</si>
  <si>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</si>
  <si>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</si>
  <si>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</si>
  <si>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</si>
  <si>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</si>
  <si>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</si>
  <si>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</si>
  <si>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</si>
  <si>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</si>
  <si>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</si>
  <si>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</si>
  <si>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</si>
  <si>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</si>
  <si>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</si>
  <si>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</si>
  <si>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</si>
  <si>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</si>
  <si>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</si>
  <si>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</si>
  <si>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</si>
  <si>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</si>
  <si>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</si>
  <si>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</si>
  <si>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</si>
  <si>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</si>
  <si>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</si>
  <si>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</si>
  <si>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</si>
  <si>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</si>
  <si>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</si>
  <si>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</si>
  <si>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</si>
  <si>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</si>
  <si>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</si>
  <si>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</si>
  <si>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</si>
  <si>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</si>
  <si>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</si>
  <si>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</si>
  <si>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</si>
  <si>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</si>
  <si>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</si>
  <si>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</si>
  <si>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</si>
  <si>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</si>
  <si>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</si>
  <si>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</si>
  <si>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</si>
  <si>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</si>
  <si>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</si>
  <si>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</si>
  <si>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</si>
  <si>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</si>
  <si>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</si>
  <si>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</si>
  <si>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</si>
  <si>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</si>
  <si>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</si>
  <si>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</si>
  <si>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</si>
  <si>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</si>
  <si>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</si>
  <si>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</si>
  <si>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</si>
  <si>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</si>
  <si>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</si>
  <si>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</si>
  <si>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</si>
  <si>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</si>
  <si>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</si>
  <si>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</si>
  <si>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</si>
  <si>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</si>
  <si>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</si>
  <si>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</si>
  <si>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</si>
  <si>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</si>
  <si>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</si>
  <si>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</si>
  <si>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</si>
  <si>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</si>
  <si>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</si>
  <si>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</si>
  <si>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</si>
  <si>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</si>
  <si>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</si>
  <si>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</si>
  <si>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</si>
  <si>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</si>
  <si>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</si>
  <si>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</si>
  <si>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</si>
  <si>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</si>
  <si>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</si>
  <si>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</si>
  <si>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</si>
  <si>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</si>
  <si>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</si>
  <si>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</si>
  <si>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</si>
  <si>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</si>
  <si>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</si>
  <si>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</si>
  <si>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</si>
  <si>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</si>
  <si>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</si>
  <si>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</si>
  <si>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</si>
  <si>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</si>
  <si>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</si>
  <si>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</si>
  <si>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</si>
  <si>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</si>
  <si>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</si>
  <si>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</si>
  <si>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</si>
  <si>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</si>
  <si>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</si>
  <si>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</si>
  <si>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</si>
  <si>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</si>
  <si>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</si>
  <si>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</si>
  <si>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</si>
  <si>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</si>
  <si>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</si>
  <si>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</si>
  <si>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</si>
  <si>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</si>
  <si>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</si>
  <si>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</si>
  <si>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</si>
  <si>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</si>
  <si>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</si>
  <si>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</si>
  <si>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</si>
  <si>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</si>
  <si>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</si>
  <si>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</si>
  <si>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</si>
  <si>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</si>
  <si>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</si>
  <si>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</si>
  <si>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</si>
  <si>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</si>
  <si>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</si>
  <si>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</si>
  <si>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</si>
  <si>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</si>
  <si>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</si>
  <si>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</si>
  <si>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</si>
  <si>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</si>
  <si>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</si>
  <si>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</si>
  <si>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</si>
  <si>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</si>
  <si>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</si>
  <si>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</si>
  <si>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</si>
  <si>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</si>
  <si>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</si>
  <si>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</si>
  <si>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</si>
  <si>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</si>
  <si>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</si>
  <si>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</si>
  <si>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</si>
  <si>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</si>
  <si>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</si>
  <si>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</si>
  <si>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</si>
  <si>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</si>
  <si>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</si>
  <si>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</si>
  <si>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</si>
  <si>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</si>
  <si>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</si>
  <si>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</si>
  <si>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</si>
  <si>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</si>
  <si>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</si>
  <si>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</si>
  <si>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</si>
  <si>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</si>
  <si>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</si>
  <si>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</si>
  <si>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</si>
  <si>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</si>
  <si>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</si>
  <si>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</si>
  <si>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</si>
  <si>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</si>
  <si>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</si>
  <si>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</si>
  <si>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</si>
  <si>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</si>
  <si>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</si>
  <si>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</si>
  <si>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</si>
  <si>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</si>
  <si>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</si>
  <si>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</si>
  <si>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</si>
  <si>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</si>
  <si>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</si>
  <si>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</si>
  <si>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</si>
  <si>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</si>
  <si>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</si>
  <si>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</si>
  <si>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</si>
  <si>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</si>
  <si>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</si>
  <si>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</si>
  <si>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</si>
  <si>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</si>
  <si>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</si>
  <si>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</si>
  <si>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</si>
  <si>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</si>
  <si>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</si>
  <si>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</si>
  <si>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</si>
  <si>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</si>
  <si>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</si>
  <si>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</si>
  <si>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</si>
  <si>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</si>
  <si>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</si>
  <si>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</si>
  <si>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27 Mayo de 2021</t>
  </si>
  <si>
    <t>Closed</t>
  </si>
  <si>
    <t xml:space="preserve">Gil Carrera, Santiago </t>
  </si>
  <si>
    <t>En Servicio</t>
  </si>
  <si>
    <t>Ballast, Carlos Alexis</t>
  </si>
  <si>
    <t>Moreta, Christian Aury</t>
  </si>
  <si>
    <t>CARGA EXITOSA</t>
  </si>
  <si>
    <t>REINICIO EXITOSO</t>
  </si>
  <si>
    <t>REINICIO FALLIDO</t>
  </si>
  <si>
    <t>Peguero Solano, Victor Manuel</t>
  </si>
  <si>
    <t>3335901734</t>
  </si>
  <si>
    <t>3335901733</t>
  </si>
  <si>
    <t>3335901732</t>
  </si>
  <si>
    <t>3335901731</t>
  </si>
  <si>
    <t>3335901723</t>
  </si>
  <si>
    <t>3335901718</t>
  </si>
  <si>
    <t>3335901716</t>
  </si>
  <si>
    <t>3335901711</t>
  </si>
  <si>
    <t>3335901709</t>
  </si>
  <si>
    <t>3335901708</t>
  </si>
  <si>
    <t>3335901705</t>
  </si>
  <si>
    <t>3335901678</t>
  </si>
  <si>
    <t>3335901671</t>
  </si>
  <si>
    <t>3335901665</t>
  </si>
  <si>
    <t>3335901643</t>
  </si>
  <si>
    <t>3335901635</t>
  </si>
  <si>
    <t>3335901632</t>
  </si>
  <si>
    <t>3335901630</t>
  </si>
  <si>
    <t>3335901628</t>
  </si>
  <si>
    <t>3335901627</t>
  </si>
  <si>
    <t>3335901625</t>
  </si>
  <si>
    <t>3335901623</t>
  </si>
  <si>
    <t>3335901621</t>
  </si>
  <si>
    <t>3335901617</t>
  </si>
  <si>
    <t>3335901616</t>
  </si>
  <si>
    <t>3335901611</t>
  </si>
  <si>
    <t>3335901609</t>
  </si>
  <si>
    <t>3335901605</t>
  </si>
  <si>
    <t>3335901596</t>
  </si>
  <si>
    <t>3335901584</t>
  </si>
  <si>
    <t>3335901580</t>
  </si>
  <si>
    <t>3335901572</t>
  </si>
  <si>
    <t>3335901559</t>
  </si>
  <si>
    <t>3335901549</t>
  </si>
  <si>
    <t>3335901546</t>
  </si>
  <si>
    <t>3335901541</t>
  </si>
  <si>
    <t>3335901534</t>
  </si>
  <si>
    <t>3335901528</t>
  </si>
  <si>
    <t>3335901520</t>
  </si>
  <si>
    <t>PROBLEMA ELECTRICO.</t>
  </si>
  <si>
    <t>DTEL Zona Sur</t>
  </si>
  <si>
    <t xml:space="preserve">Cardenas, Melvin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</si>
</sst>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17"/>
  <sheetViews>
    <sheetView tabSelected="1" zoomScale="75" zoomScaleNormal="75" workbookViewId="0">
      <pane ySplit="4" topLeftCell="A5" activePane="bottomLeft" state="frozen"/>
      <selection pane="bottomLeft" activeCell="M134" sqref="M134:M175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customWidth="1"/>
    <col min="7" max="7" width="53.42578125" style="45" customWidth="1"/>
    <col min="8" max="11" width="5.140625" style="45" customWidth="1"/>
    <col min="12" max="12" width="47.28515625" style="45" customWidth="1"/>
    <col min="13" max="13" width="18.140625" style="87" customWidth="1"/>
    <col min="14" max="14" width="16.42578125" style="87" customWidth="1"/>
    <col min="15" max="15" width="38.7109375" style="87" customWidth="1"/>
    <col min="16" max="16" width="22.140625" style="89" customWidth="1"/>
    <col min="17" max="17" width="47.28515625" style="75" bestFit="1" customWidth="1"/>
    <col min="18" max="16384" width="25.855468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2577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3335898186</v>
      </c>
      <c r="C5" s="136">
        <v>44341.478229166663</v>
      </c>
      <c r="D5" s="136" t="s">
        <v>2180</v>
      </c>
      <c r="E5" s="124">
        <v>224</v>
      </c>
      <c r="F5" s="144" t="str">
        <f>VLOOKUP(E5,VIP!$A$2:$O13325,2,0)</f>
        <v>DRBR224</v>
      </c>
      <c r="G5" s="134" t="str">
        <f>VLOOKUP(E5,'LISTADO ATM'!$A$2:$B$897,2,0)</f>
        <v xml:space="preserve">ATM S/M Nacional El Millón (Núñez de Cáceres) </v>
      </c>
      <c r="H5" s="134" t="str">
        <f>VLOOKUP(E5,VIP!$A$2:$O18188,7,FALSE)</f>
        <v>Si</v>
      </c>
      <c r="I5" s="134" t="str">
        <f>VLOOKUP(E5,VIP!$A$2:$O10153,8,FALSE)</f>
        <v>Si</v>
      </c>
      <c r="J5" s="134" t="str">
        <f>VLOOKUP(E5,VIP!$A$2:$O10103,8,FALSE)</f>
        <v>Si</v>
      </c>
      <c r="K5" s="134" t="str">
        <f>VLOOKUP(E5,VIP!$A$2:$O13677,6,0)</f>
        <v>SI</v>
      </c>
      <c r="L5" s="125" t="s">
        <v>2219</v>
      </c>
      <c r="M5" s="152" t="s">
        <v>2580</v>
      </c>
      <c r="N5" s="152" t="s">
        <v>2578</v>
      </c>
      <c r="O5" s="134" t="s">
        <v>2456</v>
      </c>
      <c r="P5" s="134"/>
      <c r="Q5" s="151">
        <v>44343.592361111114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3335899018</v>
      </c>
      <c r="C6" s="136">
        <v>44341.900543981479</v>
      </c>
      <c r="D6" s="136" t="s">
        <v>2180</v>
      </c>
      <c r="E6" s="124">
        <v>816</v>
      </c>
      <c r="F6" s="144" t="str">
        <f>VLOOKUP(E6,VIP!$A$2:$O13355,2,0)</f>
        <v>DRBR816</v>
      </c>
      <c r="G6" s="134" t="str">
        <f>VLOOKUP(E6,'LISTADO ATM'!$A$2:$B$897,2,0)</f>
        <v xml:space="preserve">ATM Oficina Pedro Brand </v>
      </c>
      <c r="H6" s="134" t="str">
        <f>VLOOKUP(E6,VIP!$A$2:$O18218,7,FALSE)</f>
        <v>Si</v>
      </c>
      <c r="I6" s="134" t="str">
        <f>VLOOKUP(E6,VIP!$A$2:$O10183,8,FALSE)</f>
        <v>Si</v>
      </c>
      <c r="J6" s="134" t="str">
        <f>VLOOKUP(E6,VIP!$A$2:$O10133,8,FALSE)</f>
        <v>Si</v>
      </c>
      <c r="K6" s="134" t="str">
        <f>VLOOKUP(E6,VIP!$A$2:$O13707,6,0)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4"/>
      <c r="Q6" s="147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3335899033</v>
      </c>
      <c r="C7" s="136">
        <v>44341.940057870372</v>
      </c>
      <c r="D7" s="136" t="s">
        <v>2180</v>
      </c>
      <c r="E7" s="124">
        <v>87</v>
      </c>
      <c r="F7" s="144" t="str">
        <f>VLOOKUP(E7,VIP!$A$2:$O13370,2,0)</f>
        <v>DRBR087</v>
      </c>
      <c r="G7" s="134" t="str">
        <f>VLOOKUP(E7,'LISTADO ATM'!$A$2:$B$897,2,0)</f>
        <v xml:space="preserve">ATM Autoservicio Sarasota </v>
      </c>
      <c r="H7" s="134" t="str">
        <f>VLOOKUP(E7,VIP!$A$2:$O18233,7,FALSE)</f>
        <v>Si</v>
      </c>
      <c r="I7" s="134" t="str">
        <f>VLOOKUP(E7,VIP!$A$2:$O10198,8,FALSE)</f>
        <v>Si</v>
      </c>
      <c r="J7" s="134" t="str">
        <f>VLOOKUP(E7,VIP!$A$2:$O10148,8,FALSE)</f>
        <v>Si</v>
      </c>
      <c r="K7" s="134" t="str">
        <f>VLOOKUP(E7,VIP!$A$2:$O13722,6,0)</f>
        <v>NO</v>
      </c>
      <c r="L7" s="125" t="s">
        <v>2219</v>
      </c>
      <c r="M7" s="152" t="s">
        <v>2580</v>
      </c>
      <c r="N7" s="152" t="s">
        <v>2578</v>
      </c>
      <c r="O7" s="134" t="s">
        <v>2456</v>
      </c>
      <c r="P7" s="134"/>
      <c r="Q7" s="151">
        <v>44343.590277777781</v>
      </c>
    </row>
    <row r="8" spans="1:17" s="96" customFormat="1" ht="18" x14ac:dyDescent="0.25">
      <c r="A8" s="134" t="str">
        <f>VLOOKUP(E8,'LISTADO ATM'!$A$2:$C$898,3,0)</f>
        <v>ESTE</v>
      </c>
      <c r="B8" s="129">
        <v>3335899034</v>
      </c>
      <c r="C8" s="136">
        <v>44341.942465277774</v>
      </c>
      <c r="D8" s="136" t="s">
        <v>2473</v>
      </c>
      <c r="E8" s="124">
        <v>480</v>
      </c>
      <c r="F8" s="144" t="str">
        <f>VLOOKUP(E8,VIP!$A$2:$O13371,2,0)</f>
        <v>DRBR480</v>
      </c>
      <c r="G8" s="134" t="str">
        <f>VLOOKUP(E8,'LISTADO ATM'!$A$2:$B$897,2,0)</f>
        <v>ATM UNP Farmaconal Higuey</v>
      </c>
      <c r="H8" s="134" t="str">
        <f>VLOOKUP(E8,VIP!$A$2:$O18234,7,FALSE)</f>
        <v>N/A</v>
      </c>
      <c r="I8" s="134" t="str">
        <f>VLOOKUP(E8,VIP!$A$2:$O10199,8,FALSE)</f>
        <v>N/A</v>
      </c>
      <c r="J8" s="134" t="str">
        <f>VLOOKUP(E8,VIP!$A$2:$O10149,8,FALSE)</f>
        <v>N/A</v>
      </c>
      <c r="K8" s="134" t="str">
        <f>VLOOKUP(E8,VIP!$A$2:$O13723,6,0)</f>
        <v>N/A</v>
      </c>
      <c r="L8" s="125" t="s">
        <v>2566</v>
      </c>
      <c r="M8" s="152" t="s">
        <v>2580</v>
      </c>
      <c r="N8" s="152" t="s">
        <v>2578</v>
      </c>
      <c r="O8" s="134" t="s">
        <v>2474</v>
      </c>
      <c r="P8" s="134"/>
      <c r="Q8" s="151">
        <v>44343.649305555555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3335899045</v>
      </c>
      <c r="C9" s="136">
        <v>44342.003252314818</v>
      </c>
      <c r="D9" s="136" t="s">
        <v>2180</v>
      </c>
      <c r="E9" s="124">
        <v>476</v>
      </c>
      <c r="F9" s="144" t="str">
        <f>VLOOKUP(E9,VIP!$A$2:$O13380,2,0)</f>
        <v>DRBR476</v>
      </c>
      <c r="G9" s="134" t="str">
        <f>VLOOKUP(E9,'LISTADO ATM'!$A$2:$B$897,2,0)</f>
        <v xml:space="preserve">ATM Multicentro La Sirena Las Caobas </v>
      </c>
      <c r="H9" s="134" t="str">
        <f>VLOOKUP(E9,VIP!$A$2:$O18243,7,FALSE)</f>
        <v>Si</v>
      </c>
      <c r="I9" s="134" t="str">
        <f>VLOOKUP(E9,VIP!$A$2:$O10208,8,FALSE)</f>
        <v>Si</v>
      </c>
      <c r="J9" s="134" t="str">
        <f>VLOOKUP(E9,VIP!$A$2:$O10158,8,FALSE)</f>
        <v>Si</v>
      </c>
      <c r="K9" s="134" t="str">
        <f>VLOOKUP(E9,VIP!$A$2:$O13732,6,0)</f>
        <v>SI</v>
      </c>
      <c r="L9" s="125" t="s">
        <v>2219</v>
      </c>
      <c r="M9" s="152" t="s">
        <v>2580</v>
      </c>
      <c r="N9" s="135" t="s">
        <v>2454</v>
      </c>
      <c r="O9" s="134" t="s">
        <v>2456</v>
      </c>
      <c r="P9" s="134"/>
      <c r="Q9" s="151">
        <v>44343.76458333333</v>
      </c>
    </row>
    <row r="10" spans="1:17" s="96" customFormat="1" ht="18.75" customHeight="1" x14ac:dyDescent="0.25">
      <c r="A10" s="134" t="str">
        <f>VLOOKUP(E10,'LISTADO ATM'!$A$2:$C$898,3,0)</f>
        <v>DISTRITO NACIONAL</v>
      </c>
      <c r="B10" s="129">
        <v>3335899046</v>
      </c>
      <c r="C10" s="136">
        <v>44342.004050925927</v>
      </c>
      <c r="D10" s="136" t="s">
        <v>2180</v>
      </c>
      <c r="E10" s="124">
        <v>917</v>
      </c>
      <c r="F10" s="144" t="str">
        <f>VLOOKUP(E10,VIP!$A$2:$O13379,2,0)</f>
        <v>DRBR01B</v>
      </c>
      <c r="G10" s="134" t="str">
        <f>VLOOKUP(E10,'LISTADO ATM'!$A$2:$B$897,2,0)</f>
        <v xml:space="preserve">ATM Oficina Los Mina </v>
      </c>
      <c r="H10" s="134" t="str">
        <f>VLOOKUP(E10,VIP!$A$2:$O18242,7,FALSE)</f>
        <v>Si</v>
      </c>
      <c r="I10" s="134" t="str">
        <f>VLOOKUP(E10,VIP!$A$2:$O10207,8,FALSE)</f>
        <v>Si</v>
      </c>
      <c r="J10" s="134" t="str">
        <f>VLOOKUP(E10,VIP!$A$2:$O10157,8,FALSE)</f>
        <v>Si</v>
      </c>
      <c r="K10" s="134" t="str">
        <f>VLOOKUP(E10,VIP!$A$2:$O13731,6,0)</f>
        <v>NO</v>
      </c>
      <c r="L10" s="125" t="s">
        <v>2219</v>
      </c>
      <c r="M10" s="152" t="s">
        <v>2580</v>
      </c>
      <c r="N10" s="152" t="s">
        <v>2578</v>
      </c>
      <c r="O10" s="134" t="s">
        <v>2456</v>
      </c>
      <c r="P10" s="134"/>
      <c r="Q10" s="151">
        <v>44343.402777777781</v>
      </c>
    </row>
    <row r="11" spans="1:17" s="96" customFormat="1" ht="18.75" customHeight="1" x14ac:dyDescent="0.25">
      <c r="A11" s="134" t="str">
        <f>VLOOKUP(E11,'LISTADO ATM'!$A$2:$C$898,3,0)</f>
        <v>DISTRITO NACIONAL</v>
      </c>
      <c r="B11" s="129">
        <v>3335899066</v>
      </c>
      <c r="C11" s="136">
        <v>44342.223622685182</v>
      </c>
      <c r="D11" s="136" t="s">
        <v>2450</v>
      </c>
      <c r="E11" s="124">
        <v>952</v>
      </c>
      <c r="F11" s="144" t="str">
        <f>VLOOKUP(E11,VIP!$A$2:$O13375,2,0)</f>
        <v>DRBR16L</v>
      </c>
      <c r="G11" s="134" t="str">
        <f>VLOOKUP(E11,'LISTADO ATM'!$A$2:$B$897,2,0)</f>
        <v xml:space="preserve">ATM Alvarez Rivas </v>
      </c>
      <c r="H11" s="134" t="str">
        <f>VLOOKUP(E11,VIP!$A$2:$O18238,7,FALSE)</f>
        <v>Si</v>
      </c>
      <c r="I11" s="134" t="str">
        <f>VLOOKUP(E11,VIP!$A$2:$O10203,8,FALSE)</f>
        <v>Si</v>
      </c>
      <c r="J11" s="134" t="str">
        <f>VLOOKUP(E11,VIP!$A$2:$O10153,8,FALSE)</f>
        <v>Si</v>
      </c>
      <c r="K11" s="134" t="str">
        <f>VLOOKUP(E11,VIP!$A$2:$O13727,6,0)</f>
        <v>NO</v>
      </c>
      <c r="L11" s="125" t="s">
        <v>2443</v>
      </c>
      <c r="M11" s="152" t="s">
        <v>2580</v>
      </c>
      <c r="N11" s="135" t="s">
        <v>2454</v>
      </c>
      <c r="O11" s="134" t="s">
        <v>2455</v>
      </c>
      <c r="P11" s="134"/>
      <c r="Q11" s="151">
        <v>44343.512499999997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3335899360</v>
      </c>
      <c r="C12" s="136">
        <v>44342.40283564815</v>
      </c>
      <c r="D12" s="136" t="s">
        <v>2180</v>
      </c>
      <c r="E12" s="124">
        <v>192</v>
      </c>
      <c r="F12" s="144" t="str">
        <f>VLOOKUP(E12,VIP!$A$2:$O13383,2,0)</f>
        <v>DRBR192</v>
      </c>
      <c r="G12" s="134" t="str">
        <f>VLOOKUP(E12,'LISTADO ATM'!$A$2:$B$897,2,0)</f>
        <v xml:space="preserve">ATM Autobanco Luperón II </v>
      </c>
      <c r="H12" s="134" t="str">
        <f>VLOOKUP(E12,VIP!$A$2:$O18246,7,FALSE)</f>
        <v>Si</v>
      </c>
      <c r="I12" s="134" t="str">
        <f>VLOOKUP(E12,VIP!$A$2:$O10211,8,FALSE)</f>
        <v>Si</v>
      </c>
      <c r="J12" s="134" t="str">
        <f>VLOOKUP(E12,VIP!$A$2:$O10161,8,FALSE)</f>
        <v>Si</v>
      </c>
      <c r="K12" s="134" t="str">
        <f>VLOOKUP(E12,VIP!$A$2:$O13735,6,0)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4"/>
      <c r="Q12" s="147" t="s">
        <v>2219</v>
      </c>
    </row>
    <row r="13" spans="1:17" s="96" customFormat="1" ht="18.75" customHeight="1" x14ac:dyDescent="0.25">
      <c r="A13" s="134" t="str">
        <f>VLOOKUP(E13,'LISTADO ATM'!$A$2:$C$898,3,0)</f>
        <v>SUR</v>
      </c>
      <c r="B13" s="129">
        <v>3335899635</v>
      </c>
      <c r="C13" s="136">
        <v>44342.488645833335</v>
      </c>
      <c r="D13" s="136" t="s">
        <v>2180</v>
      </c>
      <c r="E13" s="124">
        <v>730</v>
      </c>
      <c r="F13" s="144" t="str">
        <f>VLOOKUP(E13,VIP!$A$2:$O13423,2,0)</f>
        <v>DRBR082</v>
      </c>
      <c r="G13" s="134" t="str">
        <f>VLOOKUP(E13,'LISTADO ATM'!$A$2:$B$897,2,0)</f>
        <v xml:space="preserve">ATM Palacio de Justicia Barahona </v>
      </c>
      <c r="H13" s="134" t="str">
        <f>VLOOKUP(E13,VIP!$A$2:$O18286,7,FALSE)</f>
        <v>Si</v>
      </c>
      <c r="I13" s="134" t="str">
        <f>VLOOKUP(E13,VIP!$A$2:$O10251,8,FALSE)</f>
        <v>Si</v>
      </c>
      <c r="J13" s="134" t="str">
        <f>VLOOKUP(E13,VIP!$A$2:$O10201,8,FALSE)</f>
        <v>Si</v>
      </c>
      <c r="K13" s="134" t="str">
        <f>VLOOKUP(E13,VIP!$A$2:$O13775,6,0)</f>
        <v>NO</v>
      </c>
      <c r="L13" s="125" t="s">
        <v>2219</v>
      </c>
      <c r="M13" s="135" t="s">
        <v>2447</v>
      </c>
      <c r="N13" s="135" t="s">
        <v>2576</v>
      </c>
      <c r="O13" s="134" t="s">
        <v>2456</v>
      </c>
      <c r="P13" s="134"/>
      <c r="Q13" s="147" t="s">
        <v>2219</v>
      </c>
    </row>
    <row r="14" spans="1:17" s="96" customFormat="1" ht="18.75" customHeight="1" x14ac:dyDescent="0.25">
      <c r="A14" s="134" t="str">
        <f>VLOOKUP(E14,'LISTADO ATM'!$A$2:$C$898,3,0)</f>
        <v>ESTE</v>
      </c>
      <c r="B14" s="129">
        <v>3335899723</v>
      </c>
      <c r="C14" s="136">
        <v>44342.518263888887</v>
      </c>
      <c r="D14" s="136" t="s">
        <v>2450</v>
      </c>
      <c r="E14" s="124">
        <v>429</v>
      </c>
      <c r="F14" s="144" t="str">
        <f>VLOOKUP(E14,VIP!$A$2:$O13416,2,0)</f>
        <v>DRBR429</v>
      </c>
      <c r="G14" s="134" t="str">
        <f>VLOOKUP(E14,'LISTADO ATM'!$A$2:$B$897,2,0)</f>
        <v xml:space="preserve">ATM Oficina Jumbo La Romana </v>
      </c>
      <c r="H14" s="134" t="str">
        <f>VLOOKUP(E14,VIP!$A$2:$O18279,7,FALSE)</f>
        <v>Si</v>
      </c>
      <c r="I14" s="134" t="str">
        <f>VLOOKUP(E14,VIP!$A$2:$O10244,8,FALSE)</f>
        <v>Si</v>
      </c>
      <c r="J14" s="134" t="str">
        <f>VLOOKUP(E14,VIP!$A$2:$O10194,8,FALSE)</f>
        <v>Si</v>
      </c>
      <c r="K14" s="134" t="str">
        <f>VLOOKUP(E14,VIP!$A$2:$O13768,6,0)</f>
        <v>NO</v>
      </c>
      <c r="L14" s="125" t="s">
        <v>2418</v>
      </c>
      <c r="M14" s="152" t="s">
        <v>2580</v>
      </c>
      <c r="N14" s="135" t="s">
        <v>2454</v>
      </c>
      <c r="O14" s="134" t="s">
        <v>2455</v>
      </c>
      <c r="P14" s="134"/>
      <c r="Q14" s="151">
        <v>44343.771527777775</v>
      </c>
    </row>
    <row r="15" spans="1:17" s="96" customFormat="1" ht="18.75" customHeight="1" x14ac:dyDescent="0.25">
      <c r="A15" s="134" t="str">
        <f>VLOOKUP(E15,'LISTADO ATM'!$A$2:$C$898,3,0)</f>
        <v>DISTRITO NACIONAL</v>
      </c>
      <c r="B15" s="129">
        <v>3335899758</v>
      </c>
      <c r="C15" s="136">
        <v>44342.52921296296</v>
      </c>
      <c r="D15" s="136" t="s">
        <v>2180</v>
      </c>
      <c r="E15" s="124">
        <v>696</v>
      </c>
      <c r="F15" s="144" t="str">
        <f>VLOOKUP(E15,VIP!$A$2:$O13414,2,0)</f>
        <v>DRBR696</v>
      </c>
      <c r="G15" s="134" t="str">
        <f>VLOOKUP(E15,'LISTADO ATM'!$A$2:$B$897,2,0)</f>
        <v>ATM Olé Jacobo Majluta</v>
      </c>
      <c r="H15" s="134" t="str">
        <f>VLOOKUP(E15,VIP!$A$2:$O18277,7,FALSE)</f>
        <v>Si</v>
      </c>
      <c r="I15" s="134" t="str">
        <f>VLOOKUP(E15,VIP!$A$2:$O10242,8,FALSE)</f>
        <v>Si</v>
      </c>
      <c r="J15" s="134" t="str">
        <f>VLOOKUP(E15,VIP!$A$2:$O10192,8,FALSE)</f>
        <v>Si</v>
      </c>
      <c r="K15" s="134" t="str">
        <f>VLOOKUP(E15,VIP!$A$2:$O13766,6,0)</f>
        <v>NO</v>
      </c>
      <c r="L15" s="125" t="s">
        <v>2469</v>
      </c>
      <c r="M15" s="152" t="s">
        <v>2580</v>
      </c>
      <c r="N15" s="152" t="s">
        <v>2578</v>
      </c>
      <c r="O15" s="134" t="s">
        <v>2456</v>
      </c>
      <c r="P15" s="134"/>
      <c r="Q15" s="151">
        <v>44343.60833333333</v>
      </c>
    </row>
    <row r="16" spans="1:17" s="96" customFormat="1" ht="18.75" customHeight="1" x14ac:dyDescent="0.25">
      <c r="A16" s="134" t="str">
        <f>VLOOKUP(E16,'LISTADO ATM'!$A$2:$C$898,3,0)</f>
        <v>DISTRITO NACIONAL</v>
      </c>
      <c r="B16" s="129">
        <v>3335899782</v>
      </c>
      <c r="C16" s="136">
        <v>44342.535416666666</v>
      </c>
      <c r="D16" s="136" t="s">
        <v>2450</v>
      </c>
      <c r="E16" s="124">
        <v>875</v>
      </c>
      <c r="F16" s="144" t="str">
        <f>VLOOKUP(E16,VIP!$A$2:$O13407,2,0)</f>
        <v>DRBR875</v>
      </c>
      <c r="G16" s="134" t="str">
        <f>VLOOKUP(E16,'LISTADO ATM'!$A$2:$B$897,2,0)</f>
        <v xml:space="preserve">ATM Texaco Aut. Duarte KM 14 1/2 (Los Alcarrizos) </v>
      </c>
      <c r="H16" s="134" t="str">
        <f>VLOOKUP(E16,VIP!$A$2:$O18270,7,FALSE)</f>
        <v>Si</v>
      </c>
      <c r="I16" s="134" t="str">
        <f>VLOOKUP(E16,VIP!$A$2:$O10235,8,FALSE)</f>
        <v>Si</v>
      </c>
      <c r="J16" s="134" t="str">
        <f>VLOOKUP(E16,VIP!$A$2:$O10185,8,FALSE)</f>
        <v>Si</v>
      </c>
      <c r="K16" s="134" t="str">
        <f>VLOOKUP(E16,VIP!$A$2:$O13759,6,0)</f>
        <v>NO</v>
      </c>
      <c r="L16" s="125" t="s">
        <v>2443</v>
      </c>
      <c r="M16" s="135" t="s">
        <v>2447</v>
      </c>
      <c r="N16" s="135" t="s">
        <v>2454</v>
      </c>
      <c r="O16" s="134" t="s">
        <v>2455</v>
      </c>
      <c r="P16" s="134"/>
      <c r="Q16" s="147" t="s">
        <v>2443</v>
      </c>
    </row>
    <row r="17" spans="1:17" ht="18" x14ac:dyDescent="0.25">
      <c r="A17" s="134" t="str">
        <f>VLOOKUP(E17,'LISTADO ATM'!$A$2:$C$898,3,0)</f>
        <v>DISTRITO NACIONAL</v>
      </c>
      <c r="B17" s="129">
        <v>3335899820</v>
      </c>
      <c r="C17" s="136">
        <v>44342.546446759261</v>
      </c>
      <c r="D17" s="136" t="s">
        <v>2180</v>
      </c>
      <c r="E17" s="124">
        <v>300</v>
      </c>
      <c r="F17" s="145" t="str">
        <f>VLOOKUP(E17,VIP!$A$2:$O13408,2,0)</f>
        <v>DRBR300</v>
      </c>
      <c r="G17" s="134" t="str">
        <f>VLOOKUP(E17,'LISTADO ATM'!$A$2:$B$897,2,0)</f>
        <v xml:space="preserve">ATM S/M Aprezio Los Guaricanos </v>
      </c>
      <c r="H17" s="134" t="str">
        <f>VLOOKUP(E17,VIP!$A$2:$O18271,7,FALSE)</f>
        <v>Si</v>
      </c>
      <c r="I17" s="134" t="str">
        <f>VLOOKUP(E17,VIP!$A$2:$O10236,8,FALSE)</f>
        <v>Si</v>
      </c>
      <c r="J17" s="134" t="str">
        <f>VLOOKUP(E17,VIP!$A$2:$O10186,8,FALSE)</f>
        <v>Si</v>
      </c>
      <c r="K17" s="134" t="str">
        <f>VLOOKUP(E17,VIP!$A$2:$O13760,6,0)</f>
        <v>NO</v>
      </c>
      <c r="L17" s="125" t="s">
        <v>2469</v>
      </c>
      <c r="M17" s="152" t="s">
        <v>2580</v>
      </c>
      <c r="N17" s="152" t="s">
        <v>2578</v>
      </c>
      <c r="O17" s="134" t="s">
        <v>2456</v>
      </c>
      <c r="P17" s="134"/>
      <c r="Q17" s="151">
        <v>44343.607638888891</v>
      </c>
    </row>
    <row r="18" spans="1:17" ht="18" x14ac:dyDescent="0.25">
      <c r="A18" s="134" t="str">
        <f>VLOOKUP(E18,'LISTADO ATM'!$A$2:$C$898,3,0)</f>
        <v>DISTRITO NACIONAL</v>
      </c>
      <c r="B18" s="129">
        <v>3335899825</v>
      </c>
      <c r="C18" s="136">
        <v>44342.547546296293</v>
      </c>
      <c r="D18" s="136" t="s">
        <v>2450</v>
      </c>
      <c r="E18" s="124">
        <v>932</v>
      </c>
      <c r="F18" s="145" t="str">
        <f>VLOOKUP(E18,VIP!$A$2:$O13407,2,0)</f>
        <v>DRBR01E</v>
      </c>
      <c r="G18" s="134" t="str">
        <f>VLOOKUP(E18,'LISTADO ATM'!$A$2:$B$897,2,0)</f>
        <v xml:space="preserve">ATM Banco Agrícola </v>
      </c>
      <c r="H18" s="134" t="str">
        <f>VLOOKUP(E18,VIP!$A$2:$O18270,7,FALSE)</f>
        <v>Si</v>
      </c>
      <c r="I18" s="134" t="str">
        <f>VLOOKUP(E18,VIP!$A$2:$O10235,8,FALSE)</f>
        <v>Si</v>
      </c>
      <c r="J18" s="134" t="str">
        <f>VLOOKUP(E18,VIP!$A$2:$O10185,8,FALSE)</f>
        <v>Si</v>
      </c>
      <c r="K18" s="134" t="str">
        <f>VLOOKUP(E18,VIP!$A$2:$O13759,6,0)</f>
        <v>NO</v>
      </c>
      <c r="L18" s="125" t="s">
        <v>2443</v>
      </c>
      <c r="M18" s="152" t="s">
        <v>2580</v>
      </c>
      <c r="N18" s="135" t="s">
        <v>2454</v>
      </c>
      <c r="O18" s="134" t="s">
        <v>2455</v>
      </c>
      <c r="P18" s="134"/>
      <c r="Q18" s="151">
        <v>44343.662499999999</v>
      </c>
    </row>
    <row r="19" spans="1:17" ht="18" x14ac:dyDescent="0.25">
      <c r="A19" s="134" t="str">
        <f>VLOOKUP(E19,'LISTADO ATM'!$A$2:$C$898,3,0)</f>
        <v>ESTE</v>
      </c>
      <c r="B19" s="129">
        <v>3335899826</v>
      </c>
      <c r="C19" s="136">
        <v>44342.548206018517</v>
      </c>
      <c r="D19" s="136" t="s">
        <v>2180</v>
      </c>
      <c r="E19" s="124">
        <v>294</v>
      </c>
      <c r="F19" s="145" t="str">
        <f>VLOOKUP(E19,VIP!$A$2:$O13406,2,0)</f>
        <v>DRBR294</v>
      </c>
      <c r="G19" s="134" t="str">
        <f>VLOOKUP(E19,'LISTADO ATM'!$A$2:$B$897,2,0)</f>
        <v xml:space="preserve">ATM Plaza Zaglul San Pedro II </v>
      </c>
      <c r="H19" s="134" t="str">
        <f>VLOOKUP(E19,VIP!$A$2:$O18269,7,FALSE)</f>
        <v>Si</v>
      </c>
      <c r="I19" s="134" t="str">
        <f>VLOOKUP(E19,VIP!$A$2:$O10234,8,FALSE)</f>
        <v>Si</v>
      </c>
      <c r="J19" s="134" t="str">
        <f>VLOOKUP(E19,VIP!$A$2:$O10184,8,FALSE)</f>
        <v>Si</v>
      </c>
      <c r="K19" s="134" t="str">
        <f>VLOOKUP(E19,VIP!$A$2:$O13758,6,0)</f>
        <v>NO</v>
      </c>
      <c r="L19" s="125" t="s">
        <v>2469</v>
      </c>
      <c r="M19" s="152" t="s">
        <v>2580</v>
      </c>
      <c r="N19" s="152" t="s">
        <v>2578</v>
      </c>
      <c r="O19" s="134" t="s">
        <v>2456</v>
      </c>
      <c r="P19" s="134"/>
      <c r="Q19" s="151">
        <v>44343.606944444444</v>
      </c>
    </row>
    <row r="20" spans="1:17" ht="18" x14ac:dyDescent="0.25">
      <c r="A20" s="134" t="str">
        <f>VLOOKUP(E20,'LISTADO ATM'!$A$2:$C$898,3,0)</f>
        <v>DISTRITO NACIONAL</v>
      </c>
      <c r="B20" s="129">
        <v>3335899861</v>
      </c>
      <c r="C20" s="136">
        <v>44342.569340277776</v>
      </c>
      <c r="D20" s="136" t="s">
        <v>2180</v>
      </c>
      <c r="E20" s="124">
        <v>264</v>
      </c>
      <c r="F20" s="145" t="str">
        <f>VLOOKUP(E20,VIP!$A$2:$O13399,2,0)</f>
        <v>DRBR264</v>
      </c>
      <c r="G20" s="134" t="str">
        <f>VLOOKUP(E20,'LISTADO ATM'!$A$2:$B$897,2,0)</f>
        <v xml:space="preserve">ATM S/M Nacional Independencia </v>
      </c>
      <c r="H20" s="134" t="str">
        <f>VLOOKUP(E20,VIP!$A$2:$O18262,7,FALSE)</f>
        <v>Si</v>
      </c>
      <c r="I20" s="134" t="str">
        <f>VLOOKUP(E20,VIP!$A$2:$O10227,8,FALSE)</f>
        <v>Si</v>
      </c>
      <c r="J20" s="134" t="str">
        <f>VLOOKUP(E20,VIP!$A$2:$O10177,8,FALSE)</f>
        <v>Si</v>
      </c>
      <c r="K20" s="134" t="str">
        <f>VLOOKUP(E20,VIP!$A$2:$O13751,6,0)</f>
        <v>SI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4"/>
      <c r="Q20" s="147" t="s">
        <v>2219</v>
      </c>
    </row>
    <row r="21" spans="1:17" ht="18" x14ac:dyDescent="0.25">
      <c r="A21" s="134" t="str">
        <f>VLOOKUP(E21,'LISTADO ATM'!$A$2:$C$898,3,0)</f>
        <v>DISTRITO NACIONAL</v>
      </c>
      <c r="B21" s="129">
        <v>3335899959</v>
      </c>
      <c r="C21" s="136">
        <v>44342.60019675926</v>
      </c>
      <c r="D21" s="136" t="s">
        <v>2450</v>
      </c>
      <c r="E21" s="124">
        <v>493</v>
      </c>
      <c r="F21" s="145" t="str">
        <f>VLOOKUP(E21,VIP!$A$2:$O13399,2,0)</f>
        <v>DRBR493</v>
      </c>
      <c r="G21" s="134" t="str">
        <f>VLOOKUP(E21,'LISTADO ATM'!$A$2:$B$897,2,0)</f>
        <v xml:space="preserve">ATM Oficina Haina Occidental II </v>
      </c>
      <c r="H21" s="134" t="str">
        <f>VLOOKUP(E21,VIP!$A$2:$O18262,7,FALSE)</f>
        <v>Si</v>
      </c>
      <c r="I21" s="134" t="str">
        <f>VLOOKUP(E21,VIP!$A$2:$O10227,8,FALSE)</f>
        <v>Si</v>
      </c>
      <c r="J21" s="134" t="str">
        <f>VLOOKUP(E21,VIP!$A$2:$O10177,8,FALSE)</f>
        <v>Si</v>
      </c>
      <c r="K21" s="134" t="str">
        <f>VLOOKUP(E21,VIP!$A$2:$O13751,6,0)</f>
        <v>NO</v>
      </c>
      <c r="L21" s="125" t="s">
        <v>2566</v>
      </c>
      <c r="M21" s="152" t="s">
        <v>2580</v>
      </c>
      <c r="N21" s="135" t="s">
        <v>2454</v>
      </c>
      <c r="O21" s="134" t="s">
        <v>2455</v>
      </c>
      <c r="P21" s="134"/>
      <c r="Q21" s="151">
        <v>44343.645138888889</v>
      </c>
    </row>
    <row r="22" spans="1:17" ht="18" x14ac:dyDescent="0.25">
      <c r="A22" s="134" t="str">
        <f>VLOOKUP(E22,'LISTADO ATM'!$A$2:$C$898,3,0)</f>
        <v>SUR</v>
      </c>
      <c r="B22" s="129">
        <v>3335899984</v>
      </c>
      <c r="C22" s="136">
        <v>44342.608055555553</v>
      </c>
      <c r="D22" s="136" t="s">
        <v>2180</v>
      </c>
      <c r="E22" s="124">
        <v>311</v>
      </c>
      <c r="F22" s="145" t="str">
        <f>VLOOKUP(E22,VIP!$A$2:$O13400,2,0)</f>
        <v>DRBR381</v>
      </c>
      <c r="G22" s="134" t="str">
        <f>VLOOKUP(E22,'LISTADO ATM'!$A$2:$B$897,2,0)</f>
        <v>ATM Plaza Eroski</v>
      </c>
      <c r="H22" s="134" t="str">
        <f>VLOOKUP(E22,VIP!$A$2:$O18263,7,FALSE)</f>
        <v>Si</v>
      </c>
      <c r="I22" s="134" t="str">
        <f>VLOOKUP(E22,VIP!$A$2:$O10228,8,FALSE)</f>
        <v>Si</v>
      </c>
      <c r="J22" s="134" t="str">
        <f>VLOOKUP(E22,VIP!$A$2:$O10178,8,FALSE)</f>
        <v>Si</v>
      </c>
      <c r="K22" s="134" t="str">
        <f>VLOOKUP(E22,VIP!$A$2:$O13752,6,0)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4"/>
      <c r="Q22" s="147" t="s">
        <v>2219</v>
      </c>
    </row>
    <row r="23" spans="1:17" ht="18" x14ac:dyDescent="0.25">
      <c r="A23" s="134" t="str">
        <f>VLOOKUP(E23,'LISTADO ATM'!$A$2:$C$898,3,0)</f>
        <v>DISTRITO NACIONAL</v>
      </c>
      <c r="B23" s="129">
        <v>3335899985</v>
      </c>
      <c r="C23" s="136">
        <v>44342.608587962961</v>
      </c>
      <c r="D23" s="136" t="s">
        <v>2180</v>
      </c>
      <c r="E23" s="124">
        <v>487</v>
      </c>
      <c r="F23" s="145" t="str">
        <f>VLOOKUP(E23,VIP!$A$2:$O13401,2,0)</f>
        <v>DRBR487</v>
      </c>
      <c r="G23" s="134" t="str">
        <f>VLOOKUP(E23,'LISTADO ATM'!$A$2:$B$897,2,0)</f>
        <v xml:space="preserve">ATM Olé Hainamosa </v>
      </c>
      <c r="H23" s="134" t="str">
        <f>VLOOKUP(E23,VIP!$A$2:$O18264,7,FALSE)</f>
        <v>Si</v>
      </c>
      <c r="I23" s="134" t="str">
        <f>VLOOKUP(E23,VIP!$A$2:$O10229,8,FALSE)</f>
        <v>Si</v>
      </c>
      <c r="J23" s="134" t="str">
        <f>VLOOKUP(E23,VIP!$A$2:$O10179,8,FALSE)</f>
        <v>Si</v>
      </c>
      <c r="K23" s="134" t="str">
        <f>VLOOKUP(E23,VIP!$A$2:$O13753,6,0)</f>
        <v>SI</v>
      </c>
      <c r="L23" s="125" t="s">
        <v>2219</v>
      </c>
      <c r="M23" s="152" t="s">
        <v>2580</v>
      </c>
      <c r="N23" s="152" t="s">
        <v>2578</v>
      </c>
      <c r="O23" s="134" t="s">
        <v>2456</v>
      </c>
      <c r="P23" s="134"/>
      <c r="Q23" s="151">
        <v>44343.590277777781</v>
      </c>
    </row>
    <row r="24" spans="1:17" ht="18" x14ac:dyDescent="0.25">
      <c r="A24" s="134" t="str">
        <f>VLOOKUP(E24,'LISTADO ATM'!$A$2:$C$898,3,0)</f>
        <v>SUR</v>
      </c>
      <c r="B24" s="129">
        <v>3335899993</v>
      </c>
      <c r="C24" s="136">
        <v>44342.612430555557</v>
      </c>
      <c r="D24" s="136" t="s">
        <v>2473</v>
      </c>
      <c r="E24" s="124">
        <v>6</v>
      </c>
      <c r="F24" s="145" t="str">
        <f>VLOOKUP(E24,VIP!$A$2:$O13403,2,0)</f>
        <v>DRBR006</v>
      </c>
      <c r="G24" s="134" t="str">
        <f>VLOOKUP(E24,'LISTADO ATM'!$A$2:$B$897,2,0)</f>
        <v xml:space="preserve">ATM Plaza WAO San Juan </v>
      </c>
      <c r="H24" s="134" t="str">
        <f>VLOOKUP(E24,VIP!$A$2:$O18266,7,FALSE)</f>
        <v>N/A</v>
      </c>
      <c r="I24" s="134" t="str">
        <f>VLOOKUP(E24,VIP!$A$2:$O10231,8,FALSE)</f>
        <v>N/A</v>
      </c>
      <c r="J24" s="134" t="str">
        <f>VLOOKUP(E24,VIP!$A$2:$O10181,8,FALSE)</f>
        <v>N/A</v>
      </c>
      <c r="K24" s="134" t="str">
        <f>VLOOKUP(E24,VIP!$A$2:$O13755,6,0)</f>
        <v/>
      </c>
      <c r="L24" s="125" t="s">
        <v>2443</v>
      </c>
      <c r="M24" s="152" t="s">
        <v>2580</v>
      </c>
      <c r="N24" s="152" t="s">
        <v>2578</v>
      </c>
      <c r="O24" s="134" t="s">
        <v>2474</v>
      </c>
      <c r="P24" s="134"/>
      <c r="Q24" s="151">
        <v>44343.584722222222</v>
      </c>
    </row>
    <row r="25" spans="1:17" ht="18" x14ac:dyDescent="0.25">
      <c r="A25" s="134" t="str">
        <f>VLOOKUP(E25,'LISTADO ATM'!$A$2:$C$898,3,0)</f>
        <v>DISTRITO NACIONAL</v>
      </c>
      <c r="B25" s="129">
        <v>3335900015</v>
      </c>
      <c r="C25" s="136">
        <v>44342.619444444441</v>
      </c>
      <c r="D25" s="136" t="s">
        <v>2473</v>
      </c>
      <c r="E25" s="124">
        <v>347</v>
      </c>
      <c r="F25" s="145" t="str">
        <f>VLOOKUP(E25,VIP!$A$2:$O13405,2,0)</f>
        <v>DRBR347</v>
      </c>
      <c r="G25" s="134" t="str">
        <f>VLOOKUP(E25,'LISTADO ATM'!$A$2:$B$897,2,0)</f>
        <v>ATM Patio de Colombia</v>
      </c>
      <c r="H25" s="134" t="str">
        <f>VLOOKUP(E25,VIP!$A$2:$O18268,7,FALSE)</f>
        <v>N/A</v>
      </c>
      <c r="I25" s="134" t="str">
        <f>VLOOKUP(E25,VIP!$A$2:$O10233,8,FALSE)</f>
        <v>N/A</v>
      </c>
      <c r="J25" s="134" t="str">
        <f>VLOOKUP(E25,VIP!$A$2:$O10183,8,FALSE)</f>
        <v>N/A</v>
      </c>
      <c r="K25" s="134" t="str">
        <f>VLOOKUP(E25,VIP!$A$2:$O13757,6,0)</f>
        <v>N/A</v>
      </c>
      <c r="L25" s="125" t="s">
        <v>2418</v>
      </c>
      <c r="M25" s="152" t="s">
        <v>2580</v>
      </c>
      <c r="N25" s="152" t="s">
        <v>2578</v>
      </c>
      <c r="O25" s="134" t="s">
        <v>2474</v>
      </c>
      <c r="P25" s="134"/>
      <c r="Q25" s="151">
        <v>44343.579861111109</v>
      </c>
    </row>
    <row r="26" spans="1:17" ht="18" x14ac:dyDescent="0.25">
      <c r="A26" s="134" t="str">
        <f>VLOOKUP(E26,'LISTADO ATM'!$A$2:$C$898,3,0)</f>
        <v>DISTRITO NACIONAL</v>
      </c>
      <c r="B26" s="129">
        <v>3335900091</v>
      </c>
      <c r="C26" s="136">
        <v>44342.642939814818</v>
      </c>
      <c r="D26" s="136" t="s">
        <v>2450</v>
      </c>
      <c r="E26" s="124">
        <v>562</v>
      </c>
      <c r="F26" s="145" t="str">
        <f>VLOOKUP(E26,VIP!$A$2:$O13406,2,0)</f>
        <v>DRBR226</v>
      </c>
      <c r="G26" s="134" t="str">
        <f>VLOOKUP(E26,'LISTADO ATM'!$A$2:$B$897,2,0)</f>
        <v xml:space="preserve">ATM S/M Jumbo Carretera Mella </v>
      </c>
      <c r="H26" s="134" t="str">
        <f>VLOOKUP(E26,VIP!$A$2:$O18269,7,FALSE)</f>
        <v>Si</v>
      </c>
      <c r="I26" s="134" t="str">
        <f>VLOOKUP(E26,VIP!$A$2:$O10234,8,FALSE)</f>
        <v>Si</v>
      </c>
      <c r="J26" s="134" t="str">
        <f>VLOOKUP(E26,VIP!$A$2:$O10184,8,FALSE)</f>
        <v>Si</v>
      </c>
      <c r="K26" s="134" t="str">
        <f>VLOOKUP(E26,VIP!$A$2:$O13758,6,0)</f>
        <v>SI</v>
      </c>
      <c r="L26" s="125" t="s">
        <v>2418</v>
      </c>
      <c r="M26" s="152" t="s">
        <v>2580</v>
      </c>
      <c r="N26" s="135" t="s">
        <v>2454</v>
      </c>
      <c r="O26" s="134" t="s">
        <v>2455</v>
      </c>
      <c r="P26" s="134"/>
      <c r="Q26" s="151">
        <v>44343.506249999999</v>
      </c>
    </row>
    <row r="27" spans="1:17" ht="18" x14ac:dyDescent="0.25">
      <c r="A27" s="134" t="str">
        <f>VLOOKUP(E27,'LISTADO ATM'!$A$2:$C$898,3,0)</f>
        <v>DISTRITO NACIONAL</v>
      </c>
      <c r="B27" s="129">
        <v>3335900101</v>
      </c>
      <c r="C27" s="136">
        <v>44342.645532407405</v>
      </c>
      <c r="D27" s="136" t="s">
        <v>2450</v>
      </c>
      <c r="E27" s="124">
        <v>627</v>
      </c>
      <c r="F27" s="145" t="str">
        <f>VLOOKUP(E27,VIP!$A$2:$O13407,2,0)</f>
        <v>DRBR163</v>
      </c>
      <c r="G27" s="134" t="str">
        <f>VLOOKUP(E27,'LISTADO ATM'!$A$2:$B$897,2,0)</f>
        <v xml:space="preserve">ATM CAASD </v>
      </c>
      <c r="H27" s="134" t="str">
        <f>VLOOKUP(E27,VIP!$A$2:$O18270,7,FALSE)</f>
        <v>Si</v>
      </c>
      <c r="I27" s="134" t="str">
        <f>VLOOKUP(E27,VIP!$A$2:$O10235,8,FALSE)</f>
        <v>Si</v>
      </c>
      <c r="J27" s="134" t="str">
        <f>VLOOKUP(E27,VIP!$A$2:$O10185,8,FALSE)</f>
        <v>Si</v>
      </c>
      <c r="K27" s="134" t="str">
        <f>VLOOKUP(E27,VIP!$A$2:$O13759,6,0)</f>
        <v>NO</v>
      </c>
      <c r="L27" s="125" t="s">
        <v>2418</v>
      </c>
      <c r="M27" s="152" t="s">
        <v>2580</v>
      </c>
      <c r="N27" s="135" t="s">
        <v>2454</v>
      </c>
      <c r="O27" s="134" t="s">
        <v>2455</v>
      </c>
      <c r="P27" s="134"/>
      <c r="Q27" s="151">
        <v>44343.411805555559</v>
      </c>
    </row>
    <row r="28" spans="1:17" ht="18" x14ac:dyDescent="0.25">
      <c r="A28" s="134" t="str">
        <f>VLOOKUP(E28,'LISTADO ATM'!$A$2:$C$898,3,0)</f>
        <v>ESTE</v>
      </c>
      <c r="B28" s="129">
        <v>3335900107</v>
      </c>
      <c r="C28" s="136">
        <v>44342.649930555555</v>
      </c>
      <c r="D28" s="136" t="s">
        <v>2450</v>
      </c>
      <c r="E28" s="124">
        <v>399</v>
      </c>
      <c r="F28" s="145" t="str">
        <f>VLOOKUP(E28,VIP!$A$2:$O13408,2,0)</f>
        <v>DRBR399</v>
      </c>
      <c r="G28" s="134" t="str">
        <f>VLOOKUP(E28,'LISTADO ATM'!$A$2:$B$897,2,0)</f>
        <v xml:space="preserve">ATM Oficina La Romana II </v>
      </c>
      <c r="H28" s="134" t="str">
        <f>VLOOKUP(E28,VIP!$A$2:$O18271,7,FALSE)</f>
        <v>Si</v>
      </c>
      <c r="I28" s="134" t="str">
        <f>VLOOKUP(E28,VIP!$A$2:$O10236,8,FALSE)</f>
        <v>Si</v>
      </c>
      <c r="J28" s="134" t="str">
        <f>VLOOKUP(E28,VIP!$A$2:$O10186,8,FALSE)</f>
        <v>Si</v>
      </c>
      <c r="K28" s="134" t="str">
        <f>VLOOKUP(E28,VIP!$A$2:$O13760,6,0)</f>
        <v>NO</v>
      </c>
      <c r="L28" s="125" t="s">
        <v>2566</v>
      </c>
      <c r="M28" s="152" t="s">
        <v>2580</v>
      </c>
      <c r="N28" s="135" t="s">
        <v>2454</v>
      </c>
      <c r="O28" s="134" t="s">
        <v>2455</v>
      </c>
      <c r="P28" s="134"/>
      <c r="Q28" s="151">
        <v>44343.429166666669</v>
      </c>
    </row>
    <row r="29" spans="1:17" ht="18" x14ac:dyDescent="0.25">
      <c r="A29" s="134" t="str">
        <f>VLOOKUP(E29,'LISTADO ATM'!$A$2:$C$898,3,0)</f>
        <v>NORTE</v>
      </c>
      <c r="B29" s="129">
        <v>3335900122</v>
      </c>
      <c r="C29" s="136">
        <v>44342.656446759262</v>
      </c>
      <c r="D29" s="136" t="s">
        <v>2574</v>
      </c>
      <c r="E29" s="124">
        <v>877</v>
      </c>
      <c r="F29" s="145" t="str">
        <f>VLOOKUP(E29,VIP!$A$2:$O13409,2,0)</f>
        <v>DRBR877</v>
      </c>
      <c r="G29" s="134" t="str">
        <f>VLOOKUP(E29,'LISTADO ATM'!$A$2:$B$897,2,0)</f>
        <v xml:space="preserve">ATM Estación Los Samanes (Ranchito, La Vega) </v>
      </c>
      <c r="H29" s="134" t="str">
        <f>VLOOKUP(E29,VIP!$A$2:$O18272,7,FALSE)</f>
        <v>Si</v>
      </c>
      <c r="I29" s="134" t="str">
        <f>VLOOKUP(E29,VIP!$A$2:$O10237,8,FALSE)</f>
        <v>Si</v>
      </c>
      <c r="J29" s="134" t="str">
        <f>VLOOKUP(E29,VIP!$A$2:$O10187,8,FALSE)</f>
        <v>Si</v>
      </c>
      <c r="K29" s="134" t="str">
        <f>VLOOKUP(E29,VIP!$A$2:$O13761,6,0)</f>
        <v>NO</v>
      </c>
      <c r="L29" s="125" t="s">
        <v>2566</v>
      </c>
      <c r="M29" s="152" t="s">
        <v>2580</v>
      </c>
      <c r="N29" s="135" t="s">
        <v>2454</v>
      </c>
      <c r="O29" s="134" t="s">
        <v>2575</v>
      </c>
      <c r="P29" s="134"/>
      <c r="Q29" s="151">
        <v>44343.434027777781</v>
      </c>
    </row>
    <row r="30" spans="1:17" ht="18" x14ac:dyDescent="0.25">
      <c r="A30" s="134" t="str">
        <f>VLOOKUP(E30,'LISTADO ATM'!$A$2:$C$898,3,0)</f>
        <v>DISTRITO NACIONAL</v>
      </c>
      <c r="B30" s="129">
        <v>3335900151</v>
      </c>
      <c r="C30" s="136">
        <v>44342.670173611114</v>
      </c>
      <c r="D30" s="136" t="s">
        <v>2180</v>
      </c>
      <c r="E30" s="124">
        <v>31</v>
      </c>
      <c r="F30" s="145" t="str">
        <f>VLOOKUP(E30,VIP!$A$2:$O13410,2,0)</f>
        <v>DRBR031</v>
      </c>
      <c r="G30" s="134" t="str">
        <f>VLOOKUP(E30,'LISTADO ATM'!$A$2:$B$897,2,0)</f>
        <v xml:space="preserve">ATM Oficina San Martín I </v>
      </c>
      <c r="H30" s="134" t="str">
        <f>VLOOKUP(E30,VIP!$A$2:$O18273,7,FALSE)</f>
        <v>Si</v>
      </c>
      <c r="I30" s="134" t="str">
        <f>VLOOKUP(E30,VIP!$A$2:$O10238,8,FALSE)</f>
        <v>Si</v>
      </c>
      <c r="J30" s="134" t="str">
        <f>VLOOKUP(E30,VIP!$A$2:$O10188,8,FALSE)</f>
        <v>Si</v>
      </c>
      <c r="K30" s="134" t="str">
        <f>VLOOKUP(E30,VIP!$A$2:$O13762,6,0)</f>
        <v>NO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34"/>
      <c r="Q30" s="147" t="s">
        <v>2219</v>
      </c>
    </row>
    <row r="31" spans="1:17" ht="18" x14ac:dyDescent="0.25">
      <c r="A31" s="134" t="str">
        <f>VLOOKUP(E31,'LISTADO ATM'!$A$2:$C$898,3,0)</f>
        <v>DISTRITO NACIONAL</v>
      </c>
      <c r="B31" s="129">
        <v>3335900171</v>
      </c>
      <c r="C31" s="136">
        <v>44342.67895833333</v>
      </c>
      <c r="D31" s="136" t="s">
        <v>2473</v>
      </c>
      <c r="E31" s="124">
        <v>554</v>
      </c>
      <c r="F31" s="145" t="str">
        <f>VLOOKUP(E31,VIP!$A$2:$O13411,2,0)</f>
        <v>DRBR011</v>
      </c>
      <c r="G31" s="134" t="str">
        <f>VLOOKUP(E31,'LISTADO ATM'!$A$2:$B$897,2,0)</f>
        <v xml:space="preserve">ATM Oficina Isabel La Católica I </v>
      </c>
      <c r="H31" s="134" t="str">
        <f>VLOOKUP(E31,VIP!$A$2:$O18274,7,FALSE)</f>
        <v>Si</v>
      </c>
      <c r="I31" s="134" t="str">
        <f>VLOOKUP(E31,VIP!$A$2:$O10239,8,FALSE)</f>
        <v>Si</v>
      </c>
      <c r="J31" s="134" t="str">
        <f>VLOOKUP(E31,VIP!$A$2:$O10189,8,FALSE)</f>
        <v>Si</v>
      </c>
      <c r="K31" s="134" t="str">
        <f>VLOOKUP(E31,VIP!$A$2:$O13763,6,0)</f>
        <v>NO</v>
      </c>
      <c r="L31" s="125" t="s">
        <v>2418</v>
      </c>
      <c r="M31" s="152" t="s">
        <v>2580</v>
      </c>
      <c r="N31" s="152" t="s">
        <v>2578</v>
      </c>
      <c r="O31" s="134" t="s">
        <v>2573</v>
      </c>
      <c r="P31" s="134"/>
      <c r="Q31" s="151">
        <v>44343.413888888892</v>
      </c>
    </row>
    <row r="32" spans="1:17" ht="18" x14ac:dyDescent="0.25">
      <c r="A32" s="134" t="str">
        <f>VLOOKUP(E32,'LISTADO ATM'!$A$2:$C$898,3,0)</f>
        <v>DISTRITO NACIONAL</v>
      </c>
      <c r="B32" s="129">
        <v>3335900177</v>
      </c>
      <c r="C32" s="136">
        <v>44342.680555555555</v>
      </c>
      <c r="D32" s="136" t="s">
        <v>2450</v>
      </c>
      <c r="E32" s="124">
        <v>325</v>
      </c>
      <c r="F32" s="145" t="str">
        <f>VLOOKUP(E32,VIP!$A$2:$O13412,2,0)</f>
        <v>DRBR325</v>
      </c>
      <c r="G32" s="134" t="str">
        <f>VLOOKUP(E32,'LISTADO ATM'!$A$2:$B$897,2,0)</f>
        <v>ATM Casa Edwin</v>
      </c>
      <c r="H32" s="134" t="str">
        <f>VLOOKUP(E32,VIP!$A$2:$O18275,7,FALSE)</f>
        <v>Si</v>
      </c>
      <c r="I32" s="134" t="str">
        <f>VLOOKUP(E32,VIP!$A$2:$O10240,8,FALSE)</f>
        <v>Si</v>
      </c>
      <c r="J32" s="134" t="str">
        <f>VLOOKUP(E32,VIP!$A$2:$O10190,8,FALSE)</f>
        <v>Si</v>
      </c>
      <c r="K32" s="134" t="str">
        <f>VLOOKUP(E32,VIP!$A$2:$O13764,6,0)</f>
        <v>NO</v>
      </c>
      <c r="L32" s="125" t="s">
        <v>2418</v>
      </c>
      <c r="M32" s="152" t="s">
        <v>2580</v>
      </c>
      <c r="N32" s="135" t="s">
        <v>2454</v>
      </c>
      <c r="O32" s="134" t="s">
        <v>2455</v>
      </c>
      <c r="P32" s="134"/>
      <c r="Q32" s="151">
        <v>44343.580555555556</v>
      </c>
    </row>
    <row r="33" spans="1:17" ht="18" x14ac:dyDescent="0.25">
      <c r="A33" s="134" t="str">
        <f>VLOOKUP(E33,'LISTADO ATM'!$A$2:$C$898,3,0)</f>
        <v>NORTE</v>
      </c>
      <c r="B33" s="129">
        <v>3335900255</v>
      </c>
      <c r="C33" s="136">
        <v>44342.710081018522</v>
      </c>
      <c r="D33" s="136" t="s">
        <v>2473</v>
      </c>
      <c r="E33" s="124">
        <v>796</v>
      </c>
      <c r="F33" s="145" t="str">
        <f>VLOOKUP(E33,VIP!$A$2:$O13413,2,0)</f>
        <v>DRBR155</v>
      </c>
      <c r="G33" s="134" t="str">
        <f>VLOOKUP(E33,'LISTADO ATM'!$A$2:$B$897,2,0)</f>
        <v xml:space="preserve">ATM Oficina Plaza Ventura (Nagua) </v>
      </c>
      <c r="H33" s="134" t="str">
        <f>VLOOKUP(E33,VIP!$A$2:$O18276,7,FALSE)</f>
        <v>Si</v>
      </c>
      <c r="I33" s="134" t="str">
        <f>VLOOKUP(E33,VIP!$A$2:$O10241,8,FALSE)</f>
        <v>Si</v>
      </c>
      <c r="J33" s="134" t="str">
        <f>VLOOKUP(E33,VIP!$A$2:$O10191,8,FALSE)</f>
        <v>Si</v>
      </c>
      <c r="K33" s="134" t="str">
        <f>VLOOKUP(E33,VIP!$A$2:$O13765,6,0)</f>
        <v>SI</v>
      </c>
      <c r="L33" s="125" t="s">
        <v>2418</v>
      </c>
      <c r="M33" s="152" t="s">
        <v>2580</v>
      </c>
      <c r="N33" s="152" t="s">
        <v>2578</v>
      </c>
      <c r="O33" s="134" t="s">
        <v>2573</v>
      </c>
      <c r="P33" s="134"/>
      <c r="Q33" s="151">
        <v>44343.416666666664</v>
      </c>
    </row>
    <row r="34" spans="1:17" ht="18" x14ac:dyDescent="0.25">
      <c r="A34" s="134" t="str">
        <f>VLOOKUP(E34,'LISTADO ATM'!$A$2:$C$898,3,0)</f>
        <v>DISTRITO NACIONAL</v>
      </c>
      <c r="B34" s="129">
        <v>3335900300</v>
      </c>
      <c r="C34" s="136">
        <v>44342.760196759256</v>
      </c>
      <c r="D34" s="136" t="s">
        <v>2180</v>
      </c>
      <c r="E34" s="124">
        <v>811</v>
      </c>
      <c r="F34" s="145" t="str">
        <f>VLOOKUP(E34,VIP!$A$2:$O13415,2,0)</f>
        <v>DRBR811</v>
      </c>
      <c r="G34" s="134" t="str">
        <f>VLOOKUP(E34,'LISTADO ATM'!$A$2:$B$897,2,0)</f>
        <v xml:space="preserve">ATM Almacenes Unidos </v>
      </c>
      <c r="H34" s="134" t="str">
        <f>VLOOKUP(E34,VIP!$A$2:$O18278,7,FALSE)</f>
        <v>Si</v>
      </c>
      <c r="I34" s="134" t="str">
        <f>VLOOKUP(E34,VIP!$A$2:$O10243,8,FALSE)</f>
        <v>Si</v>
      </c>
      <c r="J34" s="134" t="str">
        <f>VLOOKUP(E34,VIP!$A$2:$O10193,8,FALSE)</f>
        <v>Si</v>
      </c>
      <c r="K34" s="134" t="str">
        <f>VLOOKUP(E34,VIP!$A$2:$O13767,6,0)</f>
        <v>NO</v>
      </c>
      <c r="L34" s="125" t="s">
        <v>2219</v>
      </c>
      <c r="M34" s="152" t="s">
        <v>2580</v>
      </c>
      <c r="N34" s="152" t="s">
        <v>2578</v>
      </c>
      <c r="O34" s="134" t="s">
        <v>2456</v>
      </c>
      <c r="P34" s="134"/>
      <c r="Q34" s="151">
        <v>44343.593055555553</v>
      </c>
    </row>
    <row r="35" spans="1:17" ht="18" x14ac:dyDescent="0.25">
      <c r="A35" s="134" t="str">
        <f>VLOOKUP(E35,'LISTADO ATM'!$A$2:$C$898,3,0)</f>
        <v>DISTRITO NACIONAL</v>
      </c>
      <c r="B35" s="129">
        <v>3335900304</v>
      </c>
      <c r="C35" s="136">
        <v>44342.762361111112</v>
      </c>
      <c r="D35" s="136" t="s">
        <v>2180</v>
      </c>
      <c r="E35" s="124">
        <v>617</v>
      </c>
      <c r="F35" s="145" t="str">
        <f>VLOOKUP(E35,VIP!$A$2:$O13417,2,0)</f>
        <v>DRBR617</v>
      </c>
      <c r="G35" s="134" t="str">
        <f>VLOOKUP(E35,'LISTADO ATM'!$A$2:$B$897,2,0)</f>
        <v xml:space="preserve">ATM Guardia Presidencial </v>
      </c>
      <c r="H35" s="134" t="str">
        <f>VLOOKUP(E35,VIP!$A$2:$O18280,7,FALSE)</f>
        <v>Si</v>
      </c>
      <c r="I35" s="134" t="str">
        <f>VLOOKUP(E35,VIP!$A$2:$O10245,8,FALSE)</f>
        <v>Si</v>
      </c>
      <c r="J35" s="134" t="str">
        <f>VLOOKUP(E35,VIP!$A$2:$O10195,8,FALSE)</f>
        <v>Si</v>
      </c>
      <c r="K35" s="134" t="str">
        <f>VLOOKUP(E35,VIP!$A$2:$O13769,6,0)</f>
        <v>NO</v>
      </c>
      <c r="L35" s="125" t="s">
        <v>2572</v>
      </c>
      <c r="M35" s="152" t="s">
        <v>2580</v>
      </c>
      <c r="N35" s="152" t="s">
        <v>2578</v>
      </c>
      <c r="O35" s="134" t="s">
        <v>2456</v>
      </c>
      <c r="P35" s="134"/>
      <c r="Q35" s="151">
        <v>44343.50277777778</v>
      </c>
    </row>
    <row r="36" spans="1:17" ht="18" x14ac:dyDescent="0.25">
      <c r="A36" s="134" t="str">
        <f>VLOOKUP(E36,'LISTADO ATM'!$A$2:$C$898,3,0)</f>
        <v>ESTE</v>
      </c>
      <c r="B36" s="129">
        <v>3335900308</v>
      </c>
      <c r="C36" s="136">
        <v>44342.765694444446</v>
      </c>
      <c r="D36" s="136" t="s">
        <v>2180</v>
      </c>
      <c r="E36" s="124">
        <v>211</v>
      </c>
      <c r="F36" s="145" t="str">
        <f>VLOOKUP(E36,VIP!$A$2:$O13419,2,0)</f>
        <v>DRBR211</v>
      </c>
      <c r="G36" s="134" t="str">
        <f>VLOOKUP(E36,'LISTADO ATM'!$A$2:$B$897,2,0)</f>
        <v xml:space="preserve">ATM Oficina La Romana I </v>
      </c>
      <c r="H36" s="134" t="str">
        <f>VLOOKUP(E36,VIP!$A$2:$O18282,7,FALSE)</f>
        <v>Si</v>
      </c>
      <c r="I36" s="134" t="str">
        <f>VLOOKUP(E36,VIP!$A$2:$O10247,8,FALSE)</f>
        <v>Si</v>
      </c>
      <c r="J36" s="134" t="str">
        <f>VLOOKUP(E36,VIP!$A$2:$O10197,8,FALSE)</f>
        <v>Si</v>
      </c>
      <c r="K36" s="134" t="str">
        <f>VLOOKUP(E36,VIP!$A$2:$O13771,6,0)</f>
        <v>NO</v>
      </c>
      <c r="L36" s="125" t="s">
        <v>2572</v>
      </c>
      <c r="M36" s="152" t="s">
        <v>2580</v>
      </c>
      <c r="N36" s="152" t="s">
        <v>2578</v>
      </c>
      <c r="O36" s="134" t="s">
        <v>2456</v>
      </c>
      <c r="P36" s="134"/>
      <c r="Q36" s="151">
        <v>44343.408333333333</v>
      </c>
    </row>
    <row r="37" spans="1:17" ht="18" x14ac:dyDescent="0.25">
      <c r="A37" s="134" t="str">
        <f>VLOOKUP(E37,'LISTADO ATM'!$A$2:$C$898,3,0)</f>
        <v>DISTRITO NACIONAL</v>
      </c>
      <c r="B37" s="129">
        <v>3335900309</v>
      </c>
      <c r="C37" s="136">
        <v>44342.769826388889</v>
      </c>
      <c r="D37" s="136" t="s">
        <v>2180</v>
      </c>
      <c r="E37" s="124">
        <v>359</v>
      </c>
      <c r="F37" s="145" t="str">
        <f>VLOOKUP(E37,VIP!$A$2:$O13420,2,0)</f>
        <v>DRBR359</v>
      </c>
      <c r="G37" s="134" t="str">
        <f>VLOOKUP(E37,'LISTADO ATM'!$A$2:$B$897,2,0)</f>
        <v>ATM S/M Bravo Ozama</v>
      </c>
      <c r="H37" s="134" t="str">
        <f>VLOOKUP(E37,VIP!$A$2:$O18283,7,FALSE)</f>
        <v>N/A</v>
      </c>
      <c r="I37" s="134" t="str">
        <f>VLOOKUP(E37,VIP!$A$2:$O10248,8,FALSE)</f>
        <v>N/A</v>
      </c>
      <c r="J37" s="134" t="str">
        <f>VLOOKUP(E37,VIP!$A$2:$O10198,8,FALSE)</f>
        <v>N/A</v>
      </c>
      <c r="K37" s="134" t="str">
        <f>VLOOKUP(E37,VIP!$A$2:$O13772,6,0)</f>
        <v>N/A</v>
      </c>
      <c r="L37" s="125" t="s">
        <v>2572</v>
      </c>
      <c r="M37" s="152" t="s">
        <v>2580</v>
      </c>
      <c r="N37" s="135" t="s">
        <v>2454</v>
      </c>
      <c r="O37" s="134" t="s">
        <v>2456</v>
      </c>
      <c r="P37" s="134"/>
      <c r="Q37" s="151">
        <v>44343.768055555556</v>
      </c>
    </row>
    <row r="38" spans="1:17" ht="18" x14ac:dyDescent="0.25">
      <c r="A38" s="134" t="str">
        <f>VLOOKUP(E38,'LISTADO ATM'!$A$2:$C$898,3,0)</f>
        <v>DISTRITO NACIONAL</v>
      </c>
      <c r="B38" s="129">
        <v>3335900312</v>
      </c>
      <c r="C38" s="136">
        <v>44342.773182870369</v>
      </c>
      <c r="D38" s="136" t="s">
        <v>2180</v>
      </c>
      <c r="E38" s="124">
        <v>884</v>
      </c>
      <c r="F38" s="145" t="str">
        <f>VLOOKUP(E38,VIP!$A$2:$O13422,2,0)</f>
        <v>DRBR884</v>
      </c>
      <c r="G38" s="134" t="str">
        <f>VLOOKUP(E38,'LISTADO ATM'!$A$2:$B$897,2,0)</f>
        <v xml:space="preserve">ATM UNP Olé Sabana Perdida </v>
      </c>
      <c r="H38" s="134" t="str">
        <f>VLOOKUP(E38,VIP!$A$2:$O18285,7,FALSE)</f>
        <v>Si</v>
      </c>
      <c r="I38" s="134" t="str">
        <f>VLOOKUP(E38,VIP!$A$2:$O10250,8,FALSE)</f>
        <v>Si</v>
      </c>
      <c r="J38" s="134" t="str">
        <f>VLOOKUP(E38,VIP!$A$2:$O10200,8,FALSE)</f>
        <v>Si</v>
      </c>
      <c r="K38" s="134" t="str">
        <f>VLOOKUP(E38,VIP!$A$2:$O13774,6,0)</f>
        <v>NO</v>
      </c>
      <c r="L38" s="125" t="s">
        <v>2572</v>
      </c>
      <c r="M38" s="152" t="s">
        <v>2580</v>
      </c>
      <c r="N38" s="152" t="s">
        <v>2578</v>
      </c>
      <c r="O38" s="134" t="s">
        <v>2456</v>
      </c>
      <c r="P38" s="134"/>
      <c r="Q38" s="151">
        <v>44343.50277777778</v>
      </c>
    </row>
    <row r="39" spans="1:17" ht="18" x14ac:dyDescent="0.25">
      <c r="A39" s="134" t="str">
        <f>VLOOKUP(E39,'LISTADO ATM'!$A$2:$C$898,3,0)</f>
        <v>SUR</v>
      </c>
      <c r="B39" s="129">
        <v>3335900313</v>
      </c>
      <c r="C39" s="136">
        <v>44342.77480324074</v>
      </c>
      <c r="D39" s="136" t="s">
        <v>2180</v>
      </c>
      <c r="E39" s="124">
        <v>45</v>
      </c>
      <c r="F39" s="145" t="str">
        <f>VLOOKUP(E39,VIP!$A$2:$O13423,2,0)</f>
        <v>DRBR045</v>
      </c>
      <c r="G39" s="134" t="str">
        <f>VLOOKUP(E39,'LISTADO ATM'!$A$2:$B$897,2,0)</f>
        <v xml:space="preserve">ATM Oficina Tamayo </v>
      </c>
      <c r="H39" s="134" t="str">
        <f>VLOOKUP(E39,VIP!$A$2:$O18286,7,FALSE)</f>
        <v>Si</v>
      </c>
      <c r="I39" s="134" t="str">
        <f>VLOOKUP(E39,VIP!$A$2:$O10251,8,FALSE)</f>
        <v>Si</v>
      </c>
      <c r="J39" s="134" t="str">
        <f>VLOOKUP(E39,VIP!$A$2:$O10201,8,FALSE)</f>
        <v>Si</v>
      </c>
      <c r="K39" s="134" t="str">
        <f>VLOOKUP(E39,VIP!$A$2:$O13775,6,0)</f>
        <v>SI</v>
      </c>
      <c r="L39" s="125" t="s">
        <v>2469</v>
      </c>
      <c r="M39" s="135" t="s">
        <v>2447</v>
      </c>
      <c r="N39" s="135" t="s">
        <v>2454</v>
      </c>
      <c r="O39" s="134" t="s">
        <v>2456</v>
      </c>
      <c r="P39" s="134"/>
      <c r="Q39" s="147" t="s">
        <v>2469</v>
      </c>
    </row>
    <row r="40" spans="1:17" ht="18" x14ac:dyDescent="0.25">
      <c r="A40" s="134" t="str">
        <f>VLOOKUP(E40,'LISTADO ATM'!$A$2:$C$898,3,0)</f>
        <v>DISTRITO NACIONAL</v>
      </c>
      <c r="B40" s="129">
        <v>3335900314</v>
      </c>
      <c r="C40" s="136">
        <v>44342.776030092595</v>
      </c>
      <c r="D40" s="136" t="s">
        <v>2180</v>
      </c>
      <c r="E40" s="124">
        <v>32</v>
      </c>
      <c r="F40" s="145" t="str">
        <f>VLOOKUP(E40,VIP!$A$2:$O13424,2,0)</f>
        <v>DRBR032</v>
      </c>
      <c r="G40" s="134" t="str">
        <f>VLOOKUP(E40,'LISTADO ATM'!$A$2:$B$897,2,0)</f>
        <v xml:space="preserve">ATM Oficina San Martín II </v>
      </c>
      <c r="H40" s="134" t="str">
        <f>VLOOKUP(E40,VIP!$A$2:$O18287,7,FALSE)</f>
        <v>Si</v>
      </c>
      <c r="I40" s="134" t="str">
        <f>VLOOKUP(E40,VIP!$A$2:$O10252,8,FALSE)</f>
        <v>Si</v>
      </c>
      <c r="J40" s="134" t="str">
        <f>VLOOKUP(E40,VIP!$A$2:$O10202,8,FALSE)</f>
        <v>Si</v>
      </c>
      <c r="K40" s="134" t="str">
        <f>VLOOKUP(E40,VIP!$A$2:$O13776,6,0)</f>
        <v>NO</v>
      </c>
      <c r="L40" s="125" t="s">
        <v>2469</v>
      </c>
      <c r="M40" s="152" t="s">
        <v>2580</v>
      </c>
      <c r="N40" s="135" t="s">
        <v>2454</v>
      </c>
      <c r="O40" s="134" t="s">
        <v>2456</v>
      </c>
      <c r="P40" s="134"/>
      <c r="Q40" s="151">
        <v>44343.779166666667</v>
      </c>
    </row>
    <row r="41" spans="1:17" ht="18" x14ac:dyDescent="0.25">
      <c r="A41" s="134" t="str">
        <f>VLOOKUP(E41,'LISTADO ATM'!$A$2:$C$898,3,0)</f>
        <v>DISTRITO NACIONAL</v>
      </c>
      <c r="B41" s="129">
        <v>3335900315</v>
      </c>
      <c r="C41" s="136">
        <v>44342.776643518519</v>
      </c>
      <c r="D41" s="136" t="s">
        <v>2181</v>
      </c>
      <c r="E41" s="124">
        <v>56</v>
      </c>
      <c r="F41" s="145" t="str">
        <f>VLOOKUP(E41,VIP!$A$2:$O13425,2,0)</f>
        <v>DRBR725</v>
      </c>
      <c r="G41" s="134" t="str">
        <f>VLOOKUP(E41,'LISTADO ATM'!$A$2:$B$897,2,0)</f>
        <v xml:space="preserve">ATM Oficina Villa Mella II </v>
      </c>
      <c r="H41" s="134" t="str">
        <f>VLOOKUP(E41,VIP!$A$2:$O18288,7,FALSE)</f>
        <v>Si</v>
      </c>
      <c r="I41" s="134" t="str">
        <f>VLOOKUP(E41,VIP!$A$2:$O10253,8,FALSE)</f>
        <v>Si</v>
      </c>
      <c r="J41" s="134" t="str">
        <f>VLOOKUP(E41,VIP!$A$2:$O10203,8,FALSE)</f>
        <v>Si</v>
      </c>
      <c r="K41" s="134" t="str">
        <f>VLOOKUP(E41,VIP!$A$2:$O13777,6,0)</f>
        <v>NO</v>
      </c>
      <c r="L41" s="125" t="s">
        <v>2572</v>
      </c>
      <c r="M41" s="135" t="s">
        <v>2447</v>
      </c>
      <c r="N41" s="135" t="s">
        <v>2578</v>
      </c>
      <c r="O41" s="134" t="s">
        <v>2569</v>
      </c>
      <c r="P41" s="134"/>
      <c r="Q41" s="147" t="s">
        <v>2572</v>
      </c>
    </row>
    <row r="42" spans="1:17" ht="18" x14ac:dyDescent="0.25">
      <c r="A42" s="134" t="str">
        <f>VLOOKUP(E42,'LISTADO ATM'!$A$2:$C$898,3,0)</f>
        <v>DISTRITO NACIONAL</v>
      </c>
      <c r="B42" s="129">
        <v>3335900317</v>
      </c>
      <c r="C42" s="136">
        <v>44342.777233796296</v>
      </c>
      <c r="D42" s="136" t="s">
        <v>2180</v>
      </c>
      <c r="E42" s="124">
        <v>152</v>
      </c>
      <c r="F42" s="145" t="str">
        <f>VLOOKUP(E42,VIP!$A$2:$O13426,2,0)</f>
        <v>DRBR152</v>
      </c>
      <c r="G42" s="134" t="str">
        <f>VLOOKUP(E42,'LISTADO ATM'!$A$2:$B$897,2,0)</f>
        <v xml:space="preserve">ATM Kiosco Megacentro II </v>
      </c>
      <c r="H42" s="134" t="str">
        <f>VLOOKUP(E42,VIP!$A$2:$O18289,7,FALSE)</f>
        <v>Si</v>
      </c>
      <c r="I42" s="134" t="str">
        <f>VLOOKUP(E42,VIP!$A$2:$O10254,8,FALSE)</f>
        <v>Si</v>
      </c>
      <c r="J42" s="134" t="str">
        <f>VLOOKUP(E42,VIP!$A$2:$O10204,8,FALSE)</f>
        <v>Si</v>
      </c>
      <c r="K42" s="134" t="str">
        <f>VLOOKUP(E42,VIP!$A$2:$O13778,6,0)</f>
        <v>NO</v>
      </c>
      <c r="L42" s="125" t="s">
        <v>2469</v>
      </c>
      <c r="M42" s="152" t="s">
        <v>2580</v>
      </c>
      <c r="N42" s="152" t="s">
        <v>2578</v>
      </c>
      <c r="O42" s="134" t="s">
        <v>2456</v>
      </c>
      <c r="P42" s="134"/>
      <c r="Q42" s="151">
        <v>44343.607638888891</v>
      </c>
    </row>
    <row r="43" spans="1:17" ht="18" x14ac:dyDescent="0.25">
      <c r="A43" s="134" t="str">
        <f>VLOOKUP(E43,'LISTADO ATM'!$A$2:$C$898,3,0)</f>
        <v>NORTE</v>
      </c>
      <c r="B43" s="129">
        <v>3335900318</v>
      </c>
      <c r="C43" s="136">
        <v>44342.778055555558</v>
      </c>
      <c r="D43" s="136" t="s">
        <v>2181</v>
      </c>
      <c r="E43" s="124">
        <v>511</v>
      </c>
      <c r="F43" s="145" t="str">
        <f>VLOOKUP(E43,VIP!$A$2:$O13427,2,0)</f>
        <v>DRBR511</v>
      </c>
      <c r="G43" s="134" t="str">
        <f>VLOOKUP(E43,'LISTADO ATM'!$A$2:$B$897,2,0)</f>
        <v xml:space="preserve">ATM UNP Río San Juan (Nagua) </v>
      </c>
      <c r="H43" s="134" t="str">
        <f>VLOOKUP(E43,VIP!$A$2:$O18290,7,FALSE)</f>
        <v>Si</v>
      </c>
      <c r="I43" s="134" t="str">
        <f>VLOOKUP(E43,VIP!$A$2:$O10255,8,FALSE)</f>
        <v>Si</v>
      </c>
      <c r="J43" s="134" t="str">
        <f>VLOOKUP(E43,VIP!$A$2:$O10205,8,FALSE)</f>
        <v>Si</v>
      </c>
      <c r="K43" s="134" t="str">
        <f>VLOOKUP(E43,VIP!$A$2:$O13779,6,0)</f>
        <v>NO</v>
      </c>
      <c r="L43" s="125" t="s">
        <v>2572</v>
      </c>
      <c r="M43" s="152" t="s">
        <v>2580</v>
      </c>
      <c r="N43" s="135" t="s">
        <v>2454</v>
      </c>
      <c r="O43" s="134" t="s">
        <v>2569</v>
      </c>
      <c r="P43" s="134"/>
      <c r="Q43" s="151">
        <v>44343.745138888888</v>
      </c>
    </row>
    <row r="44" spans="1:17" ht="18" x14ac:dyDescent="0.25">
      <c r="A44" s="134" t="str">
        <f>VLOOKUP(E44,'LISTADO ATM'!$A$2:$C$898,3,0)</f>
        <v>DISTRITO NACIONAL</v>
      </c>
      <c r="B44" s="129">
        <v>3335900320</v>
      </c>
      <c r="C44" s="136">
        <v>44342.779074074075</v>
      </c>
      <c r="D44" s="136" t="s">
        <v>2180</v>
      </c>
      <c r="E44" s="124">
        <v>744</v>
      </c>
      <c r="F44" s="145" t="str">
        <f>VLOOKUP(E44,VIP!$A$2:$O13428,2,0)</f>
        <v>DRBR289</v>
      </c>
      <c r="G44" s="134" t="str">
        <f>VLOOKUP(E44,'LISTADO ATM'!$A$2:$B$897,2,0)</f>
        <v xml:space="preserve">ATM Multicentro La Sirena Venezuela </v>
      </c>
      <c r="H44" s="134" t="str">
        <f>VLOOKUP(E44,VIP!$A$2:$O18291,7,FALSE)</f>
        <v>Si</v>
      </c>
      <c r="I44" s="134" t="str">
        <f>VLOOKUP(E44,VIP!$A$2:$O10256,8,FALSE)</f>
        <v>Si</v>
      </c>
      <c r="J44" s="134" t="str">
        <f>VLOOKUP(E44,VIP!$A$2:$O10206,8,FALSE)</f>
        <v>Si</v>
      </c>
      <c r="K44" s="134" t="str">
        <f>VLOOKUP(E44,VIP!$A$2:$O13780,6,0)</f>
        <v>SI</v>
      </c>
      <c r="L44" s="125" t="s">
        <v>2572</v>
      </c>
      <c r="M44" s="152" t="s">
        <v>2580</v>
      </c>
      <c r="N44" s="152" t="s">
        <v>2578</v>
      </c>
      <c r="O44" s="134" t="s">
        <v>2456</v>
      </c>
      <c r="P44" s="134"/>
      <c r="Q44" s="151">
        <v>44343.50277777778</v>
      </c>
    </row>
    <row r="45" spans="1:17" ht="18" x14ac:dyDescent="0.25">
      <c r="A45" s="134" t="str">
        <f>VLOOKUP(E45,'LISTADO ATM'!$A$2:$C$898,3,0)</f>
        <v>DISTRITO NACIONAL</v>
      </c>
      <c r="B45" s="129">
        <v>3335900321</v>
      </c>
      <c r="C45" s="136">
        <v>44342.780682870369</v>
      </c>
      <c r="D45" s="136" t="s">
        <v>2180</v>
      </c>
      <c r="E45" s="124">
        <v>160</v>
      </c>
      <c r="F45" s="145" t="str">
        <f>VLOOKUP(E45,VIP!$A$2:$O13429,2,0)</f>
        <v>DRBR160</v>
      </c>
      <c r="G45" s="134" t="str">
        <f>VLOOKUP(E45,'LISTADO ATM'!$A$2:$B$897,2,0)</f>
        <v xml:space="preserve">ATM Oficina Herrera </v>
      </c>
      <c r="H45" s="134" t="str">
        <f>VLOOKUP(E45,VIP!$A$2:$O18292,7,FALSE)</f>
        <v>Si</v>
      </c>
      <c r="I45" s="134" t="str">
        <f>VLOOKUP(E45,VIP!$A$2:$O10257,8,FALSE)</f>
        <v>Si</v>
      </c>
      <c r="J45" s="134" t="str">
        <f>VLOOKUP(E45,VIP!$A$2:$O10207,8,FALSE)</f>
        <v>Si</v>
      </c>
      <c r="K45" s="134" t="str">
        <f>VLOOKUP(E45,VIP!$A$2:$O13781,6,0)</f>
        <v>NO</v>
      </c>
      <c r="L45" s="125" t="s">
        <v>2219</v>
      </c>
      <c r="M45" s="152" t="s">
        <v>2580</v>
      </c>
      <c r="N45" s="152" t="s">
        <v>2578</v>
      </c>
      <c r="O45" s="134" t="s">
        <v>2456</v>
      </c>
      <c r="P45" s="134"/>
      <c r="Q45" s="151">
        <v>44343.593055555553</v>
      </c>
    </row>
    <row r="46" spans="1:17" ht="18" x14ac:dyDescent="0.25">
      <c r="A46" s="134" t="str">
        <f>VLOOKUP(E46,'LISTADO ATM'!$A$2:$C$898,3,0)</f>
        <v>SUR</v>
      </c>
      <c r="B46" s="129">
        <v>3335900322</v>
      </c>
      <c r="C46" s="136">
        <v>44342.78162037037</v>
      </c>
      <c r="D46" s="136" t="s">
        <v>2180</v>
      </c>
      <c r="E46" s="124">
        <v>781</v>
      </c>
      <c r="F46" s="145" t="str">
        <f>VLOOKUP(E46,VIP!$A$2:$O13430,2,0)</f>
        <v>DRBR186</v>
      </c>
      <c r="G46" s="134" t="str">
        <f>VLOOKUP(E46,'LISTADO ATM'!$A$2:$B$897,2,0)</f>
        <v xml:space="preserve">ATM Estación Isla Barahona </v>
      </c>
      <c r="H46" s="134" t="str">
        <f>VLOOKUP(E46,VIP!$A$2:$O18293,7,FALSE)</f>
        <v>Si</v>
      </c>
      <c r="I46" s="134" t="str">
        <f>VLOOKUP(E46,VIP!$A$2:$O10258,8,FALSE)</f>
        <v>Si</v>
      </c>
      <c r="J46" s="134" t="str">
        <f>VLOOKUP(E46,VIP!$A$2:$O10208,8,FALSE)</f>
        <v>Si</v>
      </c>
      <c r="K46" s="134" t="str">
        <f>VLOOKUP(E46,VIP!$A$2:$O13782,6,0)</f>
        <v>NO</v>
      </c>
      <c r="L46" s="125" t="s">
        <v>2572</v>
      </c>
      <c r="M46" s="152" t="s">
        <v>2580</v>
      </c>
      <c r="N46" s="152" t="s">
        <v>2578</v>
      </c>
      <c r="O46" s="134" t="s">
        <v>2456</v>
      </c>
      <c r="P46" s="134"/>
      <c r="Q46" s="151">
        <v>44343.407638888886</v>
      </c>
    </row>
    <row r="47" spans="1:17" ht="18" x14ac:dyDescent="0.25">
      <c r="A47" s="134" t="str">
        <f>VLOOKUP(E47,'LISTADO ATM'!$A$2:$C$898,3,0)</f>
        <v>ESTE</v>
      </c>
      <c r="B47" s="129">
        <v>3335900324</v>
      </c>
      <c r="C47" s="136">
        <v>44342.782233796293</v>
      </c>
      <c r="D47" s="136" t="s">
        <v>2180</v>
      </c>
      <c r="E47" s="124">
        <v>353</v>
      </c>
      <c r="F47" s="145" t="str">
        <f>VLOOKUP(E47,VIP!$A$2:$O13431,2,0)</f>
        <v>DRBR353</v>
      </c>
      <c r="G47" s="134" t="str">
        <f>VLOOKUP(E47,'LISTADO ATM'!$A$2:$B$897,2,0)</f>
        <v xml:space="preserve">ATM Estación Boulevard Juan Dolio </v>
      </c>
      <c r="H47" s="134" t="str">
        <f>VLOOKUP(E47,VIP!$A$2:$O18294,7,FALSE)</f>
        <v>Si</v>
      </c>
      <c r="I47" s="134" t="str">
        <f>VLOOKUP(E47,VIP!$A$2:$O10259,8,FALSE)</f>
        <v>Si</v>
      </c>
      <c r="J47" s="134" t="str">
        <f>VLOOKUP(E47,VIP!$A$2:$O10209,8,FALSE)</f>
        <v>Si</v>
      </c>
      <c r="K47" s="134" t="str">
        <f>VLOOKUP(E47,VIP!$A$2:$O13783,6,0)</f>
        <v>NO</v>
      </c>
      <c r="L47" s="125" t="s">
        <v>2219</v>
      </c>
      <c r="M47" s="152" t="s">
        <v>2580</v>
      </c>
      <c r="N47" s="152" t="s">
        <v>2578</v>
      </c>
      <c r="O47" s="134" t="s">
        <v>2456</v>
      </c>
      <c r="P47" s="134"/>
      <c r="Q47" s="151">
        <v>44343.590277777781</v>
      </c>
    </row>
    <row r="48" spans="1:17" ht="18" x14ac:dyDescent="0.25">
      <c r="A48" s="134" t="str">
        <f>VLOOKUP(E48,'LISTADO ATM'!$A$2:$C$898,3,0)</f>
        <v>DISTRITO NACIONAL</v>
      </c>
      <c r="B48" s="129">
        <v>3335900325</v>
      </c>
      <c r="C48" s="136">
        <v>44342.78334490741</v>
      </c>
      <c r="D48" s="136" t="s">
        <v>2180</v>
      </c>
      <c r="E48" s="124">
        <v>85</v>
      </c>
      <c r="F48" s="145" t="str">
        <f>VLOOKUP(E48,VIP!$A$2:$O13432,2,0)</f>
        <v>DRBR085</v>
      </c>
      <c r="G48" s="134" t="str">
        <f>VLOOKUP(E48,'LISTADO ATM'!$A$2:$B$897,2,0)</f>
        <v xml:space="preserve">ATM Oficina San Isidro (Fuerza Aérea) </v>
      </c>
      <c r="H48" s="134" t="str">
        <f>VLOOKUP(E48,VIP!$A$2:$O18295,7,FALSE)</f>
        <v>Si</v>
      </c>
      <c r="I48" s="134" t="str">
        <f>VLOOKUP(E48,VIP!$A$2:$O10260,8,FALSE)</f>
        <v>Si</v>
      </c>
      <c r="J48" s="134" t="str">
        <f>VLOOKUP(E48,VIP!$A$2:$O10210,8,FALSE)</f>
        <v>Si</v>
      </c>
      <c r="K48" s="134" t="str">
        <f>VLOOKUP(E48,VIP!$A$2:$O13784,6,0)</f>
        <v>NO</v>
      </c>
      <c r="L48" s="125" t="s">
        <v>2469</v>
      </c>
      <c r="M48" s="152" t="s">
        <v>2580</v>
      </c>
      <c r="N48" s="152" t="s">
        <v>2578</v>
      </c>
      <c r="O48" s="134" t="s">
        <v>2456</v>
      </c>
      <c r="P48" s="134"/>
      <c r="Q48" s="151">
        <v>44343.411805555559</v>
      </c>
    </row>
    <row r="49" spans="1:17" ht="18" x14ac:dyDescent="0.25">
      <c r="A49" s="134" t="str">
        <f>VLOOKUP(E49,'LISTADO ATM'!$A$2:$C$898,3,0)</f>
        <v>DISTRITO NACIONAL</v>
      </c>
      <c r="B49" s="129">
        <v>3335900328</v>
      </c>
      <c r="C49" s="136">
        <v>44342.785104166665</v>
      </c>
      <c r="D49" s="136" t="s">
        <v>2180</v>
      </c>
      <c r="E49" s="124">
        <v>938</v>
      </c>
      <c r="F49" s="145" t="str">
        <f>VLOOKUP(E49,VIP!$A$2:$O13434,2,0)</f>
        <v>DRBR938</v>
      </c>
      <c r="G49" s="134" t="str">
        <f>VLOOKUP(E49,'LISTADO ATM'!$A$2:$B$897,2,0)</f>
        <v xml:space="preserve">ATM Autobanco Oficina Filadelfia Plaza </v>
      </c>
      <c r="H49" s="134" t="str">
        <f>VLOOKUP(E49,VIP!$A$2:$O18297,7,FALSE)</f>
        <v>Si</v>
      </c>
      <c r="I49" s="134" t="str">
        <f>VLOOKUP(E49,VIP!$A$2:$O10262,8,FALSE)</f>
        <v>Si</v>
      </c>
      <c r="J49" s="134" t="str">
        <f>VLOOKUP(E49,VIP!$A$2:$O10212,8,FALSE)</f>
        <v>Si</v>
      </c>
      <c r="K49" s="134" t="str">
        <f>VLOOKUP(E49,VIP!$A$2:$O13786,6,0)</f>
        <v>NO</v>
      </c>
      <c r="L49" s="125" t="s">
        <v>2469</v>
      </c>
      <c r="M49" s="152" t="s">
        <v>2580</v>
      </c>
      <c r="N49" s="152" t="s">
        <v>2578</v>
      </c>
      <c r="O49" s="134" t="s">
        <v>2456</v>
      </c>
      <c r="P49" s="134"/>
      <c r="Q49" s="151">
        <v>44343.652083333334</v>
      </c>
    </row>
    <row r="50" spans="1:17" ht="18" x14ac:dyDescent="0.25">
      <c r="A50" s="134" t="str">
        <f>VLOOKUP(E50,'LISTADO ATM'!$A$2:$C$898,3,0)</f>
        <v>SUR</v>
      </c>
      <c r="B50" s="129">
        <v>3335900330</v>
      </c>
      <c r="C50" s="136">
        <v>44342.78943287037</v>
      </c>
      <c r="D50" s="136" t="s">
        <v>2180</v>
      </c>
      <c r="E50" s="124">
        <v>783</v>
      </c>
      <c r="F50" s="145" t="str">
        <f>VLOOKUP(E50,VIP!$A$2:$O13435,2,0)</f>
        <v>DRBR303</v>
      </c>
      <c r="G50" s="134" t="str">
        <f>VLOOKUP(E50,'LISTADO ATM'!$A$2:$B$897,2,0)</f>
        <v xml:space="preserve">ATM Autobanco Alfa y Omega (Barahona) </v>
      </c>
      <c r="H50" s="134" t="str">
        <f>VLOOKUP(E50,VIP!$A$2:$O18298,7,FALSE)</f>
        <v>Si</v>
      </c>
      <c r="I50" s="134" t="str">
        <f>VLOOKUP(E50,VIP!$A$2:$O10263,8,FALSE)</f>
        <v>Si</v>
      </c>
      <c r="J50" s="134" t="str">
        <f>VLOOKUP(E50,VIP!$A$2:$O10213,8,FALSE)</f>
        <v>Si</v>
      </c>
      <c r="K50" s="134" t="str">
        <f>VLOOKUP(E50,VIP!$A$2:$O13787,6,0)</f>
        <v>NO</v>
      </c>
      <c r="L50" s="125" t="s">
        <v>2219</v>
      </c>
      <c r="M50" s="152" t="s">
        <v>2580</v>
      </c>
      <c r="N50" s="152" t="s">
        <v>2578</v>
      </c>
      <c r="O50" s="134" t="s">
        <v>2456</v>
      </c>
      <c r="P50" s="134"/>
      <c r="Q50" s="151">
        <v>44343.40347222222</v>
      </c>
    </row>
    <row r="51" spans="1:17" ht="18" x14ac:dyDescent="0.25">
      <c r="A51" s="134" t="str">
        <f>VLOOKUP(E51,'LISTADO ATM'!$A$2:$C$898,3,0)</f>
        <v>SUR</v>
      </c>
      <c r="B51" s="129">
        <v>3335900347</v>
      </c>
      <c r="C51" s="136">
        <v>44342.865601851852</v>
      </c>
      <c r="D51" s="136" t="s">
        <v>2450</v>
      </c>
      <c r="E51" s="124">
        <v>403</v>
      </c>
      <c r="F51" s="145" t="str">
        <f>VLOOKUP(E51,VIP!$A$2:$O13436,2,0)</f>
        <v>DRBR403</v>
      </c>
      <c r="G51" s="134" t="str">
        <f>VLOOKUP(E51,'LISTADO ATM'!$A$2:$B$897,2,0)</f>
        <v xml:space="preserve">ATM Oficina Vicente Noble </v>
      </c>
      <c r="H51" s="134" t="str">
        <f>VLOOKUP(E51,VIP!$A$2:$O18299,7,FALSE)</f>
        <v>Si</v>
      </c>
      <c r="I51" s="134" t="str">
        <f>VLOOKUP(E51,VIP!$A$2:$O10264,8,FALSE)</f>
        <v>Si</v>
      </c>
      <c r="J51" s="134" t="str">
        <f>VLOOKUP(E51,VIP!$A$2:$O10214,8,FALSE)</f>
        <v>Si</v>
      </c>
      <c r="K51" s="134" t="str">
        <f>VLOOKUP(E51,VIP!$A$2:$O13788,6,0)</f>
        <v>NO</v>
      </c>
      <c r="L51" s="125" t="s">
        <v>2418</v>
      </c>
      <c r="M51" s="135" t="s">
        <v>2447</v>
      </c>
      <c r="N51" s="135" t="s">
        <v>2454</v>
      </c>
      <c r="O51" s="134" t="s">
        <v>2455</v>
      </c>
      <c r="P51" s="134"/>
      <c r="Q51" s="147" t="s">
        <v>2418</v>
      </c>
    </row>
    <row r="52" spans="1:17" ht="18" x14ac:dyDescent="0.25">
      <c r="A52" s="134" t="str">
        <f>VLOOKUP(E52,'LISTADO ATM'!$A$2:$C$898,3,0)</f>
        <v>DISTRITO NACIONAL</v>
      </c>
      <c r="B52" s="129">
        <v>3335900348</v>
      </c>
      <c r="C52" s="136">
        <v>44342.867581018516</v>
      </c>
      <c r="D52" s="136" t="s">
        <v>2450</v>
      </c>
      <c r="E52" s="124">
        <v>678</v>
      </c>
      <c r="F52" s="145" t="str">
        <f>VLOOKUP(E52,VIP!$A$2:$O13437,2,0)</f>
        <v>DRBR678</v>
      </c>
      <c r="G52" s="134" t="str">
        <f>VLOOKUP(E52,'LISTADO ATM'!$A$2:$B$897,2,0)</f>
        <v>ATM Eco Petroleo San Isidro</v>
      </c>
      <c r="H52" s="134" t="str">
        <f>VLOOKUP(E52,VIP!$A$2:$O18300,7,FALSE)</f>
        <v>Si</v>
      </c>
      <c r="I52" s="134" t="str">
        <f>VLOOKUP(E52,VIP!$A$2:$O10265,8,FALSE)</f>
        <v>Si</v>
      </c>
      <c r="J52" s="134" t="str">
        <f>VLOOKUP(E52,VIP!$A$2:$O10215,8,FALSE)</f>
        <v>Si</v>
      </c>
      <c r="K52" s="134" t="str">
        <f>VLOOKUP(E52,VIP!$A$2:$O13789,6,0)</f>
        <v>NO</v>
      </c>
      <c r="L52" s="125" t="s">
        <v>2443</v>
      </c>
      <c r="M52" s="152" t="s">
        <v>2580</v>
      </c>
      <c r="N52" s="135" t="s">
        <v>2454</v>
      </c>
      <c r="O52" s="134" t="s">
        <v>2455</v>
      </c>
      <c r="P52" s="134"/>
      <c r="Q52" s="151">
        <v>44343.585416666669</v>
      </c>
    </row>
    <row r="53" spans="1:17" ht="18" x14ac:dyDescent="0.25">
      <c r="A53" s="134" t="str">
        <f>VLOOKUP(E53,'LISTADO ATM'!$A$2:$C$898,3,0)</f>
        <v>SUR</v>
      </c>
      <c r="B53" s="129">
        <v>3335900349</v>
      </c>
      <c r="C53" s="136">
        <v>44342.870254629626</v>
      </c>
      <c r="D53" s="136" t="s">
        <v>2450</v>
      </c>
      <c r="E53" s="124">
        <v>677</v>
      </c>
      <c r="F53" s="145" t="str">
        <f>VLOOKUP(E53,VIP!$A$2:$O13438,2,0)</f>
        <v>DRBR677</v>
      </c>
      <c r="G53" s="134" t="str">
        <f>VLOOKUP(E53,'LISTADO ATM'!$A$2:$B$897,2,0)</f>
        <v>ATM PBG Villa Jaragua</v>
      </c>
      <c r="H53" s="134" t="str">
        <f>VLOOKUP(E53,VIP!$A$2:$O18301,7,FALSE)</f>
        <v>Si</v>
      </c>
      <c r="I53" s="134" t="str">
        <f>VLOOKUP(E53,VIP!$A$2:$O10266,8,FALSE)</f>
        <v>Si</v>
      </c>
      <c r="J53" s="134" t="str">
        <f>VLOOKUP(E53,VIP!$A$2:$O10216,8,FALSE)</f>
        <v>Si</v>
      </c>
      <c r="K53" s="134" t="str">
        <f>VLOOKUP(E53,VIP!$A$2:$O13790,6,0)</f>
        <v>SI</v>
      </c>
      <c r="L53" s="125" t="s">
        <v>2418</v>
      </c>
      <c r="M53" s="135" t="s">
        <v>2447</v>
      </c>
      <c r="N53" s="135" t="s">
        <v>2454</v>
      </c>
      <c r="O53" s="134" t="s">
        <v>2455</v>
      </c>
      <c r="P53" s="134"/>
      <c r="Q53" s="147" t="s">
        <v>2418</v>
      </c>
    </row>
    <row r="54" spans="1:17" ht="18" x14ac:dyDescent="0.25">
      <c r="A54" s="134" t="str">
        <f>VLOOKUP(E54,'LISTADO ATM'!$A$2:$C$898,3,0)</f>
        <v>ESTE</v>
      </c>
      <c r="B54" s="129">
        <v>3335900350</v>
      </c>
      <c r="C54" s="136">
        <v>44342.872673611113</v>
      </c>
      <c r="D54" s="136" t="s">
        <v>2450</v>
      </c>
      <c r="E54" s="124">
        <v>842</v>
      </c>
      <c r="F54" s="145" t="str">
        <f>VLOOKUP(E54,VIP!$A$2:$O13439,2,0)</f>
        <v>DRBR842</v>
      </c>
      <c r="G54" s="134" t="str">
        <f>VLOOKUP(E54,'LISTADO ATM'!$A$2:$B$897,2,0)</f>
        <v xml:space="preserve">ATM Plaza Orense II (La Romana) </v>
      </c>
      <c r="H54" s="134" t="str">
        <f>VLOOKUP(E54,VIP!$A$2:$O18302,7,FALSE)</f>
        <v>Si</v>
      </c>
      <c r="I54" s="134" t="str">
        <f>VLOOKUP(E54,VIP!$A$2:$O10267,8,FALSE)</f>
        <v>Si</v>
      </c>
      <c r="J54" s="134" t="str">
        <f>VLOOKUP(E54,VIP!$A$2:$O10217,8,FALSE)</f>
        <v>Si</v>
      </c>
      <c r="K54" s="134" t="str">
        <f>VLOOKUP(E54,VIP!$A$2:$O13791,6,0)</f>
        <v>NO</v>
      </c>
      <c r="L54" s="125" t="s">
        <v>2418</v>
      </c>
      <c r="M54" s="152" t="s">
        <v>2580</v>
      </c>
      <c r="N54" s="135" t="s">
        <v>2454</v>
      </c>
      <c r="O54" s="134" t="s">
        <v>2455</v>
      </c>
      <c r="P54" s="134"/>
      <c r="Q54" s="151">
        <v>44343.460416666669</v>
      </c>
    </row>
    <row r="55" spans="1:17" ht="18" x14ac:dyDescent="0.25">
      <c r="A55" s="134" t="str">
        <f>VLOOKUP(E55,'LISTADO ATM'!$A$2:$C$898,3,0)</f>
        <v>DISTRITO NACIONAL</v>
      </c>
      <c r="B55" s="129">
        <v>3335900351</v>
      </c>
      <c r="C55" s="136">
        <v>44342.874097222222</v>
      </c>
      <c r="D55" s="136" t="s">
        <v>2473</v>
      </c>
      <c r="E55" s="124">
        <v>527</v>
      </c>
      <c r="F55" s="145" t="str">
        <f>VLOOKUP(E55,VIP!$A$2:$O13440,2,0)</f>
        <v>DRBR527</v>
      </c>
      <c r="G55" s="134" t="str">
        <f>VLOOKUP(E55,'LISTADO ATM'!$A$2:$B$897,2,0)</f>
        <v>ATM Oficina Zona Oriental II</v>
      </c>
      <c r="H55" s="134" t="str">
        <f>VLOOKUP(E55,VIP!$A$2:$O18303,7,FALSE)</f>
        <v>Si</v>
      </c>
      <c r="I55" s="134" t="str">
        <f>VLOOKUP(E55,VIP!$A$2:$O10268,8,FALSE)</f>
        <v>Si</v>
      </c>
      <c r="J55" s="134" t="str">
        <f>VLOOKUP(E55,VIP!$A$2:$O10218,8,FALSE)</f>
        <v>Si</v>
      </c>
      <c r="K55" s="134" t="str">
        <f>VLOOKUP(E55,VIP!$A$2:$O13792,6,0)</f>
        <v>SI</v>
      </c>
      <c r="L55" s="125" t="s">
        <v>2418</v>
      </c>
      <c r="M55" s="135" t="s">
        <v>2447</v>
      </c>
      <c r="N55" s="135" t="s">
        <v>2454</v>
      </c>
      <c r="O55" s="134" t="s">
        <v>2573</v>
      </c>
      <c r="P55" s="134"/>
      <c r="Q55" s="147" t="s">
        <v>2418</v>
      </c>
    </row>
    <row r="56" spans="1:17" ht="18" x14ac:dyDescent="0.25">
      <c r="A56" s="134" t="str">
        <f>VLOOKUP(E56,'LISTADO ATM'!$A$2:$C$898,3,0)</f>
        <v>DISTRITO NACIONAL</v>
      </c>
      <c r="B56" s="129">
        <v>3335900352</v>
      </c>
      <c r="C56" s="136">
        <v>44342.876666666663</v>
      </c>
      <c r="D56" s="136" t="s">
        <v>2450</v>
      </c>
      <c r="E56" s="124">
        <v>725</v>
      </c>
      <c r="F56" s="145" t="str">
        <f>VLOOKUP(E56,VIP!$A$2:$O13441,2,0)</f>
        <v>DRBR998</v>
      </c>
      <c r="G56" s="134" t="str">
        <f>VLOOKUP(E56,'LISTADO ATM'!$A$2:$B$897,2,0)</f>
        <v xml:space="preserve">ATM El Huacal II  </v>
      </c>
      <c r="H56" s="134" t="str">
        <f>VLOOKUP(E56,VIP!$A$2:$O18304,7,FALSE)</f>
        <v>Si</v>
      </c>
      <c r="I56" s="134" t="str">
        <f>VLOOKUP(E56,VIP!$A$2:$O10269,8,FALSE)</f>
        <v>Si</v>
      </c>
      <c r="J56" s="134" t="str">
        <f>VLOOKUP(E56,VIP!$A$2:$O10219,8,FALSE)</f>
        <v>Si</v>
      </c>
      <c r="K56" s="134" t="str">
        <f>VLOOKUP(E56,VIP!$A$2:$O13793,6,0)</f>
        <v>NO</v>
      </c>
      <c r="L56" s="125" t="s">
        <v>2443</v>
      </c>
      <c r="M56" s="152" t="s">
        <v>2580</v>
      </c>
      <c r="N56" s="135" t="s">
        <v>2454</v>
      </c>
      <c r="O56" s="134" t="s">
        <v>2455</v>
      </c>
      <c r="P56" s="134"/>
      <c r="Q56" s="151">
        <v>44343.462500000001</v>
      </c>
    </row>
    <row r="57" spans="1:17" ht="18" x14ac:dyDescent="0.25">
      <c r="A57" s="134" t="str">
        <f>VLOOKUP(E57,'LISTADO ATM'!$A$2:$C$898,3,0)</f>
        <v>DISTRITO NACIONAL</v>
      </c>
      <c r="B57" s="129">
        <v>3335900353</v>
      </c>
      <c r="C57" s="136">
        <v>44342.878761574073</v>
      </c>
      <c r="D57" s="136" t="s">
        <v>2450</v>
      </c>
      <c r="E57" s="124">
        <v>904</v>
      </c>
      <c r="F57" s="145" t="str">
        <f>VLOOKUP(E57,VIP!$A$2:$O13442,2,0)</f>
        <v>DRBR24B</v>
      </c>
      <c r="G57" s="134" t="str">
        <f>VLOOKUP(E57,'LISTADO ATM'!$A$2:$B$897,2,0)</f>
        <v xml:space="preserve">ATM Oficina Multicentro La Sirena Churchill </v>
      </c>
      <c r="H57" s="134" t="str">
        <f>VLOOKUP(E57,VIP!$A$2:$O18305,7,FALSE)</f>
        <v>Si</v>
      </c>
      <c r="I57" s="134" t="str">
        <f>VLOOKUP(E57,VIP!$A$2:$O10270,8,FALSE)</f>
        <v>Si</v>
      </c>
      <c r="J57" s="134" t="str">
        <f>VLOOKUP(E57,VIP!$A$2:$O10220,8,FALSE)</f>
        <v>Si</v>
      </c>
      <c r="K57" s="134" t="str">
        <f>VLOOKUP(E57,VIP!$A$2:$O13794,6,0)</f>
        <v>SI</v>
      </c>
      <c r="L57" s="125" t="s">
        <v>2418</v>
      </c>
      <c r="M57" s="152" t="s">
        <v>2580</v>
      </c>
      <c r="N57" s="135" t="s">
        <v>2454</v>
      </c>
      <c r="O57" s="134" t="s">
        <v>2455</v>
      </c>
      <c r="P57" s="134"/>
      <c r="Q57" s="151">
        <v>44343.63958333333</v>
      </c>
    </row>
    <row r="58" spans="1:17" ht="18" x14ac:dyDescent="0.25">
      <c r="A58" s="134" t="str">
        <f>VLOOKUP(E58,'LISTADO ATM'!$A$2:$C$898,3,0)</f>
        <v>SUR</v>
      </c>
      <c r="B58" s="129">
        <v>3335900354</v>
      </c>
      <c r="C58" s="136">
        <v>44342.880173611113</v>
      </c>
      <c r="D58" s="136" t="s">
        <v>2473</v>
      </c>
      <c r="E58" s="124">
        <v>825</v>
      </c>
      <c r="F58" s="145" t="str">
        <f>VLOOKUP(E58,VIP!$A$2:$O13443,2,0)</f>
        <v>DRBR825</v>
      </c>
      <c r="G58" s="134" t="str">
        <f>VLOOKUP(E58,'LISTADO ATM'!$A$2:$B$897,2,0)</f>
        <v xml:space="preserve">ATM Estacion Eco Cibeles (Las Matas de Farfán) </v>
      </c>
      <c r="H58" s="134" t="str">
        <f>VLOOKUP(E58,VIP!$A$2:$O18306,7,FALSE)</f>
        <v>Si</v>
      </c>
      <c r="I58" s="134" t="str">
        <f>VLOOKUP(E58,VIP!$A$2:$O10271,8,FALSE)</f>
        <v>Si</v>
      </c>
      <c r="J58" s="134" t="str">
        <f>VLOOKUP(E58,VIP!$A$2:$O10221,8,FALSE)</f>
        <v>Si</v>
      </c>
      <c r="K58" s="134" t="str">
        <f>VLOOKUP(E58,VIP!$A$2:$O13795,6,0)</f>
        <v>NO</v>
      </c>
      <c r="L58" s="125" t="s">
        <v>2443</v>
      </c>
      <c r="M58" s="152" t="s">
        <v>2580</v>
      </c>
      <c r="N58" s="135" t="s">
        <v>2454</v>
      </c>
      <c r="O58" s="134" t="s">
        <v>2573</v>
      </c>
      <c r="P58" s="134"/>
      <c r="Q58" s="151">
        <v>44343.644444444442</v>
      </c>
    </row>
    <row r="59" spans="1:17" ht="18" x14ac:dyDescent="0.25">
      <c r="A59" s="134" t="str">
        <f>VLOOKUP(E59,'LISTADO ATM'!$A$2:$C$898,3,0)</f>
        <v>NORTE</v>
      </c>
      <c r="B59" s="129">
        <v>3335900355</v>
      </c>
      <c r="C59" s="136">
        <v>44342.883229166669</v>
      </c>
      <c r="D59" s="136" t="s">
        <v>2473</v>
      </c>
      <c r="E59" s="124">
        <v>736</v>
      </c>
      <c r="F59" s="145" t="str">
        <f>VLOOKUP(E59,VIP!$A$2:$O13444,2,0)</f>
        <v>DRBR071</v>
      </c>
      <c r="G59" s="134" t="str">
        <f>VLOOKUP(E59,'LISTADO ATM'!$A$2:$B$897,2,0)</f>
        <v xml:space="preserve">ATM Oficina Puerto Plata I </v>
      </c>
      <c r="H59" s="134" t="str">
        <f>VLOOKUP(E59,VIP!$A$2:$O18307,7,FALSE)</f>
        <v>Si</v>
      </c>
      <c r="I59" s="134" t="str">
        <f>VLOOKUP(E59,VIP!$A$2:$O10272,8,FALSE)</f>
        <v>Si</v>
      </c>
      <c r="J59" s="134" t="str">
        <f>VLOOKUP(E59,VIP!$A$2:$O10222,8,FALSE)</f>
        <v>Si</v>
      </c>
      <c r="K59" s="134" t="str">
        <f>VLOOKUP(E59,VIP!$A$2:$O13796,6,0)</f>
        <v>SI</v>
      </c>
      <c r="L59" s="125" t="s">
        <v>2443</v>
      </c>
      <c r="M59" s="152" t="s">
        <v>2580</v>
      </c>
      <c r="N59" s="152" t="s">
        <v>2578</v>
      </c>
      <c r="O59" s="134" t="s">
        <v>2573</v>
      </c>
      <c r="P59" s="134"/>
      <c r="Q59" s="151">
        <v>44343.409722222219</v>
      </c>
    </row>
    <row r="60" spans="1:17" ht="18" x14ac:dyDescent="0.25">
      <c r="A60" s="134" t="str">
        <f>VLOOKUP(E60,'LISTADO ATM'!$A$2:$C$898,3,0)</f>
        <v>SUR</v>
      </c>
      <c r="B60" s="129">
        <v>3335900356</v>
      </c>
      <c r="C60" s="136">
        <v>44342.885879629626</v>
      </c>
      <c r="D60" s="136" t="s">
        <v>2473</v>
      </c>
      <c r="E60" s="124">
        <v>871</v>
      </c>
      <c r="F60" s="145" t="str">
        <f>VLOOKUP(E60,VIP!$A$2:$O13445,2,0)</f>
        <v>DRBR871</v>
      </c>
      <c r="G60" s="134" t="str">
        <f>VLOOKUP(E60,'LISTADO ATM'!$A$2:$B$897,2,0)</f>
        <v>ATM Plaza Cultural San Juan</v>
      </c>
      <c r="H60" s="134" t="str">
        <f>VLOOKUP(E60,VIP!$A$2:$O18308,7,FALSE)</f>
        <v>N/A</v>
      </c>
      <c r="I60" s="134" t="str">
        <f>VLOOKUP(E60,VIP!$A$2:$O10273,8,FALSE)</f>
        <v>N/A</v>
      </c>
      <c r="J60" s="134" t="str">
        <f>VLOOKUP(E60,VIP!$A$2:$O10223,8,FALSE)</f>
        <v>N/A</v>
      </c>
      <c r="K60" s="134" t="str">
        <f>VLOOKUP(E60,VIP!$A$2:$O13797,6,0)</f>
        <v>N/A</v>
      </c>
      <c r="L60" s="125" t="s">
        <v>2443</v>
      </c>
      <c r="M60" s="152" t="s">
        <v>2580</v>
      </c>
      <c r="N60" s="152" t="s">
        <v>2578</v>
      </c>
      <c r="O60" s="134" t="s">
        <v>2573</v>
      </c>
      <c r="P60" s="134"/>
      <c r="Q60" s="151">
        <v>44343.584722222222</v>
      </c>
    </row>
    <row r="61" spans="1:17" ht="18" x14ac:dyDescent="0.25">
      <c r="A61" s="134" t="str">
        <f>VLOOKUP(E61,'LISTADO ATM'!$A$2:$C$898,3,0)</f>
        <v>SUR</v>
      </c>
      <c r="B61" s="129">
        <v>3335900357</v>
      </c>
      <c r="C61" s="136">
        <v>44342.887592592589</v>
      </c>
      <c r="D61" s="136" t="s">
        <v>2473</v>
      </c>
      <c r="E61" s="124">
        <v>751</v>
      </c>
      <c r="F61" s="145" t="str">
        <f>VLOOKUP(E61,VIP!$A$2:$O13446,2,0)</f>
        <v>DRBR751</v>
      </c>
      <c r="G61" s="134" t="str">
        <f>VLOOKUP(E61,'LISTADO ATM'!$A$2:$B$897,2,0)</f>
        <v>ATM Eco Petroleo Camilo</v>
      </c>
      <c r="H61" s="134" t="str">
        <f>VLOOKUP(E61,VIP!$A$2:$O18309,7,FALSE)</f>
        <v>N/A</v>
      </c>
      <c r="I61" s="134" t="str">
        <f>VLOOKUP(E61,VIP!$A$2:$O10274,8,FALSE)</f>
        <v>N/A</v>
      </c>
      <c r="J61" s="134" t="str">
        <f>VLOOKUP(E61,VIP!$A$2:$O10224,8,FALSE)</f>
        <v>N/A</v>
      </c>
      <c r="K61" s="134" t="str">
        <f>VLOOKUP(E61,VIP!$A$2:$O13798,6,0)</f>
        <v>N/A</v>
      </c>
      <c r="L61" s="125" t="s">
        <v>2418</v>
      </c>
      <c r="M61" s="152" t="s">
        <v>2580</v>
      </c>
      <c r="N61" s="152" t="s">
        <v>2578</v>
      </c>
      <c r="O61" s="134" t="s">
        <v>2573</v>
      </c>
      <c r="P61" s="134"/>
      <c r="Q61" s="151">
        <v>44343.64166666667</v>
      </c>
    </row>
    <row r="62" spans="1:17" ht="18" x14ac:dyDescent="0.25">
      <c r="A62" s="134" t="str">
        <f>VLOOKUP(E62,'LISTADO ATM'!$A$2:$C$898,3,0)</f>
        <v>NORTE</v>
      </c>
      <c r="B62" s="129">
        <v>3335900358</v>
      </c>
      <c r="C62" s="136">
        <v>44342.891504629632</v>
      </c>
      <c r="D62" s="136" t="s">
        <v>2473</v>
      </c>
      <c r="E62" s="124">
        <v>712</v>
      </c>
      <c r="F62" s="145" t="str">
        <f>VLOOKUP(E62,VIP!$A$2:$O13447,2,0)</f>
        <v>DRBR128</v>
      </c>
      <c r="G62" s="134" t="str">
        <f>VLOOKUP(E62,'LISTADO ATM'!$A$2:$B$897,2,0)</f>
        <v xml:space="preserve">ATM Oficina Imbert </v>
      </c>
      <c r="H62" s="134" t="str">
        <f>VLOOKUP(E62,VIP!$A$2:$O18310,7,FALSE)</f>
        <v>Si</v>
      </c>
      <c r="I62" s="134" t="str">
        <f>VLOOKUP(E62,VIP!$A$2:$O10275,8,FALSE)</f>
        <v>Si</v>
      </c>
      <c r="J62" s="134" t="str">
        <f>VLOOKUP(E62,VIP!$A$2:$O10225,8,FALSE)</f>
        <v>Si</v>
      </c>
      <c r="K62" s="134" t="str">
        <f>VLOOKUP(E62,VIP!$A$2:$O13799,6,0)</f>
        <v>SI</v>
      </c>
      <c r="L62" s="125" t="s">
        <v>2418</v>
      </c>
      <c r="M62" s="152" t="s">
        <v>2580</v>
      </c>
      <c r="N62" s="152" t="s">
        <v>2578</v>
      </c>
      <c r="O62" s="134" t="s">
        <v>2573</v>
      </c>
      <c r="P62" s="134"/>
      <c r="Q62" s="151">
        <v>44343.460416666669</v>
      </c>
    </row>
    <row r="63" spans="1:17" ht="18" x14ac:dyDescent="0.25">
      <c r="A63" s="134" t="str">
        <f>VLOOKUP(E63,'LISTADO ATM'!$A$2:$C$898,3,0)</f>
        <v>NORTE</v>
      </c>
      <c r="B63" s="129">
        <v>3335900361</v>
      </c>
      <c r="C63" s="136">
        <v>44342.900740740741</v>
      </c>
      <c r="D63" s="136" t="s">
        <v>2180</v>
      </c>
      <c r="E63" s="124">
        <v>645</v>
      </c>
      <c r="F63" s="145" t="str">
        <f>VLOOKUP(E63,VIP!$A$2:$O13448,2,0)</f>
        <v>DRBR329</v>
      </c>
      <c r="G63" s="134" t="str">
        <f>VLOOKUP(E63,'LISTADO ATM'!$A$2:$B$897,2,0)</f>
        <v xml:space="preserve">ATM UNP Cabrera </v>
      </c>
      <c r="H63" s="134" t="str">
        <f>VLOOKUP(E63,VIP!$A$2:$O18311,7,FALSE)</f>
        <v>Si</v>
      </c>
      <c r="I63" s="134" t="str">
        <f>VLOOKUP(E63,VIP!$A$2:$O10276,8,FALSE)</f>
        <v>Si</v>
      </c>
      <c r="J63" s="134" t="str">
        <f>VLOOKUP(E63,VIP!$A$2:$O10226,8,FALSE)</f>
        <v>Si</v>
      </c>
      <c r="K63" s="134" t="str">
        <f>VLOOKUP(E63,VIP!$A$2:$O13800,6,0)</f>
        <v>NO</v>
      </c>
      <c r="L63" s="125" t="s">
        <v>2572</v>
      </c>
      <c r="M63" s="152" t="s">
        <v>2580</v>
      </c>
      <c r="N63" s="152" t="s">
        <v>2578</v>
      </c>
      <c r="O63" s="134" t="s">
        <v>2456</v>
      </c>
      <c r="P63" s="134"/>
      <c r="Q63" s="151">
        <v>44343.40902777778</v>
      </c>
    </row>
    <row r="64" spans="1:17" ht="18" x14ac:dyDescent="0.25">
      <c r="A64" s="134" t="str">
        <f>VLOOKUP(E64,'LISTADO ATM'!$A$2:$C$898,3,0)</f>
        <v>ESTE</v>
      </c>
      <c r="B64" s="129">
        <v>3335900363</v>
      </c>
      <c r="C64" s="136">
        <v>44342.904120370367</v>
      </c>
      <c r="D64" s="136" t="s">
        <v>2180</v>
      </c>
      <c r="E64" s="124">
        <v>268</v>
      </c>
      <c r="F64" s="145" t="str">
        <f>VLOOKUP(E64,VIP!$A$2:$O13450,2,0)</f>
        <v>DRBR268</v>
      </c>
      <c r="G64" s="134" t="str">
        <f>VLOOKUP(E64,'LISTADO ATM'!$A$2:$B$897,2,0)</f>
        <v xml:space="preserve">ATM Autobanco La Altagracia (Higuey) </v>
      </c>
      <c r="H64" s="134" t="str">
        <f>VLOOKUP(E64,VIP!$A$2:$O18313,7,FALSE)</f>
        <v>Si</v>
      </c>
      <c r="I64" s="134" t="str">
        <f>VLOOKUP(E64,VIP!$A$2:$O10278,8,FALSE)</f>
        <v>Si</v>
      </c>
      <c r="J64" s="134" t="str">
        <f>VLOOKUP(E64,VIP!$A$2:$O10228,8,FALSE)</f>
        <v>Si</v>
      </c>
      <c r="K64" s="134" t="str">
        <f>VLOOKUP(E64,VIP!$A$2:$O13802,6,0)</f>
        <v>NO</v>
      </c>
      <c r="L64" s="125" t="s">
        <v>2219</v>
      </c>
      <c r="M64" s="152" t="s">
        <v>2580</v>
      </c>
      <c r="N64" s="152" t="s">
        <v>2578</v>
      </c>
      <c r="O64" s="134" t="s">
        <v>2456</v>
      </c>
      <c r="P64" s="134"/>
      <c r="Q64" s="151">
        <v>44343.40347222222</v>
      </c>
    </row>
    <row r="65" spans="1:17" ht="18" x14ac:dyDescent="0.25">
      <c r="A65" s="134" t="str">
        <f>VLOOKUP(E65,'LISTADO ATM'!$A$2:$C$898,3,0)</f>
        <v>DISTRITO NACIONAL</v>
      </c>
      <c r="B65" s="129">
        <v>3335900364</v>
      </c>
      <c r="C65" s="136">
        <v>44342.905057870368</v>
      </c>
      <c r="D65" s="136" t="s">
        <v>2180</v>
      </c>
      <c r="E65" s="124">
        <v>235</v>
      </c>
      <c r="F65" s="145" t="str">
        <f>VLOOKUP(E65,VIP!$A$2:$O13451,2,0)</f>
        <v>DRBR235</v>
      </c>
      <c r="G65" s="134" t="str">
        <f>VLOOKUP(E65,'LISTADO ATM'!$A$2:$B$897,2,0)</f>
        <v xml:space="preserve">ATM Oficina Multicentro La Sirena San Isidro </v>
      </c>
      <c r="H65" s="134" t="str">
        <f>VLOOKUP(E65,VIP!$A$2:$O18314,7,FALSE)</f>
        <v>Si</v>
      </c>
      <c r="I65" s="134" t="str">
        <f>VLOOKUP(E65,VIP!$A$2:$O10279,8,FALSE)</f>
        <v>Si</v>
      </c>
      <c r="J65" s="134" t="str">
        <f>VLOOKUP(E65,VIP!$A$2:$O10229,8,FALSE)</f>
        <v>Si</v>
      </c>
      <c r="K65" s="134" t="str">
        <f>VLOOKUP(E65,VIP!$A$2:$O13803,6,0)</f>
        <v>SI</v>
      </c>
      <c r="L65" s="125" t="s">
        <v>2469</v>
      </c>
      <c r="M65" s="152" t="s">
        <v>2580</v>
      </c>
      <c r="N65" s="152" t="s">
        <v>2578</v>
      </c>
      <c r="O65" s="134" t="s">
        <v>2456</v>
      </c>
      <c r="P65" s="134"/>
      <c r="Q65" s="151">
        <v>44343.652083333334</v>
      </c>
    </row>
    <row r="66" spans="1:17" ht="18" x14ac:dyDescent="0.25">
      <c r="A66" s="134" t="str">
        <f>VLOOKUP(E66,'LISTADO ATM'!$A$2:$C$898,3,0)</f>
        <v>ESTE</v>
      </c>
      <c r="B66" s="129">
        <v>3335900365</v>
      </c>
      <c r="C66" s="136">
        <v>44342.906273148146</v>
      </c>
      <c r="D66" s="136" t="s">
        <v>2180</v>
      </c>
      <c r="E66" s="124">
        <v>368</v>
      </c>
      <c r="F66" s="145" t="str">
        <f>VLOOKUP(E66,VIP!$A$2:$O13452,2,0)</f>
        <v xml:space="preserve">DRBR368 </v>
      </c>
      <c r="G66" s="134" t="str">
        <f>VLOOKUP(E66,'LISTADO ATM'!$A$2:$B$897,2,0)</f>
        <v>ATM Ayuntamiento Peralvillo</v>
      </c>
      <c r="H66" s="134" t="str">
        <f>VLOOKUP(E66,VIP!$A$2:$O18315,7,FALSE)</f>
        <v>N/A</v>
      </c>
      <c r="I66" s="134" t="str">
        <f>VLOOKUP(E66,VIP!$A$2:$O10280,8,FALSE)</f>
        <v>N/A</v>
      </c>
      <c r="J66" s="134" t="str">
        <f>VLOOKUP(E66,VIP!$A$2:$O10230,8,FALSE)</f>
        <v>N/A</v>
      </c>
      <c r="K66" s="134" t="str">
        <f>VLOOKUP(E66,VIP!$A$2:$O13804,6,0)</f>
        <v>N/A</v>
      </c>
      <c r="L66" s="125" t="s">
        <v>2245</v>
      </c>
      <c r="M66" s="152" t="s">
        <v>2580</v>
      </c>
      <c r="N66" s="152" t="s">
        <v>2578</v>
      </c>
      <c r="O66" s="134" t="s">
        <v>2456</v>
      </c>
      <c r="P66" s="134"/>
      <c r="Q66" s="151">
        <v>44343.626388888886</v>
      </c>
    </row>
    <row r="67" spans="1:17" ht="18" x14ac:dyDescent="0.25">
      <c r="A67" s="134" t="str">
        <f>VLOOKUP(E67,'LISTADO ATM'!$A$2:$C$898,3,0)</f>
        <v>ESTE</v>
      </c>
      <c r="B67" s="129">
        <v>3335900366</v>
      </c>
      <c r="C67" s="136">
        <v>44342.907268518517</v>
      </c>
      <c r="D67" s="136" t="s">
        <v>2180</v>
      </c>
      <c r="E67" s="124">
        <v>427</v>
      </c>
      <c r="F67" s="145" t="str">
        <f>VLOOKUP(E67,VIP!$A$2:$O13453,2,0)</f>
        <v>DRBR427</v>
      </c>
      <c r="G67" s="134" t="str">
        <f>VLOOKUP(E67,'LISTADO ATM'!$A$2:$B$897,2,0)</f>
        <v xml:space="preserve">ATM Almacenes Iberia (Hato Mayor) </v>
      </c>
      <c r="H67" s="134" t="str">
        <f>VLOOKUP(E67,VIP!$A$2:$O18316,7,FALSE)</f>
        <v>Si</v>
      </c>
      <c r="I67" s="134" t="str">
        <f>VLOOKUP(E67,VIP!$A$2:$O10281,8,FALSE)</f>
        <v>Si</v>
      </c>
      <c r="J67" s="134" t="str">
        <f>VLOOKUP(E67,VIP!$A$2:$O10231,8,FALSE)</f>
        <v>Si</v>
      </c>
      <c r="K67" s="134" t="str">
        <f>VLOOKUP(E67,VIP!$A$2:$O13805,6,0)</f>
        <v>NO</v>
      </c>
      <c r="L67" s="125" t="s">
        <v>2219</v>
      </c>
      <c r="M67" s="152" t="s">
        <v>2580</v>
      </c>
      <c r="N67" s="152" t="s">
        <v>2578</v>
      </c>
      <c r="O67" s="134" t="s">
        <v>2456</v>
      </c>
      <c r="P67" s="134"/>
      <c r="Q67" s="151">
        <v>44343.59375</v>
      </c>
    </row>
    <row r="68" spans="1:17" ht="18" x14ac:dyDescent="0.25">
      <c r="A68" s="134" t="str">
        <f>VLOOKUP(E68,'LISTADO ATM'!$A$2:$C$898,3,0)</f>
        <v>DISTRITO NACIONAL</v>
      </c>
      <c r="B68" s="129">
        <v>3335900367</v>
      </c>
      <c r="C68" s="136">
        <v>44342.908356481479</v>
      </c>
      <c r="D68" s="136" t="s">
        <v>2180</v>
      </c>
      <c r="E68" s="124">
        <v>390</v>
      </c>
      <c r="F68" s="145" t="str">
        <f>VLOOKUP(E68,VIP!$A$2:$O13454,2,0)</f>
        <v>DRBR390</v>
      </c>
      <c r="G68" s="134" t="str">
        <f>VLOOKUP(E68,'LISTADO ATM'!$A$2:$B$897,2,0)</f>
        <v xml:space="preserve">ATM Oficina Boca Chica II </v>
      </c>
      <c r="H68" s="134" t="str">
        <f>VLOOKUP(E68,VIP!$A$2:$O18317,7,FALSE)</f>
        <v>Si</v>
      </c>
      <c r="I68" s="134" t="str">
        <f>VLOOKUP(E68,VIP!$A$2:$O10282,8,FALSE)</f>
        <v>Si</v>
      </c>
      <c r="J68" s="134" t="str">
        <f>VLOOKUP(E68,VIP!$A$2:$O10232,8,FALSE)</f>
        <v>Si</v>
      </c>
      <c r="K68" s="134" t="str">
        <f>VLOOKUP(E68,VIP!$A$2:$O13806,6,0)</f>
        <v>NO</v>
      </c>
      <c r="L68" s="125" t="s">
        <v>2572</v>
      </c>
      <c r="M68" s="152" t="s">
        <v>2580</v>
      </c>
      <c r="N68" s="152" t="s">
        <v>2578</v>
      </c>
      <c r="O68" s="134" t="s">
        <v>2456</v>
      </c>
      <c r="P68" s="134"/>
      <c r="Q68" s="151">
        <v>44343.504861111112</v>
      </c>
    </row>
    <row r="69" spans="1:17" ht="18" x14ac:dyDescent="0.25">
      <c r="A69" s="134" t="str">
        <f>VLOOKUP(E69,'LISTADO ATM'!$A$2:$C$898,3,0)</f>
        <v>NORTE</v>
      </c>
      <c r="B69" s="129">
        <v>3335900368</v>
      </c>
      <c r="C69" s="136">
        <v>44342.909421296295</v>
      </c>
      <c r="D69" s="136" t="s">
        <v>2181</v>
      </c>
      <c r="E69" s="124">
        <v>351</v>
      </c>
      <c r="F69" s="145" t="str">
        <f>VLOOKUP(E69,VIP!$A$2:$O13455,2,0)</f>
        <v>DRBR351</v>
      </c>
      <c r="G69" s="134" t="str">
        <f>VLOOKUP(E69,'LISTADO ATM'!$A$2:$B$897,2,0)</f>
        <v xml:space="preserve">ATM S/M José Luís (Puerto Plata) </v>
      </c>
      <c r="H69" s="134" t="str">
        <f>VLOOKUP(E69,VIP!$A$2:$O18318,7,FALSE)</f>
        <v>Si</v>
      </c>
      <c r="I69" s="134" t="str">
        <f>VLOOKUP(E69,VIP!$A$2:$O10283,8,FALSE)</f>
        <v>Si</v>
      </c>
      <c r="J69" s="134" t="str">
        <f>VLOOKUP(E69,VIP!$A$2:$O10233,8,FALSE)</f>
        <v>Si</v>
      </c>
      <c r="K69" s="134" t="str">
        <f>VLOOKUP(E69,VIP!$A$2:$O13807,6,0)</f>
        <v>NO</v>
      </c>
      <c r="L69" s="125" t="s">
        <v>2219</v>
      </c>
      <c r="M69" s="152" t="s">
        <v>2580</v>
      </c>
      <c r="N69" s="152" t="s">
        <v>2578</v>
      </c>
      <c r="O69" s="134" t="s">
        <v>2569</v>
      </c>
      <c r="P69" s="134"/>
      <c r="Q69" s="151">
        <v>44343.404166666667</v>
      </c>
    </row>
    <row r="70" spans="1:17" ht="18" x14ac:dyDescent="0.25">
      <c r="A70" s="134" t="str">
        <f>VLOOKUP(E70,'LISTADO ATM'!$A$2:$C$898,3,0)</f>
        <v>ESTE</v>
      </c>
      <c r="B70" s="129">
        <v>3335900369</v>
      </c>
      <c r="C70" s="136">
        <v>44342.911145833335</v>
      </c>
      <c r="D70" s="136" t="s">
        <v>2180</v>
      </c>
      <c r="E70" s="124">
        <v>462</v>
      </c>
      <c r="F70" s="145" t="str">
        <f>VLOOKUP(E70,VIP!$A$2:$O13456,2,0)</f>
        <v>DRBR462</v>
      </c>
      <c r="G70" s="134" t="str">
        <f>VLOOKUP(E70,'LISTADO ATM'!$A$2:$B$897,2,0)</f>
        <v>ATM Agrocafe Del Caribe</v>
      </c>
      <c r="H70" s="134" t="str">
        <f>VLOOKUP(E70,VIP!$A$2:$O18319,7,FALSE)</f>
        <v>Si</v>
      </c>
      <c r="I70" s="134" t="str">
        <f>VLOOKUP(E70,VIP!$A$2:$O10284,8,FALSE)</f>
        <v>Si</v>
      </c>
      <c r="J70" s="134" t="str">
        <f>VLOOKUP(E70,VIP!$A$2:$O10234,8,FALSE)</f>
        <v>Si</v>
      </c>
      <c r="K70" s="134" t="str">
        <f>VLOOKUP(E70,VIP!$A$2:$O13808,6,0)</f>
        <v>NO</v>
      </c>
      <c r="L70" s="125" t="s">
        <v>2572</v>
      </c>
      <c r="M70" s="152" t="s">
        <v>2580</v>
      </c>
      <c r="N70" s="152" t="s">
        <v>2578</v>
      </c>
      <c r="O70" s="134" t="s">
        <v>2456</v>
      </c>
      <c r="P70" s="134"/>
      <c r="Q70" s="151">
        <v>44343.597222222219</v>
      </c>
    </row>
    <row r="71" spans="1:17" ht="18" x14ac:dyDescent="0.25">
      <c r="A71" s="134" t="str">
        <f>VLOOKUP(E71,'LISTADO ATM'!$A$2:$C$898,3,0)</f>
        <v>SUR</v>
      </c>
      <c r="B71" s="129">
        <v>3335900370</v>
      </c>
      <c r="C71" s="136">
        <v>44342.911956018521</v>
      </c>
      <c r="D71" s="136" t="s">
        <v>2180</v>
      </c>
      <c r="E71" s="124">
        <v>84</v>
      </c>
      <c r="F71" s="145" t="str">
        <f>VLOOKUP(E71,VIP!$A$2:$O13457,2,0)</f>
        <v>DRBR084</v>
      </c>
      <c r="G71" s="134" t="str">
        <f>VLOOKUP(E71,'LISTADO ATM'!$A$2:$B$897,2,0)</f>
        <v xml:space="preserve">ATM Oficina Multicentro Sirena San Cristóbal </v>
      </c>
      <c r="H71" s="134" t="str">
        <f>VLOOKUP(E71,VIP!$A$2:$O18320,7,FALSE)</f>
        <v>Si</v>
      </c>
      <c r="I71" s="134" t="str">
        <f>VLOOKUP(E71,VIP!$A$2:$O10285,8,FALSE)</f>
        <v>Si</v>
      </c>
      <c r="J71" s="134" t="str">
        <f>VLOOKUP(E71,VIP!$A$2:$O10235,8,FALSE)</f>
        <v>Si</v>
      </c>
      <c r="K71" s="134" t="str">
        <f>VLOOKUP(E71,VIP!$A$2:$O13809,6,0)</f>
        <v>SI</v>
      </c>
      <c r="L71" s="125" t="s">
        <v>2572</v>
      </c>
      <c r="M71" s="152" t="s">
        <v>2580</v>
      </c>
      <c r="N71" s="135" t="s">
        <v>2454</v>
      </c>
      <c r="O71" s="134" t="s">
        <v>2456</v>
      </c>
      <c r="P71" s="134"/>
      <c r="Q71" s="151">
        <v>44343.737500000003</v>
      </c>
    </row>
    <row r="72" spans="1:17" ht="18" x14ac:dyDescent="0.25">
      <c r="A72" s="134" t="str">
        <f>VLOOKUP(E72,'LISTADO ATM'!$A$2:$C$898,3,0)</f>
        <v>ESTE</v>
      </c>
      <c r="B72" s="129">
        <v>3335900372</v>
      </c>
      <c r="C72" s="136">
        <v>44342.912928240738</v>
      </c>
      <c r="D72" s="136" t="s">
        <v>2180</v>
      </c>
      <c r="E72" s="124">
        <v>630</v>
      </c>
      <c r="F72" s="145" t="str">
        <f>VLOOKUP(E72,VIP!$A$2:$O13458,2,0)</f>
        <v>DRBR112</v>
      </c>
      <c r="G72" s="134" t="str">
        <f>VLOOKUP(E72,'LISTADO ATM'!$A$2:$B$897,2,0)</f>
        <v xml:space="preserve">ATM Oficina Plaza Zaglul (SPM) </v>
      </c>
      <c r="H72" s="134" t="str">
        <f>VLOOKUP(E72,VIP!$A$2:$O18321,7,FALSE)</f>
        <v>Si</v>
      </c>
      <c r="I72" s="134" t="str">
        <f>VLOOKUP(E72,VIP!$A$2:$O10286,8,FALSE)</f>
        <v>Si</v>
      </c>
      <c r="J72" s="134" t="str">
        <f>VLOOKUP(E72,VIP!$A$2:$O10236,8,FALSE)</f>
        <v>Si</v>
      </c>
      <c r="K72" s="134" t="str">
        <f>VLOOKUP(E72,VIP!$A$2:$O13810,6,0)</f>
        <v>NO</v>
      </c>
      <c r="L72" s="125" t="s">
        <v>2572</v>
      </c>
      <c r="M72" s="152" t="s">
        <v>2580</v>
      </c>
      <c r="N72" s="152" t="s">
        <v>2578</v>
      </c>
      <c r="O72" s="134" t="s">
        <v>2456</v>
      </c>
      <c r="P72" s="134"/>
      <c r="Q72" s="151">
        <v>44343.50277777778</v>
      </c>
    </row>
    <row r="73" spans="1:17" ht="18" x14ac:dyDescent="0.25">
      <c r="A73" s="134" t="str">
        <f>VLOOKUP(E73,'LISTADO ATM'!$A$2:$C$898,3,0)</f>
        <v>NORTE</v>
      </c>
      <c r="B73" s="129">
        <v>3335900373</v>
      </c>
      <c r="C73" s="136">
        <v>44342.913761574076</v>
      </c>
      <c r="D73" s="136" t="s">
        <v>2180</v>
      </c>
      <c r="E73" s="124">
        <v>95</v>
      </c>
      <c r="F73" s="145" t="str">
        <f>VLOOKUP(E73,VIP!$A$2:$O13459,2,0)</f>
        <v>DRBR095</v>
      </c>
      <c r="G73" s="134" t="str">
        <f>VLOOKUP(E73,'LISTADO ATM'!$A$2:$B$897,2,0)</f>
        <v xml:space="preserve">ATM Oficina Tenares </v>
      </c>
      <c r="H73" s="134" t="str">
        <f>VLOOKUP(E73,VIP!$A$2:$O18322,7,FALSE)</f>
        <v>Si</v>
      </c>
      <c r="I73" s="134" t="str">
        <f>VLOOKUP(E73,VIP!$A$2:$O10287,8,FALSE)</f>
        <v>Si</v>
      </c>
      <c r="J73" s="134" t="str">
        <f>VLOOKUP(E73,VIP!$A$2:$O10237,8,FALSE)</f>
        <v>Si</v>
      </c>
      <c r="K73" s="134" t="str">
        <f>VLOOKUP(E73,VIP!$A$2:$O13811,6,0)</f>
        <v>SI</v>
      </c>
      <c r="L73" s="125" t="s">
        <v>2219</v>
      </c>
      <c r="M73" s="152" t="s">
        <v>2580</v>
      </c>
      <c r="N73" s="152" t="s">
        <v>2578</v>
      </c>
      <c r="O73" s="134" t="s">
        <v>2456</v>
      </c>
      <c r="P73" s="134"/>
      <c r="Q73" s="151">
        <v>44343.59375</v>
      </c>
    </row>
    <row r="74" spans="1:17" ht="18" x14ac:dyDescent="0.25">
      <c r="A74" s="134" t="str">
        <f>VLOOKUP(E74,'LISTADO ATM'!$A$2:$C$898,3,0)</f>
        <v>SUR</v>
      </c>
      <c r="B74" s="129">
        <v>3335900376</v>
      </c>
      <c r="C74" s="136">
        <v>44342.946261574078</v>
      </c>
      <c r="D74" s="136" t="s">
        <v>2450</v>
      </c>
      <c r="E74" s="124">
        <v>615</v>
      </c>
      <c r="F74" s="145" t="str">
        <f>VLOOKUP(E74,VIP!$A$2:$O13460,2,0)</f>
        <v>DRBR418</v>
      </c>
      <c r="G74" s="134" t="str">
        <f>VLOOKUP(E74,'LISTADO ATM'!$A$2:$B$897,2,0)</f>
        <v xml:space="preserve">ATM Estación Sunix Cabral (Barahona) </v>
      </c>
      <c r="H74" s="134" t="str">
        <f>VLOOKUP(E74,VIP!$A$2:$O18323,7,FALSE)</f>
        <v>Si</v>
      </c>
      <c r="I74" s="134" t="str">
        <f>VLOOKUP(E74,VIP!$A$2:$O10288,8,FALSE)</f>
        <v>Si</v>
      </c>
      <c r="J74" s="134" t="str">
        <f>VLOOKUP(E74,VIP!$A$2:$O10238,8,FALSE)</f>
        <v>Si</v>
      </c>
      <c r="K74" s="134" t="str">
        <f>VLOOKUP(E74,VIP!$A$2:$O13812,6,0)</f>
        <v>NO</v>
      </c>
      <c r="L74" s="125" t="s">
        <v>2418</v>
      </c>
      <c r="M74" s="152" t="s">
        <v>2580</v>
      </c>
      <c r="N74" s="135" t="s">
        <v>2454</v>
      </c>
      <c r="O74" s="134" t="s">
        <v>2455</v>
      </c>
      <c r="P74" s="134"/>
      <c r="Q74" s="151">
        <v>44343.414583333331</v>
      </c>
    </row>
    <row r="75" spans="1:17" ht="18" x14ac:dyDescent="0.25">
      <c r="A75" s="134" t="str">
        <f>VLOOKUP(E75,'LISTADO ATM'!$A$2:$C$898,3,0)</f>
        <v>ESTE</v>
      </c>
      <c r="B75" s="129">
        <v>3335900377</v>
      </c>
      <c r="C75" s="136">
        <v>44342.949965277781</v>
      </c>
      <c r="D75" s="136" t="s">
        <v>2473</v>
      </c>
      <c r="E75" s="124">
        <v>121</v>
      </c>
      <c r="F75" s="145" t="str">
        <f>VLOOKUP(E75,VIP!$A$2:$O13461,2,0)</f>
        <v>DRBR121</v>
      </c>
      <c r="G75" s="134" t="str">
        <f>VLOOKUP(E75,'LISTADO ATM'!$A$2:$B$897,2,0)</f>
        <v xml:space="preserve">ATM Oficina Bayaguana </v>
      </c>
      <c r="H75" s="134" t="str">
        <f>VLOOKUP(E75,VIP!$A$2:$O18324,7,FALSE)</f>
        <v>Si</v>
      </c>
      <c r="I75" s="134" t="str">
        <f>VLOOKUP(E75,VIP!$A$2:$O10289,8,FALSE)</f>
        <v>Si</v>
      </c>
      <c r="J75" s="134" t="str">
        <f>VLOOKUP(E75,VIP!$A$2:$O10239,8,FALSE)</f>
        <v>Si</v>
      </c>
      <c r="K75" s="134" t="str">
        <f>VLOOKUP(E75,VIP!$A$2:$O13813,6,0)</f>
        <v>SI</v>
      </c>
      <c r="L75" s="125" t="s">
        <v>2418</v>
      </c>
      <c r="M75" s="152" t="s">
        <v>2580</v>
      </c>
      <c r="N75" s="152" t="s">
        <v>2578</v>
      </c>
      <c r="O75" s="134" t="s">
        <v>2573</v>
      </c>
      <c r="P75" s="134"/>
      <c r="Q75" s="151">
        <v>44343.413888888892</v>
      </c>
    </row>
    <row r="76" spans="1:17" ht="18" x14ac:dyDescent="0.25">
      <c r="A76" s="134" t="str">
        <f>VLOOKUP(E76,'LISTADO ATM'!$A$2:$C$898,3,0)</f>
        <v>SUR</v>
      </c>
      <c r="B76" s="129">
        <v>3335900378</v>
      </c>
      <c r="C76" s="136">
        <v>44342.951354166667</v>
      </c>
      <c r="D76" s="136" t="s">
        <v>2450</v>
      </c>
      <c r="E76" s="124">
        <v>750</v>
      </c>
      <c r="F76" s="145" t="str">
        <f>VLOOKUP(E76,VIP!$A$2:$O13462,2,0)</f>
        <v>DRBR265</v>
      </c>
      <c r="G76" s="134" t="str">
        <f>VLOOKUP(E76,'LISTADO ATM'!$A$2:$B$897,2,0)</f>
        <v xml:space="preserve">ATM UNP Duvergé </v>
      </c>
      <c r="H76" s="134" t="str">
        <f>VLOOKUP(E76,VIP!$A$2:$O18325,7,FALSE)</f>
        <v>Si</v>
      </c>
      <c r="I76" s="134" t="str">
        <f>VLOOKUP(E76,VIP!$A$2:$O10290,8,FALSE)</f>
        <v>Si</v>
      </c>
      <c r="J76" s="134" t="str">
        <f>VLOOKUP(E76,VIP!$A$2:$O10240,8,FALSE)</f>
        <v>Si</v>
      </c>
      <c r="K76" s="134" t="str">
        <f>VLOOKUP(E76,VIP!$A$2:$O13814,6,0)</f>
        <v>SI</v>
      </c>
      <c r="L76" s="125" t="s">
        <v>2418</v>
      </c>
      <c r="M76" s="152" t="s">
        <v>2580</v>
      </c>
      <c r="N76" s="135" t="s">
        <v>2454</v>
      </c>
      <c r="O76" s="134" t="s">
        <v>2455</v>
      </c>
      <c r="P76" s="134"/>
      <c r="Q76" s="151">
        <v>44343.461111111108</v>
      </c>
    </row>
    <row r="77" spans="1:17" ht="18" x14ac:dyDescent="0.25">
      <c r="A77" s="134" t="str">
        <f>VLOOKUP(E77,'LISTADO ATM'!$A$2:$C$898,3,0)</f>
        <v>SUR</v>
      </c>
      <c r="B77" s="129">
        <v>3335900380</v>
      </c>
      <c r="C77" s="136">
        <v>44342.994166666664</v>
      </c>
      <c r="D77" s="136" t="s">
        <v>2473</v>
      </c>
      <c r="E77" s="124">
        <v>5</v>
      </c>
      <c r="F77" s="145" t="str">
        <f>VLOOKUP(E77,VIP!$A$2:$O13470,2,0)</f>
        <v>DRBR005</v>
      </c>
      <c r="G77" s="134" t="str">
        <f>VLOOKUP(E77,'LISTADO ATM'!$A$2:$B$897,2,0)</f>
        <v>ATM Oficina Autoservicio Villa Ofelia (San Juan)</v>
      </c>
      <c r="H77" s="134" t="str">
        <f>VLOOKUP(E77,VIP!$A$2:$O18333,7,FALSE)</f>
        <v>Si</v>
      </c>
      <c r="I77" s="134" t="str">
        <f>VLOOKUP(E77,VIP!$A$2:$O10298,8,FALSE)</f>
        <v>Si</v>
      </c>
      <c r="J77" s="134" t="str">
        <f>VLOOKUP(E77,VIP!$A$2:$O10248,8,FALSE)</f>
        <v>Si</v>
      </c>
      <c r="K77" s="134" t="str">
        <f>VLOOKUP(E77,VIP!$A$2:$O13822,6,0)</f>
        <v>NO</v>
      </c>
      <c r="L77" s="125" t="s">
        <v>2566</v>
      </c>
      <c r="M77" s="152" t="s">
        <v>2580</v>
      </c>
      <c r="N77" s="152" t="s">
        <v>2578</v>
      </c>
      <c r="O77" s="134" t="s">
        <v>2474</v>
      </c>
      <c r="P77" s="134"/>
      <c r="Q77" s="151">
        <v>44343.407638888886</v>
      </c>
    </row>
    <row r="78" spans="1:17" ht="18" x14ac:dyDescent="0.25">
      <c r="A78" s="134" t="str">
        <f>VLOOKUP(E78,'LISTADO ATM'!$A$2:$C$898,3,0)</f>
        <v>DISTRITO NACIONAL</v>
      </c>
      <c r="B78" s="129">
        <v>3335900382</v>
      </c>
      <c r="C78" s="136">
        <v>44343.040358796294</v>
      </c>
      <c r="D78" s="136" t="s">
        <v>2450</v>
      </c>
      <c r="E78" s="124">
        <v>570</v>
      </c>
      <c r="F78" s="145" t="str">
        <f>VLOOKUP(E78,VIP!$A$2:$O13469,2,0)</f>
        <v>DRBR478</v>
      </c>
      <c r="G78" s="134" t="str">
        <f>VLOOKUP(E78,'LISTADO ATM'!$A$2:$B$897,2,0)</f>
        <v xml:space="preserve">ATM S/M Liverpool Villa Mella </v>
      </c>
      <c r="H78" s="134" t="str">
        <f>VLOOKUP(E78,VIP!$A$2:$O18332,7,FALSE)</f>
        <v>Si</v>
      </c>
      <c r="I78" s="134" t="str">
        <f>VLOOKUP(E78,VIP!$A$2:$O10297,8,FALSE)</f>
        <v>Si</v>
      </c>
      <c r="J78" s="134" t="str">
        <f>VLOOKUP(E78,VIP!$A$2:$O10247,8,FALSE)</f>
        <v>Si</v>
      </c>
      <c r="K78" s="134" t="str">
        <f>VLOOKUP(E78,VIP!$A$2:$O13821,6,0)</f>
        <v>NO</v>
      </c>
      <c r="L78" s="125" t="s">
        <v>2443</v>
      </c>
      <c r="M78" s="152" t="s">
        <v>2580</v>
      </c>
      <c r="N78" s="135" t="s">
        <v>2454</v>
      </c>
      <c r="O78" s="134" t="s">
        <v>2455</v>
      </c>
      <c r="P78" s="134"/>
      <c r="Q78" s="151">
        <v>44343.625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3335900383</v>
      </c>
      <c r="C79" s="136">
        <v>44343.060277777775</v>
      </c>
      <c r="D79" s="136" t="s">
        <v>2450</v>
      </c>
      <c r="E79" s="124">
        <v>13</v>
      </c>
      <c r="F79" s="146" t="str">
        <f>VLOOKUP(E79,VIP!$A$2:$O13468,2,0)</f>
        <v>DRBR013</v>
      </c>
      <c r="G79" s="134" t="str">
        <f>VLOOKUP(E79,'LISTADO ATM'!$A$2:$B$897,2,0)</f>
        <v xml:space="preserve">ATM CDEEE </v>
      </c>
      <c r="H79" s="134" t="str">
        <f>VLOOKUP(E79,VIP!$A$2:$O18331,7,FALSE)</f>
        <v>Si</v>
      </c>
      <c r="I79" s="134" t="str">
        <f>VLOOKUP(E79,VIP!$A$2:$O10296,8,FALSE)</f>
        <v>Si</v>
      </c>
      <c r="J79" s="134" t="str">
        <f>VLOOKUP(E79,VIP!$A$2:$O10246,8,FALSE)</f>
        <v>Si</v>
      </c>
      <c r="K79" s="134" t="str">
        <f>VLOOKUP(E79,VIP!$A$2:$O13820,6,0)</f>
        <v>NO</v>
      </c>
      <c r="L79" s="125" t="s">
        <v>2443</v>
      </c>
      <c r="M79" s="152" t="s">
        <v>2580</v>
      </c>
      <c r="N79" s="135" t="s">
        <v>2454</v>
      </c>
      <c r="O79" s="134" t="s">
        <v>2455</v>
      </c>
      <c r="P79" s="134"/>
      <c r="Q79" s="151">
        <v>44343.459027777775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3335900384</v>
      </c>
      <c r="C80" s="136">
        <v>44343.066782407404</v>
      </c>
      <c r="D80" s="136" t="s">
        <v>2473</v>
      </c>
      <c r="E80" s="124">
        <v>883</v>
      </c>
      <c r="F80" s="146" t="str">
        <f>VLOOKUP(E80,VIP!$A$2:$O13467,2,0)</f>
        <v>DRBR883</v>
      </c>
      <c r="G80" s="134" t="str">
        <f>VLOOKUP(E80,'LISTADO ATM'!$A$2:$B$897,2,0)</f>
        <v xml:space="preserve">ATM Oficina Filadelfia Plaza </v>
      </c>
      <c r="H80" s="134" t="str">
        <f>VLOOKUP(E80,VIP!$A$2:$O18330,7,FALSE)</f>
        <v>Si</v>
      </c>
      <c r="I80" s="134" t="str">
        <f>VLOOKUP(E80,VIP!$A$2:$O10295,8,FALSE)</f>
        <v>Si</v>
      </c>
      <c r="J80" s="134" t="str">
        <f>VLOOKUP(E80,VIP!$A$2:$O10245,8,FALSE)</f>
        <v>Si</v>
      </c>
      <c r="K80" s="134" t="str">
        <f>VLOOKUP(E80,VIP!$A$2:$O13819,6,0)</f>
        <v>NO</v>
      </c>
      <c r="L80" s="125" t="s">
        <v>2443</v>
      </c>
      <c r="M80" s="152" t="s">
        <v>2580</v>
      </c>
      <c r="N80" s="152" t="s">
        <v>2578</v>
      </c>
      <c r="O80" s="134" t="s">
        <v>2474</v>
      </c>
      <c r="P80" s="134"/>
      <c r="Q80" s="151">
        <v>44343.511111111111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3335900385</v>
      </c>
      <c r="C81" s="136">
        <v>44343.070081018515</v>
      </c>
      <c r="D81" s="136" t="s">
        <v>2450</v>
      </c>
      <c r="E81" s="124">
        <v>60</v>
      </c>
      <c r="F81" s="146" t="str">
        <f>VLOOKUP(E81,VIP!$A$2:$O13466,2,0)</f>
        <v>DRBR060</v>
      </c>
      <c r="G81" s="134" t="str">
        <f>VLOOKUP(E81,'LISTADO ATM'!$A$2:$B$897,2,0)</f>
        <v xml:space="preserve">ATM Autobanco 27 de Febrero </v>
      </c>
      <c r="H81" s="134" t="str">
        <f>VLOOKUP(E81,VIP!$A$2:$O18329,7,FALSE)</f>
        <v>Si</v>
      </c>
      <c r="I81" s="134" t="str">
        <f>VLOOKUP(E81,VIP!$A$2:$O10294,8,FALSE)</f>
        <v>Si</v>
      </c>
      <c r="J81" s="134" t="str">
        <f>VLOOKUP(E81,VIP!$A$2:$O10244,8,FALSE)</f>
        <v>Si</v>
      </c>
      <c r="K81" s="134" t="str">
        <f>VLOOKUP(E81,VIP!$A$2:$O13818,6,0)</f>
        <v>NO</v>
      </c>
      <c r="L81" s="125" t="s">
        <v>2418</v>
      </c>
      <c r="M81" s="152" t="s">
        <v>2580</v>
      </c>
      <c r="N81" s="135" t="s">
        <v>2454</v>
      </c>
      <c r="O81" s="134" t="s">
        <v>2455</v>
      </c>
      <c r="P81" s="134"/>
      <c r="Q81" s="151">
        <v>44343.581250000003</v>
      </c>
    </row>
    <row r="82" spans="1:17" s="96" customFormat="1" ht="18" x14ac:dyDescent="0.25">
      <c r="A82" s="134" t="str">
        <f>VLOOKUP(E82,'LISTADO ATM'!$A$2:$C$898,3,0)</f>
        <v>NORTE</v>
      </c>
      <c r="B82" s="129">
        <v>3335900386</v>
      </c>
      <c r="C82" s="136">
        <v>44343.083958333336</v>
      </c>
      <c r="D82" s="136" t="s">
        <v>2473</v>
      </c>
      <c r="E82" s="124">
        <v>290</v>
      </c>
      <c r="F82" s="146" t="str">
        <f>VLOOKUP(E82,VIP!$A$2:$O13465,2,0)</f>
        <v>DRBR290</v>
      </c>
      <c r="G82" s="134" t="str">
        <f>VLOOKUP(E82,'LISTADO ATM'!$A$2:$B$897,2,0)</f>
        <v xml:space="preserve">ATM Oficina San Francisco de Macorís </v>
      </c>
      <c r="H82" s="134" t="str">
        <f>VLOOKUP(E82,VIP!$A$2:$O18328,7,FALSE)</f>
        <v>Si</v>
      </c>
      <c r="I82" s="134" t="str">
        <f>VLOOKUP(E82,VIP!$A$2:$O10293,8,FALSE)</f>
        <v>Si</v>
      </c>
      <c r="J82" s="134" t="str">
        <f>VLOOKUP(E82,VIP!$A$2:$O10243,8,FALSE)</f>
        <v>Si</v>
      </c>
      <c r="K82" s="134" t="str">
        <f>VLOOKUP(E82,VIP!$A$2:$O13817,6,0)</f>
        <v>NO</v>
      </c>
      <c r="L82" s="125" t="s">
        <v>2418</v>
      </c>
      <c r="M82" s="152" t="s">
        <v>2580</v>
      </c>
      <c r="N82" s="152" t="s">
        <v>2578</v>
      </c>
      <c r="O82" s="134" t="s">
        <v>2474</v>
      </c>
      <c r="P82" s="134"/>
      <c r="Q82" s="151">
        <v>44343.413194444445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3335900388</v>
      </c>
      <c r="C83" s="136">
        <v>44343.146597222221</v>
      </c>
      <c r="D83" s="136" t="s">
        <v>2473</v>
      </c>
      <c r="E83" s="124">
        <v>231</v>
      </c>
      <c r="F83" s="146" t="str">
        <f>VLOOKUP(E83,VIP!$A$2:$O13463,2,0)</f>
        <v>DRBR231</v>
      </c>
      <c r="G83" s="134" t="str">
        <f>VLOOKUP(E83,'LISTADO ATM'!$A$2:$B$897,2,0)</f>
        <v xml:space="preserve">ATM Oficina Zona Oriental </v>
      </c>
      <c r="H83" s="134" t="str">
        <f>VLOOKUP(E83,VIP!$A$2:$O18326,7,FALSE)</f>
        <v>Si</v>
      </c>
      <c r="I83" s="134" t="str">
        <f>VLOOKUP(E83,VIP!$A$2:$O10291,8,FALSE)</f>
        <v>Si</v>
      </c>
      <c r="J83" s="134" t="str">
        <f>VLOOKUP(E83,VIP!$A$2:$O10241,8,FALSE)</f>
        <v>Si</v>
      </c>
      <c r="K83" s="134" t="str">
        <f>VLOOKUP(E83,VIP!$A$2:$O13815,6,0)</f>
        <v>SI</v>
      </c>
      <c r="L83" s="125" t="s">
        <v>2567</v>
      </c>
      <c r="M83" s="135" t="s">
        <v>2447</v>
      </c>
      <c r="N83" s="135" t="s">
        <v>2454</v>
      </c>
      <c r="O83" s="134" t="s">
        <v>2474</v>
      </c>
      <c r="P83" s="134"/>
      <c r="Q83" s="147" t="s">
        <v>2567</v>
      </c>
    </row>
    <row r="84" spans="1:17" s="96" customFormat="1" ht="18" x14ac:dyDescent="0.25">
      <c r="A84" s="134" t="str">
        <f>VLOOKUP(E84,'LISTADO ATM'!$A$2:$C$898,3,0)</f>
        <v>SUR</v>
      </c>
      <c r="B84" s="129">
        <v>3335900393</v>
      </c>
      <c r="C84" s="136">
        <v>44343.23541666667</v>
      </c>
      <c r="D84" s="136" t="s">
        <v>2180</v>
      </c>
      <c r="E84" s="124">
        <v>616</v>
      </c>
      <c r="F84" s="146" t="str">
        <f>VLOOKUP(E84,VIP!$A$2:$O13464,2,0)</f>
        <v>DRBR187</v>
      </c>
      <c r="G84" s="134" t="str">
        <f>VLOOKUP(E84,'LISTADO ATM'!$A$2:$B$897,2,0)</f>
        <v xml:space="preserve">ATM 5ta. Brigada Barahona </v>
      </c>
      <c r="H84" s="134" t="str">
        <f>VLOOKUP(E84,VIP!$A$2:$O18327,7,FALSE)</f>
        <v>Si</v>
      </c>
      <c r="I84" s="134" t="str">
        <f>VLOOKUP(E84,VIP!$A$2:$O10292,8,FALSE)</f>
        <v>Si</v>
      </c>
      <c r="J84" s="134" t="str">
        <f>VLOOKUP(E84,VIP!$A$2:$O10242,8,FALSE)</f>
        <v>Si</v>
      </c>
      <c r="K84" s="134" t="str">
        <f>VLOOKUP(E84,VIP!$A$2:$O13816,6,0)</f>
        <v>NO</v>
      </c>
      <c r="L84" s="125" t="s">
        <v>2245</v>
      </c>
      <c r="M84" s="135" t="s">
        <v>2447</v>
      </c>
      <c r="N84" s="135" t="s">
        <v>2454</v>
      </c>
      <c r="O84" s="134" t="s">
        <v>2456</v>
      </c>
      <c r="P84" s="134"/>
      <c r="Q84" s="147" t="s">
        <v>2245</v>
      </c>
    </row>
    <row r="85" spans="1:17" ht="18" x14ac:dyDescent="0.25">
      <c r="A85" s="134" t="str">
        <f>VLOOKUP(E85,'LISTADO ATM'!$A$2:$C$898,3,0)</f>
        <v>SUR</v>
      </c>
      <c r="B85" s="129">
        <v>3335900401</v>
      </c>
      <c r="C85" s="136">
        <v>44343.312349537038</v>
      </c>
      <c r="D85" s="136" t="s">
        <v>2450</v>
      </c>
      <c r="E85" s="124">
        <v>512</v>
      </c>
      <c r="F85" s="148" t="str">
        <f>VLOOKUP(E85,VIP!$A$2:$O13470,2,0)</f>
        <v>DRBR512</v>
      </c>
      <c r="G85" s="134" t="str">
        <f>VLOOKUP(E85,'LISTADO ATM'!$A$2:$B$897,2,0)</f>
        <v>ATM Plaza Jesús Ferreira</v>
      </c>
      <c r="H85" s="134" t="str">
        <f>VLOOKUP(E85,VIP!$A$2:$O18333,7,FALSE)</f>
        <v>N/A</v>
      </c>
      <c r="I85" s="134" t="str">
        <f>VLOOKUP(E85,VIP!$A$2:$O10298,8,FALSE)</f>
        <v>N/A</v>
      </c>
      <c r="J85" s="134" t="str">
        <f>VLOOKUP(E85,VIP!$A$2:$O10248,8,FALSE)</f>
        <v>N/A</v>
      </c>
      <c r="K85" s="134" t="str">
        <f>VLOOKUP(E85,VIP!$A$2:$O13822,6,0)</f>
        <v>N/A</v>
      </c>
      <c r="L85" s="125" t="s">
        <v>2418</v>
      </c>
      <c r="M85" s="152" t="s">
        <v>2580</v>
      </c>
      <c r="N85" s="135" t="s">
        <v>2454</v>
      </c>
      <c r="O85" s="134" t="s">
        <v>2455</v>
      </c>
      <c r="P85" s="134"/>
      <c r="Q85" s="151">
        <v>44343.579861111109</v>
      </c>
    </row>
    <row r="86" spans="1:17" ht="18" x14ac:dyDescent="0.25">
      <c r="A86" s="134" t="str">
        <f>VLOOKUP(E86,'LISTADO ATM'!$A$2:$C$898,3,0)</f>
        <v>ESTE</v>
      </c>
      <c r="B86" s="129">
        <v>3335900402</v>
      </c>
      <c r="C86" s="136">
        <v>44343.314282407409</v>
      </c>
      <c r="D86" s="136" t="s">
        <v>2180</v>
      </c>
      <c r="E86" s="124">
        <v>121</v>
      </c>
      <c r="F86" s="148" t="str">
        <f>VLOOKUP(E86,VIP!$A$2:$O13469,2,0)</f>
        <v>DRBR121</v>
      </c>
      <c r="G86" s="134" t="str">
        <f>VLOOKUP(E86,'LISTADO ATM'!$A$2:$B$897,2,0)</f>
        <v xml:space="preserve">ATM Oficina Bayaguana </v>
      </c>
      <c r="H86" s="134" t="str">
        <f>VLOOKUP(E86,VIP!$A$2:$O18332,7,FALSE)</f>
        <v>Si</v>
      </c>
      <c r="I86" s="134" t="str">
        <f>VLOOKUP(E86,VIP!$A$2:$O10297,8,FALSE)</f>
        <v>Si</v>
      </c>
      <c r="J86" s="134" t="str">
        <f>VLOOKUP(E86,VIP!$A$2:$O10247,8,FALSE)</f>
        <v>Si</v>
      </c>
      <c r="K86" s="134" t="str">
        <f>VLOOKUP(E86,VIP!$A$2:$O13821,6,0)</f>
        <v>SI</v>
      </c>
      <c r="L86" s="125" t="s">
        <v>2469</v>
      </c>
      <c r="M86" s="152" t="s">
        <v>2580</v>
      </c>
      <c r="N86" s="152" t="s">
        <v>2578</v>
      </c>
      <c r="O86" s="134" t="s">
        <v>2456</v>
      </c>
      <c r="P86" s="134"/>
      <c r="Q86" s="151">
        <v>44343.577777777777</v>
      </c>
    </row>
    <row r="87" spans="1:17" ht="18" x14ac:dyDescent="0.25">
      <c r="A87" s="134" t="str">
        <f>VLOOKUP(E87,'LISTADO ATM'!$A$2:$C$898,3,0)</f>
        <v>SUR</v>
      </c>
      <c r="B87" s="129">
        <v>3335900403</v>
      </c>
      <c r="C87" s="136">
        <v>44343.314421296294</v>
      </c>
      <c r="D87" s="136" t="s">
        <v>2473</v>
      </c>
      <c r="E87" s="124">
        <v>962</v>
      </c>
      <c r="F87" s="148" t="str">
        <f>VLOOKUP(E87,VIP!$A$2:$O13468,2,0)</f>
        <v>DRBR962</v>
      </c>
      <c r="G87" s="134" t="str">
        <f>VLOOKUP(E87,'LISTADO ATM'!$A$2:$B$897,2,0)</f>
        <v xml:space="preserve">ATM Oficina Villa Ofelia II (San Juan) </v>
      </c>
      <c r="H87" s="134" t="str">
        <f>VLOOKUP(E87,VIP!$A$2:$O18331,7,FALSE)</f>
        <v>Si</v>
      </c>
      <c r="I87" s="134" t="str">
        <f>VLOOKUP(E87,VIP!$A$2:$O10296,8,FALSE)</f>
        <v>Si</v>
      </c>
      <c r="J87" s="134" t="str">
        <f>VLOOKUP(E87,VIP!$A$2:$O10246,8,FALSE)</f>
        <v>Si</v>
      </c>
      <c r="K87" s="134" t="str">
        <f>VLOOKUP(E87,VIP!$A$2:$O13820,6,0)</f>
        <v>NO</v>
      </c>
      <c r="L87" s="125" t="s">
        <v>2418</v>
      </c>
      <c r="M87" s="152" t="s">
        <v>2580</v>
      </c>
      <c r="N87" s="152" t="s">
        <v>2578</v>
      </c>
      <c r="O87" s="134" t="s">
        <v>2474</v>
      </c>
      <c r="P87" s="134"/>
      <c r="Q87" s="151">
        <v>44343.413888888892</v>
      </c>
    </row>
    <row r="88" spans="1:17" ht="18" x14ac:dyDescent="0.25">
      <c r="A88" s="134" t="str">
        <f>VLOOKUP(E88,'LISTADO ATM'!$A$2:$C$898,3,0)</f>
        <v>NORTE</v>
      </c>
      <c r="B88" s="129">
        <v>3335900406</v>
      </c>
      <c r="C88" s="136">
        <v>44343.315949074073</v>
      </c>
      <c r="D88" s="136" t="s">
        <v>2473</v>
      </c>
      <c r="E88" s="124">
        <v>142</v>
      </c>
      <c r="F88" s="148" t="str">
        <f>VLOOKUP(E88,VIP!$A$2:$O13467,2,0)</f>
        <v>DRBR142</v>
      </c>
      <c r="G88" s="134" t="str">
        <f>VLOOKUP(E88,'LISTADO ATM'!$A$2:$B$897,2,0)</f>
        <v xml:space="preserve">ATM Centro de Caja Galerías Bonao </v>
      </c>
      <c r="H88" s="134" t="str">
        <f>VLOOKUP(E88,VIP!$A$2:$O18330,7,FALSE)</f>
        <v>Si</v>
      </c>
      <c r="I88" s="134" t="str">
        <f>VLOOKUP(E88,VIP!$A$2:$O10295,8,FALSE)</f>
        <v>Si</v>
      </c>
      <c r="J88" s="134" t="str">
        <f>VLOOKUP(E88,VIP!$A$2:$O10245,8,FALSE)</f>
        <v>Si</v>
      </c>
      <c r="K88" s="134" t="str">
        <f>VLOOKUP(E88,VIP!$A$2:$O13819,6,0)</f>
        <v>SI</v>
      </c>
      <c r="L88" s="125" t="s">
        <v>2566</v>
      </c>
      <c r="M88" s="152" t="s">
        <v>2580</v>
      </c>
      <c r="N88" s="152" t="s">
        <v>2578</v>
      </c>
      <c r="O88" s="134" t="s">
        <v>2474</v>
      </c>
      <c r="P88" s="134"/>
      <c r="Q88" s="151">
        <v>44343.434027777781</v>
      </c>
    </row>
    <row r="89" spans="1:17" ht="18" x14ac:dyDescent="0.25">
      <c r="A89" s="134" t="str">
        <f>VLOOKUP(E89,'LISTADO ATM'!$A$2:$C$898,3,0)</f>
        <v>DISTRITO NACIONAL</v>
      </c>
      <c r="B89" s="129">
        <v>3335900407</v>
      </c>
      <c r="C89" s="136">
        <v>44343.316307870373</v>
      </c>
      <c r="D89" s="136" t="s">
        <v>2473</v>
      </c>
      <c r="E89" s="124">
        <v>516</v>
      </c>
      <c r="F89" s="148" t="str">
        <f>VLOOKUP(E89,VIP!$A$2:$O13466,2,0)</f>
        <v>DRBR516</v>
      </c>
      <c r="G89" s="134" t="str">
        <f>VLOOKUP(E89,'LISTADO ATM'!$A$2:$B$897,2,0)</f>
        <v xml:space="preserve">ATM Oficina Gascue </v>
      </c>
      <c r="H89" s="134" t="str">
        <f>VLOOKUP(E89,VIP!$A$2:$O18329,7,FALSE)</f>
        <v>Si</v>
      </c>
      <c r="I89" s="134" t="str">
        <f>VLOOKUP(E89,VIP!$A$2:$O10294,8,FALSE)</f>
        <v>Si</v>
      </c>
      <c r="J89" s="134" t="str">
        <f>VLOOKUP(E89,VIP!$A$2:$O10244,8,FALSE)</f>
        <v>Si</v>
      </c>
      <c r="K89" s="134" t="str">
        <f>VLOOKUP(E89,VIP!$A$2:$O13818,6,0)</f>
        <v>SI</v>
      </c>
      <c r="L89" s="125" t="s">
        <v>2418</v>
      </c>
      <c r="M89" s="152" t="s">
        <v>2580</v>
      </c>
      <c r="N89" s="152" t="s">
        <v>2578</v>
      </c>
      <c r="O89" s="134" t="s">
        <v>2474</v>
      </c>
      <c r="P89" s="134"/>
      <c r="Q89" s="151">
        <v>44343.506944444445</v>
      </c>
    </row>
    <row r="90" spans="1:17" ht="18" x14ac:dyDescent="0.25">
      <c r="A90" s="134" t="str">
        <f>VLOOKUP(E90,'LISTADO ATM'!$A$2:$C$898,3,0)</f>
        <v>DISTRITO NACIONAL</v>
      </c>
      <c r="B90" s="129">
        <v>3335900411</v>
      </c>
      <c r="C90" s="136">
        <v>44343.323171296295</v>
      </c>
      <c r="D90" s="136" t="s">
        <v>2180</v>
      </c>
      <c r="E90" s="124">
        <v>569</v>
      </c>
      <c r="F90" s="148" t="str">
        <f>VLOOKUP(E90,VIP!$A$2:$O13465,2,0)</f>
        <v>DRBR03B</v>
      </c>
      <c r="G90" s="134" t="str">
        <f>VLOOKUP(E90,'LISTADO ATM'!$A$2:$B$897,2,0)</f>
        <v xml:space="preserve">ATM Superintendencia de Seguros </v>
      </c>
      <c r="H90" s="134" t="str">
        <f>VLOOKUP(E90,VIP!$A$2:$O18328,7,FALSE)</f>
        <v>Si</v>
      </c>
      <c r="I90" s="134" t="str">
        <f>VLOOKUP(E90,VIP!$A$2:$O10293,8,FALSE)</f>
        <v>Si</v>
      </c>
      <c r="J90" s="134" t="str">
        <f>VLOOKUP(E90,VIP!$A$2:$O10243,8,FALSE)</f>
        <v>Si</v>
      </c>
      <c r="K90" s="134" t="str">
        <f>VLOOKUP(E90,VIP!$A$2:$O13817,6,0)</f>
        <v>NO</v>
      </c>
      <c r="L90" s="125" t="s">
        <v>2245</v>
      </c>
      <c r="M90" s="152" t="s">
        <v>2580</v>
      </c>
      <c r="N90" s="152" t="s">
        <v>2578</v>
      </c>
      <c r="O90" s="134" t="s">
        <v>2456</v>
      </c>
      <c r="P90" s="134"/>
      <c r="Q90" s="151">
        <v>44343.65902777778</v>
      </c>
    </row>
    <row r="91" spans="1:17" ht="18" x14ac:dyDescent="0.25">
      <c r="A91" s="134" t="str">
        <f>VLOOKUP(E91,'LISTADO ATM'!$A$2:$C$898,3,0)</f>
        <v>DISTRITO NACIONAL</v>
      </c>
      <c r="B91" s="129">
        <v>3335900419</v>
      </c>
      <c r="C91" s="136">
        <v>44343.326053240744</v>
      </c>
      <c r="D91" s="136" t="s">
        <v>2450</v>
      </c>
      <c r="E91" s="124">
        <v>563</v>
      </c>
      <c r="F91" s="148" t="str">
        <f>VLOOKUP(E91,VIP!$A$2:$O13484,2,0)</f>
        <v>DRBR233</v>
      </c>
      <c r="G91" s="134" t="str">
        <f>VLOOKUP(E91,'LISTADO ATM'!$A$2:$B$897,2,0)</f>
        <v xml:space="preserve">ATM Base Aérea San Isidro </v>
      </c>
      <c r="H91" s="134" t="str">
        <f>VLOOKUP(E91,VIP!$A$2:$O18347,7,FALSE)</f>
        <v>Si</v>
      </c>
      <c r="I91" s="134" t="str">
        <f>VLOOKUP(E91,VIP!$A$2:$O10312,8,FALSE)</f>
        <v>Si</v>
      </c>
      <c r="J91" s="134" t="str">
        <f>VLOOKUP(E91,VIP!$A$2:$O10262,8,FALSE)</f>
        <v>Si</v>
      </c>
      <c r="K91" s="134" t="str">
        <f>VLOOKUP(E91,VIP!$A$2:$O13836,6,0)</f>
        <v>NO</v>
      </c>
      <c r="L91" s="125" t="s">
        <v>2418</v>
      </c>
      <c r="M91" s="152" t="s">
        <v>2580</v>
      </c>
      <c r="N91" s="135" t="s">
        <v>2454</v>
      </c>
      <c r="O91" s="134" t="s">
        <v>2455</v>
      </c>
      <c r="P91" s="134"/>
      <c r="Q91" s="151">
        <v>44343.581250000003</v>
      </c>
    </row>
    <row r="92" spans="1:17" ht="18" x14ac:dyDescent="0.25">
      <c r="A92" s="134" t="str">
        <f>VLOOKUP(E92,'LISTADO ATM'!$A$2:$C$898,3,0)</f>
        <v>DISTRITO NACIONAL</v>
      </c>
      <c r="B92" s="129">
        <v>3335900454</v>
      </c>
      <c r="C92" s="136">
        <v>44343.331585648149</v>
      </c>
      <c r="D92" s="136" t="s">
        <v>2450</v>
      </c>
      <c r="E92" s="124">
        <v>718</v>
      </c>
      <c r="F92" s="148" t="str">
        <f>VLOOKUP(E92,VIP!$A$2:$O13483,2,0)</f>
        <v>DRBR24Y</v>
      </c>
      <c r="G92" s="134" t="str">
        <f>VLOOKUP(E92,'LISTADO ATM'!$A$2:$B$897,2,0)</f>
        <v xml:space="preserve">ATM Feria Ganadera </v>
      </c>
      <c r="H92" s="134" t="str">
        <f>VLOOKUP(E92,VIP!$A$2:$O18346,7,FALSE)</f>
        <v>Si</v>
      </c>
      <c r="I92" s="134" t="str">
        <f>VLOOKUP(E92,VIP!$A$2:$O10311,8,FALSE)</f>
        <v>Si</v>
      </c>
      <c r="J92" s="134" t="str">
        <f>VLOOKUP(E92,VIP!$A$2:$O10261,8,FALSE)</f>
        <v>Si</v>
      </c>
      <c r="K92" s="134" t="str">
        <f>VLOOKUP(E92,VIP!$A$2:$O13835,6,0)</f>
        <v>NO</v>
      </c>
      <c r="L92" s="125" t="s">
        <v>2418</v>
      </c>
      <c r="M92" s="152" t="s">
        <v>2580</v>
      </c>
      <c r="N92" s="135" t="s">
        <v>2454</v>
      </c>
      <c r="O92" s="134" t="s">
        <v>2455</v>
      </c>
      <c r="P92" s="134"/>
      <c r="Q92" s="151">
        <v>44343.415277777778</v>
      </c>
    </row>
    <row r="93" spans="1:17" ht="18" x14ac:dyDescent="0.25">
      <c r="A93" s="134" t="str">
        <f>VLOOKUP(E93,'LISTADO ATM'!$A$2:$C$898,3,0)</f>
        <v>NORTE</v>
      </c>
      <c r="B93" s="129">
        <v>3335900457</v>
      </c>
      <c r="C93" s="136">
        <v>44343.334328703706</v>
      </c>
      <c r="D93" s="136" t="s">
        <v>2473</v>
      </c>
      <c r="E93" s="124">
        <v>79</v>
      </c>
      <c r="F93" s="148" t="str">
        <f>VLOOKUP(E93,VIP!$A$2:$O13482,2,0)</f>
        <v>DRBR079</v>
      </c>
      <c r="G93" s="134" t="str">
        <f>VLOOKUP(E93,'LISTADO ATM'!$A$2:$B$897,2,0)</f>
        <v xml:space="preserve">ATM UNP Luperón (Puerto Plata) </v>
      </c>
      <c r="H93" s="134" t="str">
        <f>VLOOKUP(E93,VIP!$A$2:$O18345,7,FALSE)</f>
        <v>Si</v>
      </c>
      <c r="I93" s="134" t="str">
        <f>VLOOKUP(E93,VIP!$A$2:$O10310,8,FALSE)</f>
        <v>Si</v>
      </c>
      <c r="J93" s="134" t="str">
        <f>VLOOKUP(E93,VIP!$A$2:$O10260,8,FALSE)</f>
        <v>Si</v>
      </c>
      <c r="K93" s="134" t="str">
        <f>VLOOKUP(E93,VIP!$A$2:$O13834,6,0)</f>
        <v>NO</v>
      </c>
      <c r="L93" s="125" t="s">
        <v>2443</v>
      </c>
      <c r="M93" s="152" t="s">
        <v>2580</v>
      </c>
      <c r="N93" s="152" t="s">
        <v>2578</v>
      </c>
      <c r="O93" s="134" t="s">
        <v>2474</v>
      </c>
      <c r="P93" s="134"/>
      <c r="Q93" s="151">
        <v>44343.644444444442</v>
      </c>
    </row>
    <row r="94" spans="1:17" ht="18" x14ac:dyDescent="0.25">
      <c r="A94" s="134" t="str">
        <f>VLOOKUP(E94,'LISTADO ATM'!$A$2:$C$898,3,0)</f>
        <v>NORTE</v>
      </c>
      <c r="B94" s="129">
        <v>3335900467</v>
      </c>
      <c r="C94" s="136">
        <v>44343.336747685185</v>
      </c>
      <c r="D94" s="136" t="s">
        <v>2574</v>
      </c>
      <c r="E94" s="124">
        <v>315</v>
      </c>
      <c r="F94" s="148" t="str">
        <f>VLOOKUP(E94,VIP!$A$2:$O13481,2,0)</f>
        <v>DRBR315</v>
      </c>
      <c r="G94" s="134" t="str">
        <f>VLOOKUP(E94,'LISTADO ATM'!$A$2:$B$897,2,0)</f>
        <v xml:space="preserve">ATM Oficina Estrella Sadalá </v>
      </c>
      <c r="H94" s="134" t="str">
        <f>VLOOKUP(E94,VIP!$A$2:$O18344,7,FALSE)</f>
        <v>Si</v>
      </c>
      <c r="I94" s="134" t="str">
        <f>VLOOKUP(E94,VIP!$A$2:$O10309,8,FALSE)</f>
        <v>Si</v>
      </c>
      <c r="J94" s="134" t="str">
        <f>VLOOKUP(E94,VIP!$A$2:$O10259,8,FALSE)</f>
        <v>Si</v>
      </c>
      <c r="K94" s="134" t="str">
        <f>VLOOKUP(E94,VIP!$A$2:$O13833,6,0)</f>
        <v>NO</v>
      </c>
      <c r="L94" s="125" t="s">
        <v>2443</v>
      </c>
      <c r="M94" s="152" t="s">
        <v>2580</v>
      </c>
      <c r="N94" s="135" t="s">
        <v>2454</v>
      </c>
      <c r="O94" s="134" t="s">
        <v>2575</v>
      </c>
      <c r="P94" s="134"/>
      <c r="Q94" s="151">
        <v>44343.768055555556</v>
      </c>
    </row>
    <row r="95" spans="1:17" ht="18" x14ac:dyDescent="0.25">
      <c r="A95" s="134" t="str">
        <f>VLOOKUP(E95,'LISTADO ATM'!$A$2:$C$898,3,0)</f>
        <v>DISTRITO NACIONAL</v>
      </c>
      <c r="B95" s="129">
        <v>3335900497</v>
      </c>
      <c r="C95" s="136">
        <v>44343.348113425927</v>
      </c>
      <c r="D95" s="136" t="s">
        <v>2450</v>
      </c>
      <c r="E95" s="124">
        <v>896</v>
      </c>
      <c r="F95" s="148" t="str">
        <f>VLOOKUP(E95,VIP!$A$2:$O13480,2,0)</f>
        <v>DRBR896</v>
      </c>
      <c r="G95" s="134" t="str">
        <f>VLOOKUP(E95,'LISTADO ATM'!$A$2:$B$897,2,0)</f>
        <v xml:space="preserve">ATM Campamento Militar 16 de Agosto I </v>
      </c>
      <c r="H95" s="134" t="str">
        <f>VLOOKUP(E95,VIP!$A$2:$O18343,7,FALSE)</f>
        <v>Si</v>
      </c>
      <c r="I95" s="134" t="str">
        <f>VLOOKUP(E95,VIP!$A$2:$O10308,8,FALSE)</f>
        <v>Si</v>
      </c>
      <c r="J95" s="134" t="str">
        <f>VLOOKUP(E95,VIP!$A$2:$O10258,8,FALSE)</f>
        <v>Si</v>
      </c>
      <c r="K95" s="134" t="str">
        <f>VLOOKUP(E95,VIP!$A$2:$O13832,6,0)</f>
        <v>NO</v>
      </c>
      <c r="L95" s="125" t="s">
        <v>2443</v>
      </c>
      <c r="M95" s="152" t="s">
        <v>2580</v>
      </c>
      <c r="N95" s="135" t="s">
        <v>2454</v>
      </c>
      <c r="O95" s="134" t="s">
        <v>2455</v>
      </c>
      <c r="P95" s="134"/>
      <c r="Q95" s="151">
        <v>44343.772222222222</v>
      </c>
    </row>
    <row r="96" spans="1:17" ht="18" x14ac:dyDescent="0.25">
      <c r="A96" s="134" t="str">
        <f>VLOOKUP(E96,'LISTADO ATM'!$A$2:$C$898,3,0)</f>
        <v>NORTE</v>
      </c>
      <c r="B96" s="129">
        <v>3335900504</v>
      </c>
      <c r="C96" s="136">
        <v>44343.35015046296</v>
      </c>
      <c r="D96" s="136" t="s">
        <v>2473</v>
      </c>
      <c r="E96" s="124">
        <v>756</v>
      </c>
      <c r="F96" s="148" t="str">
        <f>VLOOKUP(E96,VIP!$A$2:$O13479,2,0)</f>
        <v>DRBR756</v>
      </c>
      <c r="G96" s="134" t="str">
        <f>VLOOKUP(E96,'LISTADO ATM'!$A$2:$B$897,2,0)</f>
        <v xml:space="preserve">ATM UNP Villa La Mata (Cotuí) </v>
      </c>
      <c r="H96" s="134" t="str">
        <f>VLOOKUP(E96,VIP!$A$2:$O18342,7,FALSE)</f>
        <v>Si</v>
      </c>
      <c r="I96" s="134" t="str">
        <f>VLOOKUP(E96,VIP!$A$2:$O10307,8,FALSE)</f>
        <v>Si</v>
      </c>
      <c r="J96" s="134" t="str">
        <f>VLOOKUP(E96,VIP!$A$2:$O10257,8,FALSE)</f>
        <v>Si</v>
      </c>
      <c r="K96" s="134" t="str">
        <f>VLOOKUP(E96,VIP!$A$2:$O13831,6,0)</f>
        <v>NO</v>
      </c>
      <c r="L96" s="125" t="s">
        <v>2443</v>
      </c>
      <c r="M96" s="152" t="s">
        <v>2580</v>
      </c>
      <c r="N96" s="135" t="s">
        <v>2454</v>
      </c>
      <c r="O96" s="134" t="s">
        <v>2474</v>
      </c>
      <c r="P96" s="134"/>
      <c r="Q96" s="151">
        <v>44343.772222222222</v>
      </c>
    </row>
    <row r="97" spans="1:17" ht="18" x14ac:dyDescent="0.25">
      <c r="A97" s="134" t="str">
        <f>VLOOKUP(E97,'LISTADO ATM'!$A$2:$C$898,3,0)</f>
        <v>NORTE</v>
      </c>
      <c r="B97" s="129">
        <v>3335900506</v>
      </c>
      <c r="C97" s="136">
        <v>44343.352025462962</v>
      </c>
      <c r="D97" s="136" t="s">
        <v>2473</v>
      </c>
      <c r="E97" s="124">
        <v>370</v>
      </c>
      <c r="F97" s="148" t="str">
        <f>VLOOKUP(E97,VIP!$A$2:$O13478,2,0)</f>
        <v>DRBR370</v>
      </c>
      <c r="G97" s="134" t="str">
        <f>VLOOKUP(E97,'LISTADO ATM'!$A$2:$B$897,2,0)</f>
        <v>ATM Oficina Cruce de Imbert II (puerto Plata)</v>
      </c>
      <c r="H97" s="134" t="str">
        <f>VLOOKUP(E97,VIP!$A$2:$O18341,7,FALSE)</f>
        <v>N/A</v>
      </c>
      <c r="I97" s="134" t="str">
        <f>VLOOKUP(E97,VIP!$A$2:$O10306,8,FALSE)</f>
        <v>N/A</v>
      </c>
      <c r="J97" s="134" t="str">
        <f>VLOOKUP(E97,VIP!$A$2:$O10256,8,FALSE)</f>
        <v>N/A</v>
      </c>
      <c r="K97" s="134" t="str">
        <f>VLOOKUP(E97,VIP!$A$2:$O13830,6,0)</f>
        <v>N/A</v>
      </c>
      <c r="L97" s="125" t="s">
        <v>2443</v>
      </c>
      <c r="M97" s="152" t="s">
        <v>2580</v>
      </c>
      <c r="N97" s="152" t="s">
        <v>2578</v>
      </c>
      <c r="O97" s="134" t="s">
        <v>2474</v>
      </c>
      <c r="P97" s="134"/>
      <c r="Q97" s="151">
        <v>44343.511805555558</v>
      </c>
    </row>
    <row r="98" spans="1:17" ht="18" x14ac:dyDescent="0.25">
      <c r="A98" s="134" t="str">
        <f>VLOOKUP(E98,'LISTADO ATM'!$A$2:$C$898,3,0)</f>
        <v>DISTRITO NACIONAL</v>
      </c>
      <c r="B98" s="129">
        <v>3335900513</v>
      </c>
      <c r="C98" s="136">
        <v>44343.354814814818</v>
      </c>
      <c r="D98" s="136" t="s">
        <v>2450</v>
      </c>
      <c r="E98" s="124">
        <v>714</v>
      </c>
      <c r="F98" s="148" t="str">
        <f>VLOOKUP(E98,VIP!$A$2:$O13477,2,0)</f>
        <v>DRBR16M</v>
      </c>
      <c r="G98" s="134" t="str">
        <f>VLOOKUP(E98,'LISTADO ATM'!$A$2:$B$897,2,0)</f>
        <v xml:space="preserve">ATM Hospital de Herrera </v>
      </c>
      <c r="H98" s="134" t="str">
        <f>VLOOKUP(E98,VIP!$A$2:$O18340,7,FALSE)</f>
        <v>Si</v>
      </c>
      <c r="I98" s="134" t="str">
        <f>VLOOKUP(E98,VIP!$A$2:$O10305,8,FALSE)</f>
        <v>Si</v>
      </c>
      <c r="J98" s="134" t="str">
        <f>VLOOKUP(E98,VIP!$A$2:$O10255,8,FALSE)</f>
        <v>Si</v>
      </c>
      <c r="K98" s="134" t="str">
        <f>VLOOKUP(E98,VIP!$A$2:$O13829,6,0)</f>
        <v>NO</v>
      </c>
      <c r="L98" s="125" t="s">
        <v>2418</v>
      </c>
      <c r="M98" s="152" t="s">
        <v>2580</v>
      </c>
      <c r="N98" s="135" t="s">
        <v>2454</v>
      </c>
      <c r="O98" s="134" t="s">
        <v>2455</v>
      </c>
      <c r="P98" s="134"/>
      <c r="Q98" s="151">
        <v>44343.642361111109</v>
      </c>
    </row>
    <row r="99" spans="1:17" ht="18" x14ac:dyDescent="0.25">
      <c r="A99" s="134" t="str">
        <f>VLOOKUP(E99,'LISTADO ATM'!$A$2:$C$898,3,0)</f>
        <v>SUR</v>
      </c>
      <c r="B99" s="129">
        <v>3335900525</v>
      </c>
      <c r="C99" s="136">
        <v>44343.358530092592</v>
      </c>
      <c r="D99" s="136" t="s">
        <v>2180</v>
      </c>
      <c r="E99" s="124">
        <v>584</v>
      </c>
      <c r="F99" s="148" t="str">
        <f>VLOOKUP(E99,VIP!$A$2:$O13476,2,0)</f>
        <v>DRBR404</v>
      </c>
      <c r="G99" s="134" t="str">
        <f>VLOOKUP(E99,'LISTADO ATM'!$A$2:$B$897,2,0)</f>
        <v xml:space="preserve">ATM Oficina San Cristóbal I </v>
      </c>
      <c r="H99" s="134" t="str">
        <f>VLOOKUP(E99,VIP!$A$2:$O18339,7,FALSE)</f>
        <v>Si</v>
      </c>
      <c r="I99" s="134" t="str">
        <f>VLOOKUP(E99,VIP!$A$2:$O10304,8,FALSE)</f>
        <v>Si</v>
      </c>
      <c r="J99" s="134" t="str">
        <f>VLOOKUP(E99,VIP!$A$2:$O10254,8,FALSE)</f>
        <v>Si</v>
      </c>
      <c r="K99" s="134" t="str">
        <f>VLOOKUP(E99,VIP!$A$2:$O13828,6,0)</f>
        <v>SI</v>
      </c>
      <c r="L99" s="125" t="s">
        <v>2469</v>
      </c>
      <c r="M99" s="152" t="s">
        <v>2580</v>
      </c>
      <c r="N99" s="152" t="s">
        <v>2578</v>
      </c>
      <c r="O99" s="134" t="s">
        <v>2456</v>
      </c>
      <c r="P99" s="134"/>
      <c r="Q99" s="151">
        <v>44343.604861111111</v>
      </c>
    </row>
    <row r="100" spans="1:17" ht="18" x14ac:dyDescent="0.25">
      <c r="A100" s="134" t="str">
        <f>VLOOKUP(E100,'LISTADO ATM'!$A$2:$C$898,3,0)</f>
        <v>ESTE</v>
      </c>
      <c r="B100" s="129">
        <v>3335900541</v>
      </c>
      <c r="C100" s="136">
        <v>44343.36173611111</v>
      </c>
      <c r="D100" s="136" t="s">
        <v>2473</v>
      </c>
      <c r="E100" s="124">
        <v>386</v>
      </c>
      <c r="F100" s="148" t="str">
        <f>VLOOKUP(E100,VIP!$A$2:$O13475,2,0)</f>
        <v>DRBR386</v>
      </c>
      <c r="G100" s="134" t="str">
        <f>VLOOKUP(E100,'LISTADO ATM'!$A$2:$B$897,2,0)</f>
        <v xml:space="preserve">ATM Plaza Verón II </v>
      </c>
      <c r="H100" s="134" t="str">
        <f>VLOOKUP(E100,VIP!$A$2:$O18338,7,FALSE)</f>
        <v>Si</v>
      </c>
      <c r="I100" s="134" t="str">
        <f>VLOOKUP(E100,VIP!$A$2:$O10303,8,FALSE)</f>
        <v>Si</v>
      </c>
      <c r="J100" s="134" t="str">
        <f>VLOOKUP(E100,VIP!$A$2:$O10253,8,FALSE)</f>
        <v>Si</v>
      </c>
      <c r="K100" s="134" t="str">
        <f>VLOOKUP(E100,VIP!$A$2:$O13827,6,0)</f>
        <v>NO</v>
      </c>
      <c r="L100" s="125" t="s">
        <v>2566</v>
      </c>
      <c r="M100" s="152" t="s">
        <v>2580</v>
      </c>
      <c r="N100" s="135" t="s">
        <v>2454</v>
      </c>
      <c r="O100" s="134" t="s">
        <v>2474</v>
      </c>
      <c r="P100" s="134"/>
      <c r="Q100" s="151">
        <v>44343.769444444442</v>
      </c>
    </row>
    <row r="101" spans="1:17" ht="18" x14ac:dyDescent="0.25">
      <c r="A101" s="134" t="str">
        <f>VLOOKUP(E101,'LISTADO ATM'!$A$2:$C$898,3,0)</f>
        <v>DISTRITO NACIONAL</v>
      </c>
      <c r="B101" s="129">
        <v>3335900553</v>
      </c>
      <c r="C101" s="136">
        <v>44343.365324074075</v>
      </c>
      <c r="D101" s="136" t="s">
        <v>2574</v>
      </c>
      <c r="E101" s="124">
        <v>724</v>
      </c>
      <c r="F101" s="148" t="str">
        <f>VLOOKUP(E101,VIP!$A$2:$O13474,2,0)</f>
        <v>DRBR997</v>
      </c>
      <c r="G101" s="134" t="str">
        <f>VLOOKUP(E101,'LISTADO ATM'!$A$2:$B$897,2,0)</f>
        <v xml:space="preserve">ATM El Huacal I </v>
      </c>
      <c r="H101" s="134" t="str">
        <f>VLOOKUP(E101,VIP!$A$2:$O18337,7,FALSE)</f>
        <v>Si</v>
      </c>
      <c r="I101" s="134" t="str">
        <f>VLOOKUP(E101,VIP!$A$2:$O10302,8,FALSE)</f>
        <v>Si</v>
      </c>
      <c r="J101" s="134" t="str">
        <f>VLOOKUP(E101,VIP!$A$2:$O10252,8,FALSE)</f>
        <v>Si</v>
      </c>
      <c r="K101" s="134" t="str">
        <f>VLOOKUP(E101,VIP!$A$2:$O13826,6,0)</f>
        <v>NO</v>
      </c>
      <c r="L101" s="125" t="s">
        <v>2418</v>
      </c>
      <c r="M101" s="152" t="s">
        <v>2580</v>
      </c>
      <c r="N101" s="135" t="s">
        <v>2454</v>
      </c>
      <c r="O101" s="134" t="s">
        <v>2575</v>
      </c>
      <c r="P101" s="134"/>
      <c r="Q101" s="151">
        <v>44343.461111111108</v>
      </c>
    </row>
    <row r="102" spans="1:17" ht="18" x14ac:dyDescent="0.25">
      <c r="A102" s="134" t="str">
        <f>VLOOKUP(E102,'LISTADO ATM'!$A$2:$C$898,3,0)</f>
        <v>DISTRITO NACIONAL</v>
      </c>
      <c r="B102" s="129">
        <v>3335900557</v>
      </c>
      <c r="C102" s="136">
        <v>44343.367881944447</v>
      </c>
      <c r="D102" s="136" t="s">
        <v>2473</v>
      </c>
      <c r="E102" s="124">
        <v>23</v>
      </c>
      <c r="F102" s="148" t="str">
        <f>VLOOKUP(E102,VIP!$A$2:$O13473,2,0)</f>
        <v>DRBR023</v>
      </c>
      <c r="G102" s="134" t="str">
        <f>VLOOKUP(E102,'LISTADO ATM'!$A$2:$B$897,2,0)</f>
        <v xml:space="preserve">ATM Oficina México </v>
      </c>
      <c r="H102" s="134" t="str">
        <f>VLOOKUP(E102,VIP!$A$2:$O18336,7,FALSE)</f>
        <v>Si</v>
      </c>
      <c r="I102" s="134" t="str">
        <f>VLOOKUP(E102,VIP!$A$2:$O10301,8,FALSE)</f>
        <v>Si</v>
      </c>
      <c r="J102" s="134" t="str">
        <f>VLOOKUP(E102,VIP!$A$2:$O10251,8,FALSE)</f>
        <v>Si</v>
      </c>
      <c r="K102" s="134" t="str">
        <f>VLOOKUP(E102,VIP!$A$2:$O13825,6,0)</f>
        <v>NO</v>
      </c>
      <c r="L102" s="125" t="s">
        <v>2418</v>
      </c>
      <c r="M102" s="152" t="s">
        <v>2580</v>
      </c>
      <c r="N102" s="152" t="s">
        <v>2578</v>
      </c>
      <c r="O102" s="134" t="s">
        <v>2474</v>
      </c>
      <c r="P102" s="134"/>
      <c r="Q102" s="151">
        <v>44343.415277777778</v>
      </c>
    </row>
    <row r="103" spans="1:17" ht="18" x14ac:dyDescent="0.25">
      <c r="A103" s="134" t="str">
        <f>VLOOKUP(E103,'LISTADO ATM'!$A$2:$C$898,3,0)</f>
        <v>NORTE</v>
      </c>
      <c r="B103" s="129">
        <v>3335900577</v>
      </c>
      <c r="C103" s="136">
        <v>44343.372719907406</v>
      </c>
      <c r="D103" s="136" t="s">
        <v>2181</v>
      </c>
      <c r="E103" s="124">
        <v>285</v>
      </c>
      <c r="F103" s="148" t="str">
        <f>VLOOKUP(E103,VIP!$A$2:$O13472,2,0)</f>
        <v>DRBR285</v>
      </c>
      <c r="G103" s="134" t="str">
        <f>VLOOKUP(E103,'LISTADO ATM'!$A$2:$B$897,2,0)</f>
        <v xml:space="preserve">ATM Oficina Camino Real (Puerto Plata) </v>
      </c>
      <c r="H103" s="134" t="str">
        <f>VLOOKUP(E103,VIP!$A$2:$O18335,7,FALSE)</f>
        <v>Si</v>
      </c>
      <c r="I103" s="134" t="str">
        <f>VLOOKUP(E103,VIP!$A$2:$O10300,8,FALSE)</f>
        <v>Si</v>
      </c>
      <c r="J103" s="134" t="str">
        <f>VLOOKUP(E103,VIP!$A$2:$O10250,8,FALSE)</f>
        <v>Si</v>
      </c>
      <c r="K103" s="134" t="str">
        <f>VLOOKUP(E103,VIP!$A$2:$O13824,6,0)</f>
        <v>NO</v>
      </c>
      <c r="L103" s="125" t="s">
        <v>2219</v>
      </c>
      <c r="M103" s="152" t="s">
        <v>2580</v>
      </c>
      <c r="N103" s="152" t="s">
        <v>2578</v>
      </c>
      <c r="O103" s="134" t="s">
        <v>2579</v>
      </c>
      <c r="P103" s="134"/>
      <c r="Q103" s="151">
        <v>44343.593055555553</v>
      </c>
    </row>
    <row r="104" spans="1:17" ht="18" x14ac:dyDescent="0.25">
      <c r="A104" s="134" t="str">
        <f>VLOOKUP(E104,'LISTADO ATM'!$A$2:$C$898,3,0)</f>
        <v>DISTRITO NACIONAL</v>
      </c>
      <c r="B104" s="129">
        <v>3335900581</v>
      </c>
      <c r="C104" s="136">
        <v>44343.373171296298</v>
      </c>
      <c r="D104" s="136" t="s">
        <v>2450</v>
      </c>
      <c r="E104" s="124">
        <v>486</v>
      </c>
      <c r="F104" s="148" t="str">
        <f>VLOOKUP(E104,VIP!$A$2:$O13471,2,0)</f>
        <v>DRBR486</v>
      </c>
      <c r="G104" s="134" t="str">
        <f>VLOOKUP(E104,'LISTADO ATM'!$A$2:$B$897,2,0)</f>
        <v xml:space="preserve">ATM Olé La Caleta </v>
      </c>
      <c r="H104" s="134" t="str">
        <f>VLOOKUP(E104,VIP!$A$2:$O18334,7,FALSE)</f>
        <v>Si</v>
      </c>
      <c r="I104" s="134" t="str">
        <f>VLOOKUP(E104,VIP!$A$2:$O10299,8,FALSE)</f>
        <v>Si</v>
      </c>
      <c r="J104" s="134" t="str">
        <f>VLOOKUP(E104,VIP!$A$2:$O10249,8,FALSE)</f>
        <v>Si</v>
      </c>
      <c r="K104" s="134" t="str">
        <f>VLOOKUP(E104,VIP!$A$2:$O13823,6,0)</f>
        <v>NO</v>
      </c>
      <c r="L104" s="125" t="s">
        <v>2418</v>
      </c>
      <c r="M104" s="152" t="s">
        <v>2580</v>
      </c>
      <c r="N104" s="135" t="s">
        <v>2454</v>
      </c>
      <c r="O104" s="134" t="s">
        <v>2455</v>
      </c>
      <c r="P104" s="134"/>
      <c r="Q104" s="151">
        <v>44343.640277777777</v>
      </c>
    </row>
    <row r="105" spans="1:17" ht="18" x14ac:dyDescent="0.25">
      <c r="A105" s="134" t="str">
        <f>VLOOKUP(E105,'LISTADO ATM'!$A$2:$C$898,3,0)</f>
        <v>ESTE</v>
      </c>
      <c r="B105" s="129">
        <v>3335900610</v>
      </c>
      <c r="C105" s="136">
        <v>44343.379363425927</v>
      </c>
      <c r="D105" s="136" t="s">
        <v>2473</v>
      </c>
      <c r="E105" s="124">
        <v>219</v>
      </c>
      <c r="F105" s="148" t="str">
        <f>VLOOKUP(E105,VIP!$A$2:$O13470,2,0)</f>
        <v>DRBR219</v>
      </c>
      <c r="G105" s="134" t="str">
        <f>VLOOKUP(E105,'LISTADO ATM'!$A$2:$B$897,2,0)</f>
        <v xml:space="preserve">ATM Oficina La Altagracia (Higuey) </v>
      </c>
      <c r="H105" s="134" t="str">
        <f>VLOOKUP(E105,VIP!$A$2:$O18333,7,FALSE)</f>
        <v>Si</v>
      </c>
      <c r="I105" s="134" t="str">
        <f>VLOOKUP(E105,VIP!$A$2:$O10298,8,FALSE)</f>
        <v>Si</v>
      </c>
      <c r="J105" s="134" t="str">
        <f>VLOOKUP(E105,VIP!$A$2:$O10248,8,FALSE)</f>
        <v>Si</v>
      </c>
      <c r="K105" s="134" t="str">
        <f>VLOOKUP(E105,VIP!$A$2:$O13822,6,0)</f>
        <v>NO</v>
      </c>
      <c r="L105" s="125" t="s">
        <v>2418</v>
      </c>
      <c r="M105" s="152" t="s">
        <v>2580</v>
      </c>
      <c r="N105" s="152" t="s">
        <v>2578</v>
      </c>
      <c r="O105" s="134" t="s">
        <v>2474</v>
      </c>
      <c r="P105" s="134"/>
      <c r="Q105" s="151">
        <v>44343.459027777775</v>
      </c>
    </row>
    <row r="106" spans="1:17" ht="18" x14ac:dyDescent="0.25">
      <c r="A106" s="134" t="str">
        <f>VLOOKUP(E106,'LISTADO ATM'!$A$2:$C$898,3,0)</f>
        <v>NORTE</v>
      </c>
      <c r="B106" s="129">
        <v>3335900613</v>
      </c>
      <c r="C106" s="136">
        <v>44343.381481481483</v>
      </c>
      <c r="D106" s="136" t="s">
        <v>2473</v>
      </c>
      <c r="E106" s="124">
        <v>288</v>
      </c>
      <c r="F106" s="148" t="str">
        <f>VLOOKUP(E106,VIP!$A$2:$O13469,2,0)</f>
        <v>DRBR288</v>
      </c>
      <c r="G106" s="134" t="str">
        <f>VLOOKUP(E106,'LISTADO ATM'!$A$2:$B$897,2,0)</f>
        <v xml:space="preserve">ATM Oficina Camino Real II (Puerto Plata) </v>
      </c>
      <c r="H106" s="134" t="str">
        <f>VLOOKUP(E106,VIP!$A$2:$O18332,7,FALSE)</f>
        <v>N/A</v>
      </c>
      <c r="I106" s="134" t="str">
        <f>VLOOKUP(E106,VIP!$A$2:$O10297,8,FALSE)</f>
        <v>N/A</v>
      </c>
      <c r="J106" s="134" t="str">
        <f>VLOOKUP(E106,VIP!$A$2:$O10247,8,FALSE)</f>
        <v>N/A</v>
      </c>
      <c r="K106" s="134" t="str">
        <f>VLOOKUP(E106,VIP!$A$2:$O13821,6,0)</f>
        <v>N/A</v>
      </c>
      <c r="L106" s="125" t="s">
        <v>2418</v>
      </c>
      <c r="M106" s="152" t="s">
        <v>2580</v>
      </c>
      <c r="N106" s="152" t="s">
        <v>2578</v>
      </c>
      <c r="O106" s="134" t="s">
        <v>2474</v>
      </c>
      <c r="P106" s="134"/>
      <c r="Q106" s="151">
        <v>44343.415277777778</v>
      </c>
    </row>
    <row r="107" spans="1:17" ht="18" x14ac:dyDescent="0.25">
      <c r="A107" s="134" t="str">
        <f>VLOOKUP(E107,'LISTADO ATM'!$A$2:$C$898,3,0)</f>
        <v>DISTRITO NACIONAL</v>
      </c>
      <c r="B107" s="129">
        <v>3335900620</v>
      </c>
      <c r="C107" s="136">
        <v>44343.38417824074</v>
      </c>
      <c r="D107" s="136" t="s">
        <v>2450</v>
      </c>
      <c r="E107" s="124">
        <v>298</v>
      </c>
      <c r="F107" s="148" t="str">
        <f>VLOOKUP(E107,VIP!$A$2:$O13468,2,0)</f>
        <v>DRBR298</v>
      </c>
      <c r="G107" s="134" t="str">
        <f>VLOOKUP(E107,'LISTADO ATM'!$A$2:$B$897,2,0)</f>
        <v xml:space="preserve">ATM S/M Aprezio Engombe </v>
      </c>
      <c r="H107" s="134" t="str">
        <f>VLOOKUP(E107,VIP!$A$2:$O18331,7,FALSE)</f>
        <v>Si</v>
      </c>
      <c r="I107" s="134" t="str">
        <f>VLOOKUP(E107,VIP!$A$2:$O10296,8,FALSE)</f>
        <v>Si</v>
      </c>
      <c r="J107" s="134" t="str">
        <f>VLOOKUP(E107,VIP!$A$2:$O10246,8,FALSE)</f>
        <v>Si</v>
      </c>
      <c r="K107" s="134" t="str">
        <f>VLOOKUP(E107,VIP!$A$2:$O13820,6,0)</f>
        <v>NO</v>
      </c>
      <c r="L107" s="125" t="s">
        <v>2418</v>
      </c>
      <c r="M107" s="152" t="s">
        <v>2580</v>
      </c>
      <c r="N107" s="135" t="s">
        <v>2454</v>
      </c>
      <c r="O107" s="134" t="s">
        <v>2455</v>
      </c>
      <c r="P107" s="134"/>
      <c r="Q107" s="151">
        <v>44343.507638888892</v>
      </c>
    </row>
    <row r="108" spans="1:17" ht="18" x14ac:dyDescent="0.25">
      <c r="A108" s="134" t="str">
        <f>VLOOKUP(E108,'LISTADO ATM'!$A$2:$C$898,3,0)</f>
        <v>NORTE</v>
      </c>
      <c r="B108" s="129">
        <v>3335900690</v>
      </c>
      <c r="C108" s="136">
        <v>44343.39439814815</v>
      </c>
      <c r="D108" s="136" t="s">
        <v>2181</v>
      </c>
      <c r="E108" s="124">
        <v>774</v>
      </c>
      <c r="F108" s="148" t="str">
        <f>VLOOKUP(E108,VIP!$A$2:$O13466,2,0)</f>
        <v>DRBR061</v>
      </c>
      <c r="G108" s="134" t="str">
        <f>VLOOKUP(E108,'LISTADO ATM'!$A$2:$B$897,2,0)</f>
        <v xml:space="preserve">ATM Oficina Montecristi </v>
      </c>
      <c r="H108" s="134" t="str">
        <f>VLOOKUP(E108,VIP!$A$2:$O18329,7,FALSE)</f>
        <v>Si</v>
      </c>
      <c r="I108" s="134" t="str">
        <f>VLOOKUP(E108,VIP!$A$2:$O10294,8,FALSE)</f>
        <v>Si</v>
      </c>
      <c r="J108" s="134" t="str">
        <f>VLOOKUP(E108,VIP!$A$2:$O10244,8,FALSE)</f>
        <v>Si</v>
      </c>
      <c r="K108" s="134" t="str">
        <f>VLOOKUP(E108,VIP!$A$2:$O13818,6,0)</f>
        <v>NO</v>
      </c>
      <c r="L108" s="125" t="s">
        <v>2469</v>
      </c>
      <c r="M108" s="152" t="s">
        <v>2580</v>
      </c>
      <c r="N108" s="152" t="s">
        <v>2578</v>
      </c>
      <c r="O108" s="134" t="s">
        <v>2569</v>
      </c>
      <c r="P108" s="134"/>
      <c r="Q108" s="151">
        <v>44343.609027777777</v>
      </c>
    </row>
    <row r="109" spans="1:17" ht="18" x14ac:dyDescent="0.25">
      <c r="A109" s="134" t="str">
        <f>VLOOKUP(E109,'LISTADO ATM'!$A$2:$C$898,3,0)</f>
        <v>NORTE</v>
      </c>
      <c r="B109" s="129">
        <v>3335900725</v>
      </c>
      <c r="C109" s="136">
        <v>44343.403090277781</v>
      </c>
      <c r="D109" s="136" t="s">
        <v>2574</v>
      </c>
      <c r="E109" s="124">
        <v>538</v>
      </c>
      <c r="F109" s="148" t="str">
        <f>VLOOKUP(E109,VIP!$A$2:$O13472,2,0)</f>
        <v>DRBR538</v>
      </c>
      <c r="G109" s="134" t="str">
        <f>VLOOKUP(E109,'LISTADO ATM'!$A$2:$B$897,2,0)</f>
        <v>ATM  Autoservicio San Fco. Macorís</v>
      </c>
      <c r="H109" s="134" t="str">
        <f>VLOOKUP(E109,VIP!$A$2:$O18335,7,FALSE)</f>
        <v>Si</v>
      </c>
      <c r="I109" s="134" t="str">
        <f>VLOOKUP(E109,VIP!$A$2:$O10300,8,FALSE)</f>
        <v>Si</v>
      </c>
      <c r="J109" s="134" t="str">
        <f>VLOOKUP(E109,VIP!$A$2:$O10250,8,FALSE)</f>
        <v>Si</v>
      </c>
      <c r="K109" s="134" t="str">
        <f>VLOOKUP(E109,VIP!$A$2:$O13824,6,0)</f>
        <v>NO</v>
      </c>
      <c r="L109" s="125" t="s">
        <v>2418</v>
      </c>
      <c r="M109" s="152" t="s">
        <v>2580</v>
      </c>
      <c r="N109" s="135" t="s">
        <v>2454</v>
      </c>
      <c r="O109" s="134" t="s">
        <v>2575</v>
      </c>
      <c r="P109" s="134"/>
      <c r="Q109" s="151">
        <v>44343.44027777778</v>
      </c>
    </row>
    <row r="110" spans="1:17" ht="18" x14ac:dyDescent="0.25">
      <c r="A110" s="134" t="str">
        <f>VLOOKUP(E110,'LISTADO ATM'!$A$2:$C$898,3,0)</f>
        <v>DISTRITO NACIONAL</v>
      </c>
      <c r="B110" s="129">
        <v>3335900730</v>
      </c>
      <c r="C110" s="136">
        <v>44343.404861111114</v>
      </c>
      <c r="D110" s="136" t="s">
        <v>2450</v>
      </c>
      <c r="E110" s="124">
        <v>564</v>
      </c>
      <c r="F110" s="148" t="str">
        <f>VLOOKUP(E110,VIP!$A$2:$O13471,2,0)</f>
        <v>DRBR168</v>
      </c>
      <c r="G110" s="134" t="str">
        <f>VLOOKUP(E110,'LISTADO ATM'!$A$2:$B$897,2,0)</f>
        <v xml:space="preserve">ATM Ministerio de Agricultura </v>
      </c>
      <c r="H110" s="134" t="str">
        <f>VLOOKUP(E110,VIP!$A$2:$O18334,7,FALSE)</f>
        <v>Si</v>
      </c>
      <c r="I110" s="134" t="str">
        <f>VLOOKUP(E110,VIP!$A$2:$O10299,8,FALSE)</f>
        <v>Si</v>
      </c>
      <c r="J110" s="134" t="str">
        <f>VLOOKUP(E110,VIP!$A$2:$O10249,8,FALSE)</f>
        <v>Si</v>
      </c>
      <c r="K110" s="134" t="str">
        <f>VLOOKUP(E110,VIP!$A$2:$O13823,6,0)</f>
        <v>NO</v>
      </c>
      <c r="L110" s="125" t="s">
        <v>2418</v>
      </c>
      <c r="M110" s="152" t="s">
        <v>2580</v>
      </c>
      <c r="N110" s="135" t="s">
        <v>2454</v>
      </c>
      <c r="O110" s="134" t="s">
        <v>2455</v>
      </c>
      <c r="P110" s="134"/>
      <c r="Q110" s="151">
        <v>44343.507638888892</v>
      </c>
    </row>
    <row r="111" spans="1:17" ht="18" x14ac:dyDescent="0.25">
      <c r="A111" s="134" t="str">
        <f>VLOOKUP(E111,'LISTADO ATM'!$A$2:$C$898,3,0)</f>
        <v>DISTRITO NACIONAL</v>
      </c>
      <c r="B111" s="129">
        <v>3335900759</v>
      </c>
      <c r="C111" s="136">
        <v>44343.411793981482</v>
      </c>
      <c r="D111" s="136" t="s">
        <v>2473</v>
      </c>
      <c r="E111" s="124">
        <v>515</v>
      </c>
      <c r="F111" s="148" t="str">
        <f>VLOOKUP(E111,VIP!$A$2:$O13476,2,0)</f>
        <v>DRBR515</v>
      </c>
      <c r="G111" s="134" t="str">
        <f>VLOOKUP(E111,'LISTADO ATM'!$A$2:$B$897,2,0)</f>
        <v xml:space="preserve">ATM Oficina Agora Mall I </v>
      </c>
      <c r="H111" s="134" t="str">
        <f>VLOOKUP(E111,VIP!$A$2:$O18339,7,FALSE)</f>
        <v>Si</v>
      </c>
      <c r="I111" s="134" t="str">
        <f>VLOOKUP(E111,VIP!$A$2:$O10304,8,FALSE)</f>
        <v>Si</v>
      </c>
      <c r="J111" s="134" t="str">
        <f>VLOOKUP(E111,VIP!$A$2:$O10254,8,FALSE)</f>
        <v>Si</v>
      </c>
      <c r="K111" s="134" t="str">
        <f>VLOOKUP(E111,VIP!$A$2:$O13828,6,0)</f>
        <v>SI</v>
      </c>
      <c r="L111" s="125" t="s">
        <v>2425</v>
      </c>
      <c r="M111" s="152" t="s">
        <v>2580</v>
      </c>
      <c r="N111" s="152" t="s">
        <v>2578</v>
      </c>
      <c r="O111" s="134" t="s">
        <v>2582</v>
      </c>
      <c r="P111" s="152" t="s">
        <v>2583</v>
      </c>
      <c r="Q111" s="152" t="s">
        <v>2425</v>
      </c>
    </row>
    <row r="112" spans="1:17" ht="18" x14ac:dyDescent="0.25">
      <c r="A112" s="134" t="str">
        <f>VLOOKUP(E112,'LISTADO ATM'!$A$2:$C$898,3,0)</f>
        <v>ESTE</v>
      </c>
      <c r="B112" s="129">
        <v>3335900776</v>
      </c>
      <c r="C112" s="136">
        <v>44343.419629629629</v>
      </c>
      <c r="D112" s="136" t="s">
        <v>2450</v>
      </c>
      <c r="E112" s="124">
        <v>608</v>
      </c>
      <c r="F112" s="148" t="str">
        <f>VLOOKUP(E112,VIP!$A$2:$O13470,2,0)</f>
        <v>DRBR305</v>
      </c>
      <c r="G112" s="134" t="str">
        <f>VLOOKUP(E112,'LISTADO ATM'!$A$2:$B$897,2,0)</f>
        <v xml:space="preserve">ATM Oficina Jumbo (San Pedro) </v>
      </c>
      <c r="H112" s="134" t="str">
        <f>VLOOKUP(E112,VIP!$A$2:$O18333,7,FALSE)</f>
        <v>Si</v>
      </c>
      <c r="I112" s="134" t="str">
        <f>VLOOKUP(E112,VIP!$A$2:$O10298,8,FALSE)</f>
        <v>Si</v>
      </c>
      <c r="J112" s="134" t="str">
        <f>VLOOKUP(E112,VIP!$A$2:$O10248,8,FALSE)</f>
        <v>Si</v>
      </c>
      <c r="K112" s="134" t="str">
        <f>VLOOKUP(E112,VIP!$A$2:$O13822,6,0)</f>
        <v>SI</v>
      </c>
      <c r="L112" s="125" t="s">
        <v>2418</v>
      </c>
      <c r="M112" s="152" t="s">
        <v>2580</v>
      </c>
      <c r="N112" s="135" t="s">
        <v>2454</v>
      </c>
      <c r="O112" s="134" t="s">
        <v>2455</v>
      </c>
      <c r="P112" s="134"/>
      <c r="Q112" s="151">
        <v>44343.507638888892</v>
      </c>
    </row>
    <row r="113" spans="1:17" ht="18" x14ac:dyDescent="0.25">
      <c r="A113" s="134" t="str">
        <f>VLOOKUP(E113,'LISTADO ATM'!$A$2:$C$898,3,0)</f>
        <v>DISTRITO NACIONAL</v>
      </c>
      <c r="B113" s="129">
        <v>3335900785</v>
      </c>
      <c r="C113" s="136">
        <v>44343.421597222223</v>
      </c>
      <c r="D113" s="136" t="s">
        <v>2473</v>
      </c>
      <c r="E113" s="124">
        <v>971</v>
      </c>
      <c r="F113" s="148" t="str">
        <f>VLOOKUP(E113,VIP!$A$2:$O13475,2,0)</f>
        <v>DRBR24U</v>
      </c>
      <c r="G113" s="134" t="str">
        <f>VLOOKUP(E113,'LISTADO ATM'!$A$2:$B$897,2,0)</f>
        <v xml:space="preserve">ATM Club Banreservas I </v>
      </c>
      <c r="H113" s="134" t="str">
        <f>VLOOKUP(E113,VIP!$A$2:$O18338,7,FALSE)</f>
        <v>Si</v>
      </c>
      <c r="I113" s="134" t="str">
        <f>VLOOKUP(E113,VIP!$A$2:$O10303,8,FALSE)</f>
        <v>Si</v>
      </c>
      <c r="J113" s="134" t="str">
        <f>VLOOKUP(E113,VIP!$A$2:$O10253,8,FALSE)</f>
        <v>Si</v>
      </c>
      <c r="K113" s="134" t="str">
        <f>VLOOKUP(E113,VIP!$A$2:$O13827,6,0)</f>
        <v>NO</v>
      </c>
      <c r="L113" s="125" t="s">
        <v>2572</v>
      </c>
      <c r="M113" s="152" t="s">
        <v>2580</v>
      </c>
      <c r="N113" s="152" t="s">
        <v>2578</v>
      </c>
      <c r="O113" s="134" t="s">
        <v>2581</v>
      </c>
      <c r="P113" s="152" t="s">
        <v>2584</v>
      </c>
      <c r="Q113" s="152" t="s">
        <v>2572</v>
      </c>
    </row>
    <row r="114" spans="1:17" ht="18" x14ac:dyDescent="0.25">
      <c r="A114" s="134" t="str">
        <f>VLOOKUP(E114,'LISTADO ATM'!$A$2:$C$898,3,0)</f>
        <v>DISTRITO NACIONAL</v>
      </c>
      <c r="B114" s="129">
        <v>3335900787</v>
      </c>
      <c r="C114" s="136">
        <v>44343.422060185185</v>
      </c>
      <c r="D114" s="136" t="s">
        <v>2473</v>
      </c>
      <c r="E114" s="124">
        <v>493</v>
      </c>
      <c r="F114" s="148" t="str">
        <f>VLOOKUP(E114,VIP!$A$2:$O13474,2,0)</f>
        <v>DRBR493</v>
      </c>
      <c r="G114" s="134" t="str">
        <f>VLOOKUP(E114,'LISTADO ATM'!$A$2:$B$897,2,0)</f>
        <v xml:space="preserve">ATM Oficina Haina Occidental II </v>
      </c>
      <c r="H114" s="134" t="str">
        <f>VLOOKUP(E114,VIP!$A$2:$O18337,7,FALSE)</f>
        <v>Si</v>
      </c>
      <c r="I114" s="134" t="str">
        <f>VLOOKUP(E114,VIP!$A$2:$O10302,8,FALSE)</f>
        <v>Si</v>
      </c>
      <c r="J114" s="134" t="str">
        <f>VLOOKUP(E114,VIP!$A$2:$O10252,8,FALSE)</f>
        <v>Si</v>
      </c>
      <c r="K114" s="134" t="str">
        <f>VLOOKUP(E114,VIP!$A$2:$O13826,6,0)</f>
        <v>NO</v>
      </c>
      <c r="L114" s="125" t="s">
        <v>2572</v>
      </c>
      <c r="M114" s="152" t="s">
        <v>2580</v>
      </c>
      <c r="N114" s="152" t="s">
        <v>2578</v>
      </c>
      <c r="O114" s="134" t="s">
        <v>2581</v>
      </c>
      <c r="P114" s="152" t="s">
        <v>2584</v>
      </c>
      <c r="Q114" s="152" t="s">
        <v>2572</v>
      </c>
    </row>
    <row r="115" spans="1:17" ht="18" x14ac:dyDescent="0.25">
      <c r="A115" s="134" t="str">
        <f>VLOOKUP(E115,'LISTADO ATM'!$A$2:$C$898,3,0)</f>
        <v>DISTRITO NACIONAL</v>
      </c>
      <c r="B115" s="129">
        <v>3335900792</v>
      </c>
      <c r="C115" s="136">
        <v>44343.423738425925</v>
      </c>
      <c r="D115" s="136" t="s">
        <v>2473</v>
      </c>
      <c r="E115" s="124">
        <v>394</v>
      </c>
      <c r="F115" s="148" t="str">
        <f>VLOOKUP(E115,VIP!$A$2:$O13473,2,0)</f>
        <v>DRBR394</v>
      </c>
      <c r="G115" s="134" t="str">
        <f>VLOOKUP(E115,'LISTADO ATM'!$A$2:$B$897,2,0)</f>
        <v xml:space="preserve">ATM Multicentro La Sirena Luperón </v>
      </c>
      <c r="H115" s="134" t="str">
        <f>VLOOKUP(E115,VIP!$A$2:$O18336,7,FALSE)</f>
        <v>Si</v>
      </c>
      <c r="I115" s="134" t="str">
        <f>VLOOKUP(E115,VIP!$A$2:$O10301,8,FALSE)</f>
        <v>Si</v>
      </c>
      <c r="J115" s="134" t="str">
        <f>VLOOKUP(E115,VIP!$A$2:$O10251,8,FALSE)</f>
        <v>Si</v>
      </c>
      <c r="K115" s="134" t="str">
        <f>VLOOKUP(E115,VIP!$A$2:$O13825,6,0)</f>
        <v>NO</v>
      </c>
      <c r="L115" s="125" t="s">
        <v>2459</v>
      </c>
      <c r="M115" s="152" t="s">
        <v>2580</v>
      </c>
      <c r="N115" s="152" t="s">
        <v>2578</v>
      </c>
      <c r="O115" s="134" t="s">
        <v>2581</v>
      </c>
      <c r="P115" s="152" t="s">
        <v>2583</v>
      </c>
      <c r="Q115" s="152" t="s">
        <v>2459</v>
      </c>
    </row>
    <row r="116" spans="1:17" ht="18" x14ac:dyDescent="0.25">
      <c r="A116" s="134" t="str">
        <f>VLOOKUP(E116,'LISTADO ATM'!$A$2:$C$898,3,0)</f>
        <v>NORTE</v>
      </c>
      <c r="B116" s="129">
        <v>3335900794</v>
      </c>
      <c r="C116" s="136">
        <v>44343.424386574072</v>
      </c>
      <c r="D116" s="136" t="s">
        <v>2473</v>
      </c>
      <c r="E116" s="124">
        <v>307</v>
      </c>
      <c r="F116" s="148" t="str">
        <f>VLOOKUP(E116,VIP!$A$2:$O13472,2,0)</f>
        <v>DRBR307</v>
      </c>
      <c r="G116" s="134" t="str">
        <f>VLOOKUP(E116,'LISTADO ATM'!$A$2:$B$897,2,0)</f>
        <v>ATM Oficina Nagua II</v>
      </c>
      <c r="H116" s="134" t="str">
        <f>VLOOKUP(E116,VIP!$A$2:$O18335,7,FALSE)</f>
        <v>Si</v>
      </c>
      <c r="I116" s="134" t="str">
        <f>VLOOKUP(E116,VIP!$A$2:$O10300,8,FALSE)</f>
        <v>Si</v>
      </c>
      <c r="J116" s="134" t="str">
        <f>VLOOKUP(E116,VIP!$A$2:$O10250,8,FALSE)</f>
        <v>Si</v>
      </c>
      <c r="K116" s="134" t="str">
        <f>VLOOKUP(E116,VIP!$A$2:$O13824,6,0)</f>
        <v>SI</v>
      </c>
      <c r="L116" s="125" t="s">
        <v>2459</v>
      </c>
      <c r="M116" s="152" t="s">
        <v>2580</v>
      </c>
      <c r="N116" s="152" t="s">
        <v>2578</v>
      </c>
      <c r="O116" s="134" t="s">
        <v>2581</v>
      </c>
      <c r="P116" s="152" t="s">
        <v>2583</v>
      </c>
      <c r="Q116" s="152" t="s">
        <v>2459</v>
      </c>
    </row>
    <row r="117" spans="1:17" ht="18" x14ac:dyDescent="0.25">
      <c r="A117" s="134" t="str">
        <f>VLOOKUP(E117,'LISTADO ATM'!$A$2:$C$898,3,0)</f>
        <v>SUR</v>
      </c>
      <c r="B117" s="129">
        <v>3335900801</v>
      </c>
      <c r="C117" s="136">
        <v>44343.426701388889</v>
      </c>
      <c r="D117" s="136" t="s">
        <v>2473</v>
      </c>
      <c r="E117" s="124">
        <v>252</v>
      </c>
      <c r="F117" s="148" t="str">
        <f>VLOOKUP(E117,VIP!$A$2:$O13471,2,0)</f>
        <v>DRBR252</v>
      </c>
      <c r="G117" s="134" t="str">
        <f>VLOOKUP(E117,'LISTADO ATM'!$A$2:$B$897,2,0)</f>
        <v xml:space="preserve">ATM Banco Agrícola (Barahona) </v>
      </c>
      <c r="H117" s="134" t="str">
        <f>VLOOKUP(E117,VIP!$A$2:$O18334,7,FALSE)</f>
        <v>Si</v>
      </c>
      <c r="I117" s="134" t="str">
        <f>VLOOKUP(E117,VIP!$A$2:$O10299,8,FALSE)</f>
        <v>Si</v>
      </c>
      <c r="J117" s="134" t="str">
        <f>VLOOKUP(E117,VIP!$A$2:$O10249,8,FALSE)</f>
        <v>Si</v>
      </c>
      <c r="K117" s="134" t="str">
        <f>VLOOKUP(E117,VIP!$A$2:$O13823,6,0)</f>
        <v>NO</v>
      </c>
      <c r="L117" s="125" t="s">
        <v>2459</v>
      </c>
      <c r="M117" s="152" t="s">
        <v>2580</v>
      </c>
      <c r="N117" s="152" t="s">
        <v>2578</v>
      </c>
      <c r="O117" s="134" t="s">
        <v>2581</v>
      </c>
      <c r="P117" s="152" t="s">
        <v>2583</v>
      </c>
      <c r="Q117" s="152" t="s">
        <v>2459</v>
      </c>
    </row>
    <row r="118" spans="1:17" ht="18" x14ac:dyDescent="0.25">
      <c r="A118" s="134" t="str">
        <f>VLOOKUP(E118,'LISTADO ATM'!$A$2:$C$898,3,0)</f>
        <v>NORTE</v>
      </c>
      <c r="B118" s="129">
        <v>3335900805</v>
      </c>
      <c r="C118" s="136">
        <v>44343.427141203705</v>
      </c>
      <c r="D118" s="136" t="s">
        <v>2473</v>
      </c>
      <c r="E118" s="124">
        <v>395</v>
      </c>
      <c r="F118" s="150" t="str">
        <f>VLOOKUP(E118,VIP!$A$2:$O13470,2,0)</f>
        <v>DRBR395</v>
      </c>
      <c r="G118" s="134" t="str">
        <f>VLOOKUP(E118,'LISTADO ATM'!$A$2:$B$897,2,0)</f>
        <v xml:space="preserve">ATM UNP Sabana Iglesia </v>
      </c>
      <c r="H118" s="134" t="str">
        <f>VLOOKUP(E118,VIP!$A$2:$O18333,7,FALSE)</f>
        <v>Si</v>
      </c>
      <c r="I118" s="134" t="str">
        <f>VLOOKUP(E118,VIP!$A$2:$O10298,8,FALSE)</f>
        <v>Si</v>
      </c>
      <c r="J118" s="134" t="str">
        <f>VLOOKUP(E118,VIP!$A$2:$O10248,8,FALSE)</f>
        <v>Si</v>
      </c>
      <c r="K118" s="134" t="str">
        <f>VLOOKUP(E118,VIP!$A$2:$O13822,6,0)</f>
        <v>NO</v>
      </c>
      <c r="L118" s="125" t="s">
        <v>2459</v>
      </c>
      <c r="M118" s="152" t="s">
        <v>2580</v>
      </c>
      <c r="N118" s="152" t="s">
        <v>2578</v>
      </c>
      <c r="O118" s="134" t="s">
        <v>2581</v>
      </c>
      <c r="P118" s="152" t="s">
        <v>2583</v>
      </c>
      <c r="Q118" s="152" t="s">
        <v>2459</v>
      </c>
    </row>
    <row r="119" spans="1:17" ht="18" x14ac:dyDescent="0.25">
      <c r="A119" s="134" t="str">
        <f>VLOOKUP(E119,'LISTADO ATM'!$A$2:$C$898,3,0)</f>
        <v>ESTE</v>
      </c>
      <c r="B119" s="129">
        <v>3335900807</v>
      </c>
      <c r="C119" s="136">
        <v>44343.427719907406</v>
      </c>
      <c r="D119" s="136" t="s">
        <v>2473</v>
      </c>
      <c r="E119" s="124">
        <v>211</v>
      </c>
      <c r="F119" s="150" t="str">
        <f>VLOOKUP(E119,VIP!$A$2:$O13469,2,0)</f>
        <v>DRBR211</v>
      </c>
      <c r="G119" s="134" t="str">
        <f>VLOOKUP(E119,'LISTADO ATM'!$A$2:$B$897,2,0)</f>
        <v xml:space="preserve">ATM Oficina La Romana I </v>
      </c>
      <c r="H119" s="134" t="str">
        <f>VLOOKUP(E119,VIP!$A$2:$O18332,7,FALSE)</f>
        <v>Si</v>
      </c>
      <c r="I119" s="134" t="str">
        <f>VLOOKUP(E119,VIP!$A$2:$O10297,8,FALSE)</f>
        <v>Si</v>
      </c>
      <c r="J119" s="134" t="str">
        <f>VLOOKUP(E119,VIP!$A$2:$O10247,8,FALSE)</f>
        <v>Si</v>
      </c>
      <c r="K119" s="134" t="str">
        <f>VLOOKUP(E119,VIP!$A$2:$O13821,6,0)</f>
        <v>NO</v>
      </c>
      <c r="L119" s="125" t="s">
        <v>2459</v>
      </c>
      <c r="M119" s="152" t="s">
        <v>2580</v>
      </c>
      <c r="N119" s="152" t="s">
        <v>2578</v>
      </c>
      <c r="O119" s="134" t="s">
        <v>2581</v>
      </c>
      <c r="P119" s="152" t="s">
        <v>2583</v>
      </c>
      <c r="Q119" s="152" t="s">
        <v>2459</v>
      </c>
    </row>
    <row r="120" spans="1:17" ht="18" x14ac:dyDescent="0.25">
      <c r="A120" s="134" t="str">
        <f>VLOOKUP(E120,'LISTADO ATM'!$A$2:$C$898,3,0)</f>
        <v>SUR</v>
      </c>
      <c r="B120" s="129">
        <v>3335900809</v>
      </c>
      <c r="C120" s="136">
        <v>44343.428136574075</v>
      </c>
      <c r="D120" s="136" t="s">
        <v>2473</v>
      </c>
      <c r="E120" s="124">
        <v>296</v>
      </c>
      <c r="F120" s="150" t="str">
        <f>VLOOKUP(E120,VIP!$A$2:$O13468,2,0)</f>
        <v>DRBR296</v>
      </c>
      <c r="G120" s="134" t="str">
        <f>VLOOKUP(E120,'LISTADO ATM'!$A$2:$B$897,2,0)</f>
        <v>ATM Estación BANICOMB (Baní)  ECO Petroleo</v>
      </c>
      <c r="H120" s="134" t="str">
        <f>VLOOKUP(E120,VIP!$A$2:$O18331,7,FALSE)</f>
        <v>Si</v>
      </c>
      <c r="I120" s="134" t="str">
        <f>VLOOKUP(E120,VIP!$A$2:$O10296,8,FALSE)</f>
        <v>Si</v>
      </c>
      <c r="J120" s="134" t="str">
        <f>VLOOKUP(E120,VIP!$A$2:$O10246,8,FALSE)</f>
        <v>Si</v>
      </c>
      <c r="K120" s="134" t="str">
        <f>VLOOKUP(E120,VIP!$A$2:$O13820,6,0)</f>
        <v>NO</v>
      </c>
      <c r="L120" s="125" t="s">
        <v>2459</v>
      </c>
      <c r="M120" s="152" t="s">
        <v>2580</v>
      </c>
      <c r="N120" s="152" t="s">
        <v>2578</v>
      </c>
      <c r="O120" s="134" t="s">
        <v>2581</v>
      </c>
      <c r="P120" s="152" t="s">
        <v>2583</v>
      </c>
      <c r="Q120" s="152" t="s">
        <v>2459</v>
      </c>
    </row>
    <row r="121" spans="1:17" ht="18" x14ac:dyDescent="0.25">
      <c r="A121" s="134" t="str">
        <f>VLOOKUP(E121,'LISTADO ATM'!$A$2:$C$898,3,0)</f>
        <v>NORTE</v>
      </c>
      <c r="B121" s="129">
        <v>3335900811</v>
      </c>
      <c r="C121" s="136">
        <v>44343.428576388891</v>
      </c>
      <c r="D121" s="136" t="s">
        <v>2574</v>
      </c>
      <c r="E121" s="124">
        <v>633</v>
      </c>
      <c r="F121" s="150" t="str">
        <f>VLOOKUP(E121,VIP!$A$2:$O13469,2,0)</f>
        <v>DRBR260</v>
      </c>
      <c r="G121" s="134" t="str">
        <f>VLOOKUP(E121,'LISTADO ATM'!$A$2:$B$897,2,0)</f>
        <v xml:space="preserve">ATM Autobanco Las Colinas </v>
      </c>
      <c r="H121" s="134" t="str">
        <f>VLOOKUP(E121,VIP!$A$2:$O18332,7,FALSE)</f>
        <v>Si</v>
      </c>
      <c r="I121" s="134" t="str">
        <f>VLOOKUP(E121,VIP!$A$2:$O10297,8,FALSE)</f>
        <v>Si</v>
      </c>
      <c r="J121" s="134" t="str">
        <f>VLOOKUP(E121,VIP!$A$2:$O10247,8,FALSE)</f>
        <v>Si</v>
      </c>
      <c r="K121" s="134" t="str">
        <f>VLOOKUP(E121,VIP!$A$2:$O13821,6,0)</f>
        <v>SI</v>
      </c>
      <c r="L121" s="125" t="s">
        <v>2418</v>
      </c>
      <c r="M121" s="152" t="s">
        <v>2580</v>
      </c>
      <c r="N121" s="135" t="s">
        <v>2454</v>
      </c>
      <c r="O121" s="134" t="s">
        <v>2575</v>
      </c>
      <c r="P121" s="134"/>
      <c r="Q121" s="151">
        <v>44343.772222222222</v>
      </c>
    </row>
    <row r="122" spans="1:17" ht="18" x14ac:dyDescent="0.25">
      <c r="A122" s="134" t="str">
        <f>VLOOKUP(E122,'LISTADO ATM'!$A$2:$C$898,3,0)</f>
        <v>DISTRITO NACIONAL</v>
      </c>
      <c r="B122" s="129">
        <v>3335900812</v>
      </c>
      <c r="C122" s="136">
        <v>44343.428587962961</v>
      </c>
      <c r="D122" s="136" t="s">
        <v>2473</v>
      </c>
      <c r="E122" s="124">
        <v>338</v>
      </c>
      <c r="F122" s="150" t="str">
        <f>VLOOKUP(E122,VIP!$A$2:$O13467,2,0)</f>
        <v>DRBR338</v>
      </c>
      <c r="G122" s="134" t="str">
        <f>VLOOKUP(E122,'LISTADO ATM'!$A$2:$B$897,2,0)</f>
        <v>ATM S/M Aprezio Pantoja</v>
      </c>
      <c r="H122" s="134" t="str">
        <f>VLOOKUP(E122,VIP!$A$2:$O18330,7,FALSE)</f>
        <v>Si</v>
      </c>
      <c r="I122" s="134" t="str">
        <f>VLOOKUP(E122,VIP!$A$2:$O10295,8,FALSE)</f>
        <v>Si</v>
      </c>
      <c r="J122" s="134" t="str">
        <f>VLOOKUP(E122,VIP!$A$2:$O10245,8,FALSE)</f>
        <v>Si</v>
      </c>
      <c r="K122" s="134" t="str">
        <f>VLOOKUP(E122,VIP!$A$2:$O13819,6,0)</f>
        <v>NO</v>
      </c>
      <c r="L122" s="125" t="s">
        <v>2459</v>
      </c>
      <c r="M122" s="152" t="s">
        <v>2580</v>
      </c>
      <c r="N122" s="152" t="s">
        <v>2578</v>
      </c>
      <c r="O122" s="134" t="s">
        <v>2581</v>
      </c>
      <c r="P122" s="152" t="s">
        <v>2583</v>
      </c>
      <c r="Q122" s="152" t="s">
        <v>2459</v>
      </c>
    </row>
    <row r="123" spans="1:17" ht="18" x14ac:dyDescent="0.25">
      <c r="A123" s="134" t="str">
        <f>VLOOKUP(E123,'LISTADO ATM'!$A$2:$C$898,3,0)</f>
        <v>DISTRITO NACIONAL</v>
      </c>
      <c r="B123" s="129">
        <v>3335900816</v>
      </c>
      <c r="C123" s="136">
        <v>44343.432037037041</v>
      </c>
      <c r="D123" s="136" t="s">
        <v>2473</v>
      </c>
      <c r="E123" s="124">
        <v>734</v>
      </c>
      <c r="F123" s="150" t="str">
        <f>VLOOKUP(E123,VIP!$A$2:$O13468,2,0)</f>
        <v>DRBR178</v>
      </c>
      <c r="G123" s="134" t="str">
        <f>VLOOKUP(E123,'LISTADO ATM'!$A$2:$B$897,2,0)</f>
        <v xml:space="preserve">ATM Oficina Independencia I </v>
      </c>
      <c r="H123" s="134" t="str">
        <f>VLOOKUP(E123,VIP!$A$2:$O18331,7,FALSE)</f>
        <v>Si</v>
      </c>
      <c r="I123" s="134" t="str">
        <f>VLOOKUP(E123,VIP!$A$2:$O10296,8,FALSE)</f>
        <v>Si</v>
      </c>
      <c r="J123" s="134" t="str">
        <f>VLOOKUP(E123,VIP!$A$2:$O10246,8,FALSE)</f>
        <v>Si</v>
      </c>
      <c r="K123" s="134" t="str">
        <f>VLOOKUP(E123,VIP!$A$2:$O13820,6,0)</f>
        <v>SI</v>
      </c>
      <c r="L123" s="125" t="s">
        <v>2418</v>
      </c>
      <c r="M123" s="152" t="s">
        <v>2580</v>
      </c>
      <c r="N123" s="135" t="s">
        <v>2454</v>
      </c>
      <c r="O123" s="134" t="s">
        <v>2474</v>
      </c>
      <c r="P123" s="134"/>
      <c r="Q123" s="151">
        <v>44343.770833333336</v>
      </c>
    </row>
    <row r="124" spans="1:17" ht="18" x14ac:dyDescent="0.25">
      <c r="A124" s="134" t="str">
        <f>VLOOKUP(E124,'LISTADO ATM'!$A$2:$C$898,3,0)</f>
        <v>NORTE</v>
      </c>
      <c r="B124" s="129">
        <v>3335900828</v>
      </c>
      <c r="C124" s="136">
        <v>44343.435057870367</v>
      </c>
      <c r="D124" s="136" t="s">
        <v>2181</v>
      </c>
      <c r="E124" s="124">
        <v>411</v>
      </c>
      <c r="F124" s="150" t="str">
        <f>VLOOKUP(E124,VIP!$A$2:$O13467,2,0)</f>
        <v>DRBR411</v>
      </c>
      <c r="G124" s="134" t="str">
        <f>VLOOKUP(E124,'LISTADO ATM'!$A$2:$B$897,2,0)</f>
        <v xml:space="preserve">ATM UNP Piedra Blanca </v>
      </c>
      <c r="H124" s="134" t="str">
        <f>VLOOKUP(E124,VIP!$A$2:$O18330,7,FALSE)</f>
        <v>Si</v>
      </c>
      <c r="I124" s="134" t="str">
        <f>VLOOKUP(E124,VIP!$A$2:$O10295,8,FALSE)</f>
        <v>Si</v>
      </c>
      <c r="J124" s="134" t="str">
        <f>VLOOKUP(E124,VIP!$A$2:$O10245,8,FALSE)</f>
        <v>Si</v>
      </c>
      <c r="K124" s="134" t="str">
        <f>VLOOKUP(E124,VIP!$A$2:$O13819,6,0)</f>
        <v>NO</v>
      </c>
      <c r="L124" s="125" t="s">
        <v>2219</v>
      </c>
      <c r="M124" s="152" t="s">
        <v>2580</v>
      </c>
      <c r="N124" s="152" t="s">
        <v>2578</v>
      </c>
      <c r="O124" s="134" t="s">
        <v>2579</v>
      </c>
      <c r="P124" s="134"/>
      <c r="Q124" s="151">
        <v>44343.593055555553</v>
      </c>
    </row>
    <row r="125" spans="1:17" ht="18" x14ac:dyDescent="0.25">
      <c r="A125" s="134" t="str">
        <f>VLOOKUP(E125,'LISTADO ATM'!$A$2:$C$898,3,0)</f>
        <v>DISTRITO NACIONAL</v>
      </c>
      <c r="B125" s="129">
        <v>3335900853</v>
      </c>
      <c r="C125" s="136">
        <v>44343.44153935185</v>
      </c>
      <c r="D125" s="136" t="s">
        <v>2450</v>
      </c>
      <c r="E125" s="124">
        <v>823</v>
      </c>
      <c r="F125" s="150" t="str">
        <f>VLOOKUP(E125,VIP!$A$2:$O13470,2,0)</f>
        <v>DRBR823</v>
      </c>
      <c r="G125" s="134" t="str">
        <f>VLOOKUP(E125,'LISTADO ATM'!$A$2:$B$897,2,0)</f>
        <v xml:space="preserve">ATM UNP El Carril (Haina) </v>
      </c>
      <c r="H125" s="134" t="str">
        <f>VLOOKUP(E125,VIP!$A$2:$O18333,7,FALSE)</f>
        <v>Si</v>
      </c>
      <c r="I125" s="134" t="str">
        <f>VLOOKUP(E125,VIP!$A$2:$O10298,8,FALSE)</f>
        <v>Si</v>
      </c>
      <c r="J125" s="134" t="str">
        <f>VLOOKUP(E125,VIP!$A$2:$O10248,8,FALSE)</f>
        <v>Si</v>
      </c>
      <c r="K125" s="134" t="str">
        <f>VLOOKUP(E125,VIP!$A$2:$O13822,6,0)</f>
        <v>NO</v>
      </c>
      <c r="L125" s="125" t="s">
        <v>2418</v>
      </c>
      <c r="M125" s="152" t="s">
        <v>2580</v>
      </c>
      <c r="N125" s="135" t="s">
        <v>2454</v>
      </c>
      <c r="O125" s="134" t="s">
        <v>2455</v>
      </c>
      <c r="P125" s="134"/>
      <c r="Q125" s="151">
        <v>44343.580555555556</v>
      </c>
    </row>
    <row r="126" spans="1:17" ht="18" x14ac:dyDescent="0.25">
      <c r="A126" s="134" t="str">
        <f>VLOOKUP(E126,'LISTADO ATM'!$A$2:$C$898,3,0)</f>
        <v>NORTE</v>
      </c>
      <c r="B126" s="129">
        <v>3335900882</v>
      </c>
      <c r="C126" s="136">
        <v>44343.449328703704</v>
      </c>
      <c r="D126" s="136" t="s">
        <v>2473</v>
      </c>
      <c r="E126" s="124">
        <v>138</v>
      </c>
      <c r="F126" s="150" t="str">
        <f>VLOOKUP(E126,VIP!$A$2:$O13469,2,0)</f>
        <v>DRBR138</v>
      </c>
      <c r="G126" s="134" t="str">
        <f>VLOOKUP(E126,'LISTADO ATM'!$A$2:$B$897,2,0)</f>
        <v xml:space="preserve">ATM UNP Fantino </v>
      </c>
      <c r="H126" s="134" t="str">
        <f>VLOOKUP(E126,VIP!$A$2:$O18332,7,FALSE)</f>
        <v>Si</v>
      </c>
      <c r="I126" s="134" t="str">
        <f>VLOOKUP(E126,VIP!$A$2:$O10297,8,FALSE)</f>
        <v>Si</v>
      </c>
      <c r="J126" s="134" t="str">
        <f>VLOOKUP(E126,VIP!$A$2:$O10247,8,FALSE)</f>
        <v>Si</v>
      </c>
      <c r="K126" s="134" t="str">
        <f>VLOOKUP(E126,VIP!$A$2:$O13821,6,0)</f>
        <v>NO</v>
      </c>
      <c r="L126" s="125" t="s">
        <v>2418</v>
      </c>
      <c r="M126" s="152" t="s">
        <v>2580</v>
      </c>
      <c r="N126" s="152" t="s">
        <v>2578</v>
      </c>
      <c r="O126" s="134" t="s">
        <v>2474</v>
      </c>
      <c r="P126" s="134"/>
      <c r="Q126" s="151">
        <v>44343.640972222223</v>
      </c>
    </row>
    <row r="127" spans="1:17" ht="18" x14ac:dyDescent="0.25">
      <c r="A127" s="134" t="str">
        <f>VLOOKUP(E127,'LISTADO ATM'!$A$2:$C$898,3,0)</f>
        <v>DISTRITO NACIONAL</v>
      </c>
      <c r="B127" s="129">
        <v>3335900892</v>
      </c>
      <c r="C127" s="136">
        <v>44343.451145833336</v>
      </c>
      <c r="D127" s="136" t="s">
        <v>2473</v>
      </c>
      <c r="E127" s="124">
        <v>981</v>
      </c>
      <c r="F127" s="150" t="str">
        <f>VLOOKUP(E127,VIP!$A$2:$O13481,2,0)</f>
        <v>DRBR981</v>
      </c>
      <c r="G127" s="134" t="str">
        <f>VLOOKUP(E127,'LISTADO ATM'!$A$2:$B$897,2,0)</f>
        <v xml:space="preserve">ATM Edificio 911 </v>
      </c>
      <c r="H127" s="134" t="str">
        <f>VLOOKUP(E127,VIP!$A$2:$O18344,7,FALSE)</f>
        <v>Si</v>
      </c>
      <c r="I127" s="134" t="str">
        <f>VLOOKUP(E127,VIP!$A$2:$O10309,8,FALSE)</f>
        <v>Si</v>
      </c>
      <c r="J127" s="134" t="str">
        <f>VLOOKUP(E127,VIP!$A$2:$O10259,8,FALSE)</f>
        <v>Si</v>
      </c>
      <c r="K127" s="134" t="str">
        <f>VLOOKUP(E127,VIP!$A$2:$O13833,6,0)</f>
        <v>NO</v>
      </c>
      <c r="L127" s="125" t="s">
        <v>2572</v>
      </c>
      <c r="M127" s="152" t="s">
        <v>2580</v>
      </c>
      <c r="N127" s="152" t="s">
        <v>2578</v>
      </c>
      <c r="O127" s="134" t="s">
        <v>2582</v>
      </c>
      <c r="P127" s="152" t="s">
        <v>2583</v>
      </c>
      <c r="Q127" s="151" t="s">
        <v>2572</v>
      </c>
    </row>
    <row r="128" spans="1:17" ht="18" x14ac:dyDescent="0.25">
      <c r="A128" s="134" t="str">
        <f>VLOOKUP(E128,'LISTADO ATM'!$A$2:$C$898,3,0)</f>
        <v>DISTRITO NACIONAL</v>
      </c>
      <c r="B128" s="129">
        <v>3335900899</v>
      </c>
      <c r="C128" s="136">
        <v>44343.452256944445</v>
      </c>
      <c r="D128" s="136" t="s">
        <v>2450</v>
      </c>
      <c r="E128" s="124">
        <v>761</v>
      </c>
      <c r="F128" s="150" t="str">
        <f>VLOOKUP(E128,VIP!$A$2:$O13468,2,0)</f>
        <v>DRBR761</v>
      </c>
      <c r="G128" s="134" t="str">
        <f>VLOOKUP(E128,'LISTADO ATM'!$A$2:$B$897,2,0)</f>
        <v xml:space="preserve">ATM ISSPOL </v>
      </c>
      <c r="H128" s="134" t="str">
        <f>VLOOKUP(E128,VIP!$A$2:$O18331,7,FALSE)</f>
        <v>Si</v>
      </c>
      <c r="I128" s="134" t="str">
        <f>VLOOKUP(E128,VIP!$A$2:$O10296,8,FALSE)</f>
        <v>Si</v>
      </c>
      <c r="J128" s="134" t="str">
        <f>VLOOKUP(E128,VIP!$A$2:$O10246,8,FALSE)</f>
        <v>Si</v>
      </c>
      <c r="K128" s="134" t="str">
        <f>VLOOKUP(E128,VIP!$A$2:$O13820,6,0)</f>
        <v>NO</v>
      </c>
      <c r="L128" s="125" t="s">
        <v>2443</v>
      </c>
      <c r="M128" s="152" t="s">
        <v>2580</v>
      </c>
      <c r="N128" s="135" t="s">
        <v>2454</v>
      </c>
      <c r="O128" s="134" t="s">
        <v>2455</v>
      </c>
      <c r="P128" s="134"/>
      <c r="Q128" s="151">
        <v>44343.506249999999</v>
      </c>
    </row>
    <row r="129" spans="1:17" ht="18" x14ac:dyDescent="0.25">
      <c r="A129" s="134" t="str">
        <f>VLOOKUP(E129,'LISTADO ATM'!$A$2:$C$898,3,0)</f>
        <v>DISTRITO NACIONAL</v>
      </c>
      <c r="B129" s="129">
        <v>3335900968</v>
      </c>
      <c r="C129" s="136">
        <v>44343.461724537039</v>
      </c>
      <c r="D129" s="136" t="s">
        <v>2180</v>
      </c>
      <c r="E129" s="124">
        <v>957</v>
      </c>
      <c r="F129" s="150" t="str">
        <f>VLOOKUP(E129,VIP!$A$2:$O13482,2,0)</f>
        <v>DRBR23F</v>
      </c>
      <c r="G129" s="134" t="str">
        <f>VLOOKUP(E129,'LISTADO ATM'!$A$2:$B$897,2,0)</f>
        <v xml:space="preserve">ATM Oficina Venezuela </v>
      </c>
      <c r="H129" s="134" t="str">
        <f>VLOOKUP(E129,VIP!$A$2:$O18345,7,FALSE)</f>
        <v>Si</v>
      </c>
      <c r="I129" s="134" t="str">
        <f>VLOOKUP(E129,VIP!$A$2:$O10310,8,FALSE)</f>
        <v>Si</v>
      </c>
      <c r="J129" s="134" t="str">
        <f>VLOOKUP(E129,VIP!$A$2:$O10260,8,FALSE)</f>
        <v>Si</v>
      </c>
      <c r="K129" s="134" t="str">
        <f>VLOOKUP(E129,VIP!$A$2:$O13834,6,0)</f>
        <v>SI</v>
      </c>
      <c r="L129" s="125" t="s">
        <v>2469</v>
      </c>
      <c r="M129" s="135" t="s">
        <v>2447</v>
      </c>
      <c r="N129" s="135" t="s">
        <v>2454</v>
      </c>
      <c r="O129" s="134" t="s">
        <v>2456</v>
      </c>
      <c r="P129" s="134"/>
      <c r="Q129" s="147" t="s">
        <v>2469</v>
      </c>
    </row>
    <row r="130" spans="1:17" ht="18" x14ac:dyDescent="0.25">
      <c r="A130" s="134" t="str">
        <f>VLOOKUP(E130,'LISTADO ATM'!$A$2:$C$898,3,0)</f>
        <v>ESTE</v>
      </c>
      <c r="B130" s="129">
        <v>3335900974</v>
      </c>
      <c r="C130" s="136">
        <v>44343.462175925924</v>
      </c>
      <c r="D130" s="136" t="s">
        <v>2450</v>
      </c>
      <c r="E130" s="124">
        <v>838</v>
      </c>
      <c r="F130" s="150" t="str">
        <f>VLOOKUP(E130,VIP!$A$2:$O13481,2,0)</f>
        <v>DRBR838</v>
      </c>
      <c r="G130" s="134" t="str">
        <f>VLOOKUP(E130,'LISTADO ATM'!$A$2:$B$897,2,0)</f>
        <v xml:space="preserve">ATM UNP Consuelo </v>
      </c>
      <c r="H130" s="134" t="str">
        <f>VLOOKUP(E130,VIP!$A$2:$O18344,7,FALSE)</f>
        <v>Si</v>
      </c>
      <c r="I130" s="134" t="str">
        <f>VLOOKUP(E130,VIP!$A$2:$O10309,8,FALSE)</f>
        <v>Si</v>
      </c>
      <c r="J130" s="134" t="str">
        <f>VLOOKUP(E130,VIP!$A$2:$O10259,8,FALSE)</f>
        <v>Si</v>
      </c>
      <c r="K130" s="134" t="str">
        <f>VLOOKUP(E130,VIP!$A$2:$O13833,6,0)</f>
        <v>NO</v>
      </c>
      <c r="L130" s="125" t="s">
        <v>2418</v>
      </c>
      <c r="M130" s="152" t="s">
        <v>2580</v>
      </c>
      <c r="N130" s="135" t="s">
        <v>2454</v>
      </c>
      <c r="O130" s="134" t="s">
        <v>2455</v>
      </c>
      <c r="P130" s="134"/>
      <c r="Q130" s="151">
        <v>44343.580555555556</v>
      </c>
    </row>
    <row r="131" spans="1:17" ht="18" x14ac:dyDescent="0.25">
      <c r="A131" s="134" t="str">
        <f>VLOOKUP(E131,'LISTADO ATM'!$A$2:$C$898,3,0)</f>
        <v>NORTE</v>
      </c>
      <c r="B131" s="129">
        <v>3335900987</v>
      </c>
      <c r="C131" s="136">
        <v>44343.46371527778</v>
      </c>
      <c r="D131" s="136" t="s">
        <v>2473</v>
      </c>
      <c r="E131" s="124">
        <v>310</v>
      </c>
      <c r="F131" s="150" t="str">
        <f>VLOOKUP(E131,VIP!$A$2:$O13480,2,0)</f>
        <v>DRBR310</v>
      </c>
      <c r="G131" s="134" t="str">
        <f>VLOOKUP(E131,'LISTADO ATM'!$A$2:$B$897,2,0)</f>
        <v xml:space="preserve">ATM Farmacia San Judas Tadeo Jarabacoa </v>
      </c>
      <c r="H131" s="134" t="str">
        <f>VLOOKUP(E131,VIP!$A$2:$O18343,7,FALSE)</f>
        <v>Si</v>
      </c>
      <c r="I131" s="134" t="str">
        <f>VLOOKUP(E131,VIP!$A$2:$O10308,8,FALSE)</f>
        <v>Si</v>
      </c>
      <c r="J131" s="134" t="str">
        <f>VLOOKUP(E131,VIP!$A$2:$O10258,8,FALSE)</f>
        <v>Si</v>
      </c>
      <c r="K131" s="134" t="str">
        <f>VLOOKUP(E131,VIP!$A$2:$O13832,6,0)</f>
        <v>NO</v>
      </c>
      <c r="L131" s="125" t="s">
        <v>2459</v>
      </c>
      <c r="M131" s="152" t="s">
        <v>2580</v>
      </c>
      <c r="N131" s="152" t="s">
        <v>2578</v>
      </c>
      <c r="O131" s="134" t="s">
        <v>2581</v>
      </c>
      <c r="P131" s="152" t="s">
        <v>2583</v>
      </c>
      <c r="Q131" s="151" t="s">
        <v>2459</v>
      </c>
    </row>
    <row r="132" spans="1:17" ht="18" x14ac:dyDescent="0.25">
      <c r="A132" s="134" t="str">
        <f>VLOOKUP(E132,'LISTADO ATM'!$A$2:$C$898,3,0)</f>
        <v>DISTRITO NACIONAL</v>
      </c>
      <c r="B132" s="129">
        <v>3335900991</v>
      </c>
      <c r="C132" s="136">
        <v>44343.464143518519</v>
      </c>
      <c r="D132" s="136" t="s">
        <v>2473</v>
      </c>
      <c r="E132" s="124">
        <v>302</v>
      </c>
      <c r="F132" s="150" t="str">
        <f>VLOOKUP(E132,VIP!$A$2:$O13479,2,0)</f>
        <v>DRBR302</v>
      </c>
      <c r="G132" s="134" t="str">
        <f>VLOOKUP(E132,'LISTADO ATM'!$A$2:$B$897,2,0)</f>
        <v xml:space="preserve">ATM S/M Aprezio Los Mameyes  </v>
      </c>
      <c r="H132" s="134" t="str">
        <f>VLOOKUP(E132,VIP!$A$2:$O18342,7,FALSE)</f>
        <v>Si</v>
      </c>
      <c r="I132" s="134" t="str">
        <f>VLOOKUP(E132,VIP!$A$2:$O10307,8,FALSE)</f>
        <v>Si</v>
      </c>
      <c r="J132" s="134" t="str">
        <f>VLOOKUP(E132,VIP!$A$2:$O10257,8,FALSE)</f>
        <v>Si</v>
      </c>
      <c r="K132" s="134" t="str">
        <f>VLOOKUP(E132,VIP!$A$2:$O13831,6,0)</f>
        <v>NO</v>
      </c>
      <c r="L132" s="125" t="s">
        <v>2459</v>
      </c>
      <c r="M132" s="152" t="s">
        <v>2580</v>
      </c>
      <c r="N132" s="152" t="s">
        <v>2578</v>
      </c>
      <c r="O132" s="134" t="s">
        <v>2581</v>
      </c>
      <c r="P132" s="152" t="s">
        <v>2583</v>
      </c>
      <c r="Q132" s="151" t="s">
        <v>2459</v>
      </c>
    </row>
    <row r="133" spans="1:17" ht="18" x14ac:dyDescent="0.25">
      <c r="A133" s="134" t="str">
        <f>VLOOKUP(E133,'LISTADO ATM'!$A$2:$C$898,3,0)</f>
        <v>DISTRITO NACIONAL</v>
      </c>
      <c r="B133" s="129">
        <v>3335900995</v>
      </c>
      <c r="C133" s="136">
        <v>44343.464583333334</v>
      </c>
      <c r="D133" s="136" t="s">
        <v>2473</v>
      </c>
      <c r="E133" s="124">
        <v>331</v>
      </c>
      <c r="F133" s="150" t="str">
        <f>VLOOKUP(E133,VIP!$A$2:$O13478,2,0)</f>
        <v>DRBR331</v>
      </c>
      <c r="G133" s="134" t="str">
        <f>VLOOKUP(E133,'LISTADO ATM'!$A$2:$B$897,2,0)</f>
        <v>ATM Ayuntamiento Sto. Dgo. Este</v>
      </c>
      <c r="H133" s="134" t="str">
        <f>VLOOKUP(E133,VIP!$A$2:$O18341,7,FALSE)</f>
        <v>N/A</v>
      </c>
      <c r="I133" s="134" t="str">
        <f>VLOOKUP(E133,VIP!$A$2:$O10306,8,FALSE)</f>
        <v>N/A</v>
      </c>
      <c r="J133" s="134" t="str">
        <f>VLOOKUP(E133,VIP!$A$2:$O10256,8,FALSE)</f>
        <v>N/A</v>
      </c>
      <c r="K133" s="134" t="str">
        <f>VLOOKUP(E133,VIP!$A$2:$O13830,6,0)</f>
        <v>NO</v>
      </c>
      <c r="L133" s="125" t="s">
        <v>2459</v>
      </c>
      <c r="M133" s="152" t="s">
        <v>2580</v>
      </c>
      <c r="N133" s="152" t="s">
        <v>2578</v>
      </c>
      <c r="O133" s="134" t="s">
        <v>2581</v>
      </c>
      <c r="P133" s="152" t="s">
        <v>2583</v>
      </c>
      <c r="Q133" s="151" t="s">
        <v>2459</v>
      </c>
    </row>
    <row r="134" spans="1:17" ht="18" x14ac:dyDescent="0.25">
      <c r="A134" s="134" t="str">
        <f>VLOOKUP(E134,'LISTADO ATM'!$A$2:$C$898,3,0)</f>
        <v>DISTRITO NACIONAL</v>
      </c>
      <c r="B134" s="129">
        <v>3335900997</v>
      </c>
      <c r="C134" s="136">
        <v>44343.465081018519</v>
      </c>
      <c r="D134" s="136" t="s">
        <v>2450</v>
      </c>
      <c r="E134" s="124">
        <v>407</v>
      </c>
      <c r="F134" s="150" t="str">
        <f>VLOOKUP(E134,VIP!$A$2:$O13480,2,0)</f>
        <v>DRBR407</v>
      </c>
      <c r="G134" s="134" t="str">
        <f>VLOOKUP(E134,'LISTADO ATM'!$A$2:$B$897,2,0)</f>
        <v xml:space="preserve">ATM Multicentro La Sirena Villa Mella </v>
      </c>
      <c r="H134" s="134" t="str">
        <f>VLOOKUP(E134,VIP!$A$2:$O18343,7,FALSE)</f>
        <v>Si</v>
      </c>
      <c r="I134" s="134" t="str">
        <f>VLOOKUP(E134,VIP!$A$2:$O10308,8,FALSE)</f>
        <v>Si</v>
      </c>
      <c r="J134" s="134" t="str">
        <f>VLOOKUP(E134,VIP!$A$2:$O10258,8,FALSE)</f>
        <v>Si</v>
      </c>
      <c r="K134" s="134" t="str">
        <f>VLOOKUP(E134,VIP!$A$2:$O13832,6,0)</f>
        <v>NO</v>
      </c>
      <c r="L134" s="125" t="s">
        <v>2418</v>
      </c>
      <c r="M134" s="152" t="s">
        <v>2580</v>
      </c>
      <c r="N134" s="135" t="s">
        <v>2454</v>
      </c>
      <c r="O134" s="134" t="s">
        <v>2455</v>
      </c>
      <c r="P134" s="134"/>
      <c r="Q134" s="151">
        <v>44343.64166666667</v>
      </c>
    </row>
    <row r="135" spans="1:17" ht="18" x14ac:dyDescent="0.25">
      <c r="A135" s="134" t="str">
        <f>VLOOKUP(E135,'LISTADO ATM'!$A$2:$C$898,3,0)</f>
        <v>DISTRITO NACIONAL</v>
      </c>
      <c r="B135" s="129">
        <v>3335901003</v>
      </c>
      <c r="C135" s="136">
        <v>44343.466898148145</v>
      </c>
      <c r="D135" s="136" t="s">
        <v>2450</v>
      </c>
      <c r="E135" s="124">
        <v>642</v>
      </c>
      <c r="F135" s="150" t="str">
        <f>VLOOKUP(E135,VIP!$A$2:$O13479,2,0)</f>
        <v>DRBR24O</v>
      </c>
      <c r="G135" s="134" t="str">
        <f>VLOOKUP(E135,'LISTADO ATM'!$A$2:$B$897,2,0)</f>
        <v xml:space="preserve">ATM OMSA Sto. Dgo. </v>
      </c>
      <c r="H135" s="134" t="str">
        <f>VLOOKUP(E135,VIP!$A$2:$O18342,7,FALSE)</f>
        <v>Si</v>
      </c>
      <c r="I135" s="134" t="str">
        <f>VLOOKUP(E135,VIP!$A$2:$O10307,8,FALSE)</f>
        <v>Si</v>
      </c>
      <c r="J135" s="134" t="str">
        <f>VLOOKUP(E135,VIP!$A$2:$O10257,8,FALSE)</f>
        <v>Si</v>
      </c>
      <c r="K135" s="134" t="str">
        <f>VLOOKUP(E135,VIP!$A$2:$O13831,6,0)</f>
        <v>NO</v>
      </c>
      <c r="L135" s="125" t="s">
        <v>2418</v>
      </c>
      <c r="M135" s="135" t="s">
        <v>2447</v>
      </c>
      <c r="N135" s="135" t="s">
        <v>2454</v>
      </c>
      <c r="O135" s="134" t="s">
        <v>2455</v>
      </c>
      <c r="P135" s="134"/>
      <c r="Q135" s="147" t="s">
        <v>2418</v>
      </c>
    </row>
    <row r="136" spans="1:17" ht="18" x14ac:dyDescent="0.25">
      <c r="A136" s="134" t="str">
        <f>VLOOKUP(E136,'LISTADO ATM'!$A$2:$C$898,3,0)</f>
        <v>ESTE</v>
      </c>
      <c r="B136" s="129">
        <v>3335901012</v>
      </c>
      <c r="C136" s="136">
        <v>44343.469317129631</v>
      </c>
      <c r="D136" s="136" t="s">
        <v>2450</v>
      </c>
      <c r="E136" s="124">
        <v>609</v>
      </c>
      <c r="F136" s="150" t="str">
        <f>VLOOKUP(E136,VIP!$A$2:$O13478,2,0)</f>
        <v>DRBR120</v>
      </c>
      <c r="G136" s="134" t="str">
        <f>VLOOKUP(E136,'LISTADO ATM'!$A$2:$B$897,2,0)</f>
        <v xml:space="preserve">ATM S/M Jumbo (San Pedro) </v>
      </c>
      <c r="H136" s="134" t="str">
        <f>VLOOKUP(E136,VIP!$A$2:$O18341,7,FALSE)</f>
        <v>Si</v>
      </c>
      <c r="I136" s="134" t="str">
        <f>VLOOKUP(E136,VIP!$A$2:$O10306,8,FALSE)</f>
        <v>Si</v>
      </c>
      <c r="J136" s="134" t="str">
        <f>VLOOKUP(E136,VIP!$A$2:$O10256,8,FALSE)</f>
        <v>Si</v>
      </c>
      <c r="K136" s="134" t="str">
        <f>VLOOKUP(E136,VIP!$A$2:$O13830,6,0)</f>
        <v>NO</v>
      </c>
      <c r="L136" s="125" t="s">
        <v>2418</v>
      </c>
      <c r="M136" s="135" t="s">
        <v>2447</v>
      </c>
      <c r="N136" s="135" t="s">
        <v>2454</v>
      </c>
      <c r="O136" s="134" t="s">
        <v>2455</v>
      </c>
      <c r="P136" s="134"/>
      <c r="Q136" s="147" t="s">
        <v>2418</v>
      </c>
    </row>
    <row r="137" spans="1:17" ht="18" x14ac:dyDescent="0.25">
      <c r="A137" s="134" t="str">
        <f>VLOOKUP(E137,'LISTADO ATM'!$A$2:$C$898,3,0)</f>
        <v>DISTRITO NACIONAL</v>
      </c>
      <c r="B137" s="129">
        <v>3335901017</v>
      </c>
      <c r="C137" s="136">
        <v>44343.473344907405</v>
      </c>
      <c r="D137" s="136" t="s">
        <v>2180</v>
      </c>
      <c r="E137" s="124">
        <v>908</v>
      </c>
      <c r="F137" s="150" t="str">
        <f>VLOOKUP(E137,VIP!$A$2:$O13477,2,0)</f>
        <v>DRBR16D</v>
      </c>
      <c r="G137" s="134" t="str">
        <f>VLOOKUP(E137,'LISTADO ATM'!$A$2:$B$897,2,0)</f>
        <v xml:space="preserve">ATM Oficina Plaza Botánika </v>
      </c>
      <c r="H137" s="134" t="str">
        <f>VLOOKUP(E137,VIP!$A$2:$O18340,7,FALSE)</f>
        <v>Si</v>
      </c>
      <c r="I137" s="134" t="str">
        <f>VLOOKUP(E137,VIP!$A$2:$O10305,8,FALSE)</f>
        <v>Si</v>
      </c>
      <c r="J137" s="134" t="str">
        <f>VLOOKUP(E137,VIP!$A$2:$O10255,8,FALSE)</f>
        <v>Si</v>
      </c>
      <c r="K137" s="134" t="str">
        <f>VLOOKUP(E137,VIP!$A$2:$O13829,6,0)</f>
        <v>NO</v>
      </c>
      <c r="L137" s="125" t="s">
        <v>2219</v>
      </c>
      <c r="M137" s="135" t="s">
        <v>2447</v>
      </c>
      <c r="N137" s="135" t="s">
        <v>2454</v>
      </c>
      <c r="O137" s="134" t="s">
        <v>2456</v>
      </c>
      <c r="P137" s="134"/>
      <c r="Q137" s="147" t="s">
        <v>2219</v>
      </c>
    </row>
    <row r="138" spans="1:17" ht="18" x14ac:dyDescent="0.25">
      <c r="A138" s="134" t="str">
        <f>VLOOKUP(E138,'LISTADO ATM'!$A$2:$C$898,3,0)</f>
        <v>NORTE</v>
      </c>
      <c r="B138" s="129">
        <v>3335901034</v>
      </c>
      <c r="C138" s="136">
        <v>44343.479131944441</v>
      </c>
      <c r="D138" s="136" t="s">
        <v>2473</v>
      </c>
      <c r="E138" s="124">
        <v>746</v>
      </c>
      <c r="F138" s="150" t="str">
        <f>VLOOKUP(E138,VIP!$A$2:$O13476,2,0)</f>
        <v>DRBR156</v>
      </c>
      <c r="G138" s="134" t="str">
        <f>VLOOKUP(E138,'LISTADO ATM'!$A$2:$B$897,2,0)</f>
        <v xml:space="preserve">ATM Oficina Las Terrenas </v>
      </c>
      <c r="H138" s="134" t="str">
        <f>VLOOKUP(E138,VIP!$A$2:$O18339,7,FALSE)</f>
        <v>Si</v>
      </c>
      <c r="I138" s="134" t="str">
        <f>VLOOKUP(E138,VIP!$A$2:$O10304,8,FALSE)</f>
        <v>Si</v>
      </c>
      <c r="J138" s="134" t="str">
        <f>VLOOKUP(E138,VIP!$A$2:$O10254,8,FALSE)</f>
        <v>Si</v>
      </c>
      <c r="K138" s="134" t="str">
        <f>VLOOKUP(E138,VIP!$A$2:$O13828,6,0)</f>
        <v>SI</v>
      </c>
      <c r="L138" s="125" t="s">
        <v>2443</v>
      </c>
      <c r="M138" s="152" t="s">
        <v>2580</v>
      </c>
      <c r="N138" s="152" t="s">
        <v>2578</v>
      </c>
      <c r="O138" s="134" t="s">
        <v>2474</v>
      </c>
      <c r="P138" s="134"/>
      <c r="Q138" s="151">
        <v>44343.454861111109</v>
      </c>
    </row>
    <row r="139" spans="1:17" ht="18" x14ac:dyDescent="0.25">
      <c r="A139" s="134" t="str">
        <f>VLOOKUP(E139,'LISTADO ATM'!$A$2:$C$898,3,0)</f>
        <v>NORTE</v>
      </c>
      <c r="B139" s="129">
        <v>3335901038</v>
      </c>
      <c r="C139" s="136">
        <v>44343.480497685188</v>
      </c>
      <c r="D139" s="136" t="s">
        <v>2181</v>
      </c>
      <c r="E139" s="124">
        <v>140</v>
      </c>
      <c r="F139" s="150" t="str">
        <f>VLOOKUP(E139,VIP!$A$2:$O13475,2,0)</f>
        <v>DRBR140</v>
      </c>
      <c r="G139" s="134" t="str">
        <f>VLOOKUP(E139,'LISTADO ATM'!$A$2:$B$897,2,0)</f>
        <v>ATM Hospital San Vicente de Paul (SFM.)</v>
      </c>
      <c r="H139" s="134" t="str">
        <f>VLOOKUP(E139,VIP!$A$2:$O18338,7,FALSE)</f>
        <v>N/A</v>
      </c>
      <c r="I139" s="134" t="str">
        <f>VLOOKUP(E139,VIP!$A$2:$O10303,8,FALSE)</f>
        <v>N/A</v>
      </c>
      <c r="J139" s="134" t="str">
        <f>VLOOKUP(E139,VIP!$A$2:$O10253,8,FALSE)</f>
        <v>N/A</v>
      </c>
      <c r="K139" s="134" t="str">
        <f>VLOOKUP(E139,VIP!$A$2:$O13827,6,0)</f>
        <v>N/A</v>
      </c>
      <c r="L139" s="125" t="s">
        <v>2219</v>
      </c>
      <c r="M139" s="135" t="s">
        <v>2447</v>
      </c>
      <c r="N139" s="135" t="s">
        <v>2454</v>
      </c>
      <c r="O139" s="134" t="s">
        <v>2579</v>
      </c>
      <c r="P139" s="134"/>
      <c r="Q139" s="147" t="s">
        <v>2219</v>
      </c>
    </row>
    <row r="140" spans="1:17" ht="18" x14ac:dyDescent="0.25">
      <c r="A140" s="134" t="str">
        <f>VLOOKUP(E140,'LISTADO ATM'!$A$2:$C$898,3,0)</f>
        <v>NORTE</v>
      </c>
      <c r="B140" s="129">
        <v>3335901080</v>
      </c>
      <c r="C140" s="136">
        <v>44343.49490740741</v>
      </c>
      <c r="D140" s="136" t="s">
        <v>2181</v>
      </c>
      <c r="E140" s="124">
        <v>636</v>
      </c>
      <c r="F140" s="150" t="str">
        <f>VLOOKUP(E140,VIP!$A$2:$O13474,2,0)</f>
        <v>DRBR110</v>
      </c>
      <c r="G140" s="134" t="str">
        <f>VLOOKUP(E140,'LISTADO ATM'!$A$2:$B$897,2,0)</f>
        <v xml:space="preserve">ATM Oficina Tamboríl </v>
      </c>
      <c r="H140" s="134" t="str">
        <f>VLOOKUP(E140,VIP!$A$2:$O18337,7,FALSE)</f>
        <v>Si</v>
      </c>
      <c r="I140" s="134" t="str">
        <f>VLOOKUP(E140,VIP!$A$2:$O10302,8,FALSE)</f>
        <v>Si</v>
      </c>
      <c r="J140" s="134" t="str">
        <f>VLOOKUP(E140,VIP!$A$2:$O10252,8,FALSE)</f>
        <v>Si</v>
      </c>
      <c r="K140" s="134" t="str">
        <f>VLOOKUP(E140,VIP!$A$2:$O13826,6,0)</f>
        <v>SI</v>
      </c>
      <c r="L140" s="125" t="s">
        <v>2469</v>
      </c>
      <c r="M140" s="152" t="s">
        <v>2580</v>
      </c>
      <c r="N140" s="152" t="s">
        <v>2578</v>
      </c>
      <c r="O140" s="134" t="s">
        <v>2579</v>
      </c>
      <c r="P140" s="134"/>
      <c r="Q140" s="151">
        <v>44343.606944444444</v>
      </c>
    </row>
    <row r="141" spans="1:17" ht="18" x14ac:dyDescent="0.25">
      <c r="A141" s="134" t="str">
        <f>VLOOKUP(E141,'LISTADO ATM'!$A$2:$C$898,3,0)</f>
        <v>DISTRITO NACIONAL</v>
      </c>
      <c r="B141" s="129">
        <v>3335901084</v>
      </c>
      <c r="C141" s="136">
        <v>44343.499849537038</v>
      </c>
      <c r="D141" s="136" t="s">
        <v>2473</v>
      </c>
      <c r="E141" s="124">
        <v>911</v>
      </c>
      <c r="F141" s="150" t="str">
        <f>VLOOKUP(E141,VIP!$A$2:$O13473,2,0)</f>
        <v>DRBR911</v>
      </c>
      <c r="G141" s="134" t="str">
        <f>VLOOKUP(E141,'LISTADO ATM'!$A$2:$B$897,2,0)</f>
        <v xml:space="preserve">ATM Oficina Venezuela II </v>
      </c>
      <c r="H141" s="134" t="str">
        <f>VLOOKUP(E141,VIP!$A$2:$O18336,7,FALSE)</f>
        <v>Si</v>
      </c>
      <c r="I141" s="134" t="str">
        <f>VLOOKUP(E141,VIP!$A$2:$O10301,8,FALSE)</f>
        <v>Si</v>
      </c>
      <c r="J141" s="134" t="str">
        <f>VLOOKUP(E141,VIP!$A$2:$O10251,8,FALSE)</f>
        <v>Si</v>
      </c>
      <c r="K141" s="134" t="str">
        <f>VLOOKUP(E141,VIP!$A$2:$O13825,6,0)</f>
        <v>SI</v>
      </c>
      <c r="L141" s="125" t="s">
        <v>2443</v>
      </c>
      <c r="M141" s="135" t="s">
        <v>2447</v>
      </c>
      <c r="N141" s="135" t="s">
        <v>2454</v>
      </c>
      <c r="O141" s="134" t="s">
        <v>2474</v>
      </c>
      <c r="P141" s="134"/>
      <c r="Q141" s="147" t="s">
        <v>2443</v>
      </c>
    </row>
    <row r="142" spans="1:17" ht="18" x14ac:dyDescent="0.25">
      <c r="A142" s="134" t="str">
        <f>VLOOKUP(E142,'LISTADO ATM'!$A$2:$C$898,3,0)</f>
        <v>DISTRITO NACIONAL</v>
      </c>
      <c r="B142" s="129">
        <v>3335901102</v>
      </c>
      <c r="C142" s="136">
        <v>44343.502129629633</v>
      </c>
      <c r="D142" s="136" t="s">
        <v>2450</v>
      </c>
      <c r="E142" s="124">
        <v>951</v>
      </c>
      <c r="F142" s="150" t="str">
        <f>VLOOKUP(E142,VIP!$A$2:$O13472,2,0)</f>
        <v>DRBR203</v>
      </c>
      <c r="G142" s="134" t="str">
        <f>VLOOKUP(E142,'LISTADO ATM'!$A$2:$B$897,2,0)</f>
        <v xml:space="preserve">ATM Oficina Plaza Haché JFK </v>
      </c>
      <c r="H142" s="134" t="str">
        <f>VLOOKUP(E142,VIP!$A$2:$O18335,7,FALSE)</f>
        <v>Si</v>
      </c>
      <c r="I142" s="134" t="str">
        <f>VLOOKUP(E142,VIP!$A$2:$O10300,8,FALSE)</f>
        <v>Si</v>
      </c>
      <c r="J142" s="134" t="str">
        <f>VLOOKUP(E142,VIP!$A$2:$O10250,8,FALSE)</f>
        <v>Si</v>
      </c>
      <c r="K142" s="134" t="str">
        <f>VLOOKUP(E142,VIP!$A$2:$O13824,6,0)</f>
        <v>NO</v>
      </c>
      <c r="L142" s="125" t="s">
        <v>2443</v>
      </c>
      <c r="M142" s="152" t="s">
        <v>2580</v>
      </c>
      <c r="N142" s="135" t="s">
        <v>2454</v>
      </c>
      <c r="O142" s="134" t="s">
        <v>2455</v>
      </c>
      <c r="P142" s="134"/>
      <c r="Q142" s="151">
        <v>44343.585416666669</v>
      </c>
    </row>
    <row r="143" spans="1:17" ht="18" x14ac:dyDescent="0.25">
      <c r="A143" s="134" t="str">
        <f>VLOOKUP(E143,'LISTADO ATM'!$A$2:$C$898,3,0)</f>
        <v>NORTE</v>
      </c>
      <c r="B143" s="129">
        <v>3335901109</v>
      </c>
      <c r="C143" s="136">
        <v>44343.504780092589</v>
      </c>
      <c r="D143" s="136" t="s">
        <v>2574</v>
      </c>
      <c r="E143" s="124">
        <v>775</v>
      </c>
      <c r="F143" s="150" t="str">
        <f>VLOOKUP(E143,VIP!$A$2:$O13471,2,0)</f>
        <v>DRBR450</v>
      </c>
      <c r="G143" s="134" t="str">
        <f>VLOOKUP(E143,'LISTADO ATM'!$A$2:$B$897,2,0)</f>
        <v xml:space="preserve">ATM S/M Lilo (Montecristi) </v>
      </c>
      <c r="H143" s="134" t="str">
        <f>VLOOKUP(E143,VIP!$A$2:$O18334,7,FALSE)</f>
        <v>Si</v>
      </c>
      <c r="I143" s="134" t="str">
        <f>VLOOKUP(E143,VIP!$A$2:$O10299,8,FALSE)</f>
        <v>Si</v>
      </c>
      <c r="J143" s="134" t="str">
        <f>VLOOKUP(E143,VIP!$A$2:$O10249,8,FALSE)</f>
        <v>Si</v>
      </c>
      <c r="K143" s="134" t="str">
        <f>VLOOKUP(E143,VIP!$A$2:$O13823,6,0)</f>
        <v>NO</v>
      </c>
      <c r="L143" s="125" t="s">
        <v>2418</v>
      </c>
      <c r="M143" s="152" t="s">
        <v>2580</v>
      </c>
      <c r="N143" s="135" t="s">
        <v>2454</v>
      </c>
      <c r="O143" s="134" t="s">
        <v>2575</v>
      </c>
      <c r="P143" s="134"/>
      <c r="Q143" s="151">
        <v>44343.772916666669</v>
      </c>
    </row>
    <row r="144" spans="1:17" ht="18" x14ac:dyDescent="0.25">
      <c r="A144" s="134" t="str">
        <f>VLOOKUP(E144,'LISTADO ATM'!$A$2:$C$898,3,0)</f>
        <v>SUR</v>
      </c>
      <c r="B144" s="129">
        <v>3335901143</v>
      </c>
      <c r="C144" s="136">
        <v>44343.522199074076</v>
      </c>
      <c r="D144" s="136" t="s">
        <v>2180</v>
      </c>
      <c r="E144" s="124">
        <v>968</v>
      </c>
      <c r="F144" s="150" t="str">
        <f>VLOOKUP(E144,VIP!$A$2:$O13470,2,0)</f>
        <v>DRBR24I</v>
      </c>
      <c r="G144" s="134" t="str">
        <f>VLOOKUP(E144,'LISTADO ATM'!$A$2:$B$897,2,0)</f>
        <v xml:space="preserve">ATM UNP Mercado Baní </v>
      </c>
      <c r="H144" s="134" t="str">
        <f>VLOOKUP(E144,VIP!$A$2:$O18333,7,FALSE)</f>
        <v>Si</v>
      </c>
      <c r="I144" s="134" t="str">
        <f>VLOOKUP(E144,VIP!$A$2:$O10298,8,FALSE)</f>
        <v>Si</v>
      </c>
      <c r="J144" s="134" t="str">
        <f>VLOOKUP(E144,VIP!$A$2:$O10248,8,FALSE)</f>
        <v>Si</v>
      </c>
      <c r="K144" s="134" t="str">
        <f>VLOOKUP(E144,VIP!$A$2:$O13822,6,0)</f>
        <v>SI</v>
      </c>
      <c r="L144" s="125" t="s">
        <v>2219</v>
      </c>
      <c r="M144" s="135" t="s">
        <v>2447</v>
      </c>
      <c r="N144" s="135" t="s">
        <v>2454</v>
      </c>
      <c r="O144" s="134" t="s">
        <v>2456</v>
      </c>
      <c r="P144" s="134"/>
      <c r="Q144" s="147" t="s">
        <v>2219</v>
      </c>
    </row>
    <row r="145" spans="1:17" ht="18" x14ac:dyDescent="0.25">
      <c r="A145" s="134" t="str">
        <f>VLOOKUP(E145,'LISTADO ATM'!$A$2:$C$898,3,0)</f>
        <v>NORTE</v>
      </c>
      <c r="B145" s="129">
        <v>3335901172</v>
      </c>
      <c r="C145" s="136">
        <v>44343.537233796298</v>
      </c>
      <c r="D145" s="136" t="s">
        <v>2473</v>
      </c>
      <c r="E145" s="124">
        <v>299</v>
      </c>
      <c r="F145" s="150" t="str">
        <f>VLOOKUP(E145,VIP!$A$2:$O13469,2,0)</f>
        <v>DRBR299</v>
      </c>
      <c r="G145" s="134" t="str">
        <f>VLOOKUP(E145,'LISTADO ATM'!$A$2:$B$897,2,0)</f>
        <v xml:space="preserve">ATM S/M Aprezio Cotui </v>
      </c>
      <c r="H145" s="134" t="str">
        <f>VLOOKUP(E145,VIP!$A$2:$O18332,7,FALSE)</f>
        <v>Si</v>
      </c>
      <c r="I145" s="134" t="str">
        <f>VLOOKUP(E145,VIP!$A$2:$O10297,8,FALSE)</f>
        <v>Si</v>
      </c>
      <c r="J145" s="134" t="str">
        <f>VLOOKUP(E145,VIP!$A$2:$O10247,8,FALSE)</f>
        <v>Si</v>
      </c>
      <c r="K145" s="134" t="str">
        <f>VLOOKUP(E145,VIP!$A$2:$O13821,6,0)</f>
        <v>NO</v>
      </c>
      <c r="L145" s="125" t="s">
        <v>2418</v>
      </c>
      <c r="M145" s="152" t="s">
        <v>2580</v>
      </c>
      <c r="N145" s="152" t="s">
        <v>2578</v>
      </c>
      <c r="O145" s="134" t="s">
        <v>2474</v>
      </c>
      <c r="P145" s="134"/>
      <c r="Q145" s="151">
        <v>44343.640972222223</v>
      </c>
    </row>
    <row r="146" spans="1:17" ht="18" x14ac:dyDescent="0.25">
      <c r="A146" s="134" t="str">
        <f>VLOOKUP(E146,'LISTADO ATM'!$A$2:$C$898,3,0)</f>
        <v>NORTE</v>
      </c>
      <c r="B146" s="129">
        <v>3335901226</v>
      </c>
      <c r="C146" s="136">
        <v>44343.562534722223</v>
      </c>
      <c r="D146" s="136" t="s">
        <v>2473</v>
      </c>
      <c r="E146" s="124">
        <v>500</v>
      </c>
      <c r="F146" s="150" t="str">
        <f>VLOOKUP(E146,VIP!$A$2:$O13477,2,0)</f>
        <v>DRBR500</v>
      </c>
      <c r="G146" s="134" t="str">
        <f>VLOOKUP(E146,'LISTADO ATM'!$A$2:$B$897,2,0)</f>
        <v xml:space="preserve">ATM UNP Cutupú </v>
      </c>
      <c r="H146" s="134" t="str">
        <f>VLOOKUP(E146,VIP!$A$2:$O18340,7,FALSE)</f>
        <v>Si</v>
      </c>
      <c r="I146" s="134" t="str">
        <f>VLOOKUP(E146,VIP!$A$2:$O10305,8,FALSE)</f>
        <v>Si</v>
      </c>
      <c r="J146" s="134" t="str">
        <f>VLOOKUP(E146,VIP!$A$2:$O10255,8,FALSE)</f>
        <v>Si</v>
      </c>
      <c r="K146" s="134" t="str">
        <f>VLOOKUP(E146,VIP!$A$2:$O13829,6,0)</f>
        <v>NO</v>
      </c>
      <c r="L146" s="125" t="s">
        <v>2425</v>
      </c>
      <c r="M146" s="152" t="s">
        <v>2580</v>
      </c>
      <c r="N146" s="152" t="s">
        <v>2578</v>
      </c>
      <c r="O146" s="134" t="s">
        <v>2582</v>
      </c>
      <c r="P146" s="152" t="s">
        <v>2583</v>
      </c>
      <c r="Q146" s="151" t="s">
        <v>2425</v>
      </c>
    </row>
    <row r="147" spans="1:17" ht="18" x14ac:dyDescent="0.25">
      <c r="A147" s="134" t="str">
        <f>VLOOKUP(E147,'LISTADO ATM'!$A$2:$C$898,3,0)</f>
        <v>DISTRITO NACIONAL</v>
      </c>
      <c r="B147" s="129">
        <v>3335901272</v>
      </c>
      <c r="C147" s="136">
        <v>44343.586446759262</v>
      </c>
      <c r="D147" s="136" t="s">
        <v>2180</v>
      </c>
      <c r="E147" s="124">
        <v>932</v>
      </c>
      <c r="F147" s="150" t="str">
        <f>VLOOKUP(E147,VIP!$A$2:$O13481,2,0)</f>
        <v>DRBR01E</v>
      </c>
      <c r="G147" s="134" t="str">
        <f>VLOOKUP(E147,'LISTADO ATM'!$A$2:$B$897,2,0)</f>
        <v xml:space="preserve">ATM Banco Agrícola </v>
      </c>
      <c r="H147" s="134" t="str">
        <f>VLOOKUP(E147,VIP!$A$2:$O18344,7,FALSE)</f>
        <v>Si</v>
      </c>
      <c r="I147" s="134" t="str">
        <f>VLOOKUP(E147,VIP!$A$2:$O10309,8,FALSE)</f>
        <v>Si</v>
      </c>
      <c r="J147" s="134" t="str">
        <f>VLOOKUP(E147,VIP!$A$2:$O10259,8,FALSE)</f>
        <v>Si</v>
      </c>
      <c r="K147" s="134" t="str">
        <f>VLOOKUP(E147,VIP!$A$2:$O13833,6,0)</f>
        <v>NO</v>
      </c>
      <c r="L147" s="125" t="s">
        <v>2425</v>
      </c>
      <c r="M147" s="152" t="s">
        <v>2580</v>
      </c>
      <c r="N147" s="152" t="s">
        <v>2578</v>
      </c>
      <c r="O147" s="134" t="s">
        <v>2456</v>
      </c>
      <c r="P147" s="135" t="s">
        <v>2585</v>
      </c>
      <c r="Q147" s="151">
        <v>44343.662499999999</v>
      </c>
    </row>
    <row r="148" spans="1:17" ht="18" x14ac:dyDescent="0.25">
      <c r="A148" s="134" t="str">
        <f>VLOOKUP(E148,'LISTADO ATM'!$A$2:$C$898,3,0)</f>
        <v>DISTRITO NACIONAL</v>
      </c>
      <c r="B148" s="129">
        <v>3335901285</v>
      </c>
      <c r="C148" s="136">
        <v>44343.593009259261</v>
      </c>
      <c r="D148" s="136" t="s">
        <v>2473</v>
      </c>
      <c r="E148" s="124">
        <v>566</v>
      </c>
      <c r="F148" s="150" t="str">
        <f>VLOOKUP(E148,VIP!$A$2:$O13476,2,0)</f>
        <v>DRBR508</v>
      </c>
      <c r="G148" s="134" t="str">
        <f>VLOOKUP(E148,'LISTADO ATM'!$A$2:$B$897,2,0)</f>
        <v xml:space="preserve">ATM Hiper Olé Aut. Duarte </v>
      </c>
      <c r="H148" s="134" t="str">
        <f>VLOOKUP(E148,VIP!$A$2:$O18339,7,FALSE)</f>
        <v>Si</v>
      </c>
      <c r="I148" s="134" t="str">
        <f>VLOOKUP(E148,VIP!$A$2:$O10304,8,FALSE)</f>
        <v>Si</v>
      </c>
      <c r="J148" s="134" t="str">
        <f>VLOOKUP(E148,VIP!$A$2:$O10254,8,FALSE)</f>
        <v>Si</v>
      </c>
      <c r="K148" s="134" t="str">
        <f>VLOOKUP(E148,VIP!$A$2:$O13828,6,0)</f>
        <v>NO</v>
      </c>
      <c r="L148" s="125" t="s">
        <v>2459</v>
      </c>
      <c r="M148" s="152" t="s">
        <v>2580</v>
      </c>
      <c r="N148" s="152" t="s">
        <v>2578</v>
      </c>
      <c r="O148" s="134" t="s">
        <v>2581</v>
      </c>
      <c r="P148" s="152" t="s">
        <v>2583</v>
      </c>
      <c r="Q148" s="151" t="s">
        <v>2459</v>
      </c>
    </row>
    <row r="149" spans="1:17" ht="18" x14ac:dyDescent="0.25">
      <c r="A149" s="134" t="str">
        <f>VLOOKUP(E149,'LISTADO ATM'!$A$2:$C$898,3,0)</f>
        <v>ESTE</v>
      </c>
      <c r="B149" s="129">
        <v>3335901287</v>
      </c>
      <c r="C149" s="136">
        <v>44343.5934837963</v>
      </c>
      <c r="D149" s="136" t="s">
        <v>2473</v>
      </c>
      <c r="E149" s="124">
        <v>681</v>
      </c>
      <c r="F149" s="150" t="str">
        <f>VLOOKUP(E149,VIP!$A$2:$O13475,2,0)</f>
        <v>DRBR681</v>
      </c>
      <c r="G149" s="134" t="str">
        <f>VLOOKUP(E149,'LISTADO ATM'!$A$2:$B$897,2,0)</f>
        <v xml:space="preserve">ATM Hotel Royalton II </v>
      </c>
      <c r="H149" s="134" t="str">
        <f>VLOOKUP(E149,VIP!$A$2:$O18338,7,FALSE)</f>
        <v>Si</v>
      </c>
      <c r="I149" s="134" t="str">
        <f>VLOOKUP(E149,VIP!$A$2:$O10303,8,FALSE)</f>
        <v>Si</v>
      </c>
      <c r="J149" s="134" t="str">
        <f>VLOOKUP(E149,VIP!$A$2:$O10253,8,FALSE)</f>
        <v>Si</v>
      </c>
      <c r="K149" s="134" t="str">
        <f>VLOOKUP(E149,VIP!$A$2:$O13827,6,0)</f>
        <v>NO</v>
      </c>
      <c r="L149" s="125" t="s">
        <v>2459</v>
      </c>
      <c r="M149" s="152" t="s">
        <v>2580</v>
      </c>
      <c r="N149" s="152" t="s">
        <v>2578</v>
      </c>
      <c r="O149" s="134" t="s">
        <v>2581</v>
      </c>
      <c r="P149" s="152" t="s">
        <v>2583</v>
      </c>
      <c r="Q149" s="151" t="s">
        <v>2459</v>
      </c>
    </row>
    <row r="150" spans="1:17" ht="18" x14ac:dyDescent="0.25">
      <c r="A150" s="134" t="str">
        <f>VLOOKUP(E150,'LISTADO ATM'!$A$2:$C$898,3,0)</f>
        <v>NORTE</v>
      </c>
      <c r="B150" s="129">
        <v>3335901290</v>
      </c>
      <c r="C150" s="136">
        <v>44343.594502314816</v>
      </c>
      <c r="D150" s="136" t="s">
        <v>2181</v>
      </c>
      <c r="E150" s="124">
        <v>276</v>
      </c>
      <c r="F150" s="150" t="str">
        <f>VLOOKUP(E150,VIP!$A$2:$O13480,2,0)</f>
        <v>DRBR276</v>
      </c>
      <c r="G150" s="134" t="str">
        <f>VLOOKUP(E150,'LISTADO ATM'!$A$2:$B$897,2,0)</f>
        <v xml:space="preserve">ATM UNP Las Guáranas (San Francisco) </v>
      </c>
      <c r="H150" s="134" t="str">
        <f>VLOOKUP(E150,VIP!$A$2:$O18343,7,FALSE)</f>
        <v>Si</v>
      </c>
      <c r="I150" s="134" t="str">
        <f>VLOOKUP(E150,VIP!$A$2:$O10308,8,FALSE)</f>
        <v>Si</v>
      </c>
      <c r="J150" s="134" t="str">
        <f>VLOOKUP(E150,VIP!$A$2:$O10258,8,FALSE)</f>
        <v>Si</v>
      </c>
      <c r="K150" s="134" t="str">
        <f>VLOOKUP(E150,VIP!$A$2:$O13832,6,0)</f>
        <v>NO</v>
      </c>
      <c r="L150" s="125" t="s">
        <v>2245</v>
      </c>
      <c r="M150" s="152" t="s">
        <v>2580</v>
      </c>
      <c r="N150" s="152" t="s">
        <v>2578</v>
      </c>
      <c r="O150" s="134" t="s">
        <v>2569</v>
      </c>
      <c r="P150" s="134"/>
      <c r="Q150" s="151">
        <v>44343.663888888892</v>
      </c>
    </row>
    <row r="151" spans="1:17" ht="18" x14ac:dyDescent="0.25">
      <c r="A151" s="134" t="str">
        <f>VLOOKUP(E151,'LISTADO ATM'!$A$2:$C$898,3,0)</f>
        <v>SUR</v>
      </c>
      <c r="B151" s="129">
        <v>3335901291</v>
      </c>
      <c r="C151" s="136">
        <v>44343.595023148147</v>
      </c>
      <c r="D151" s="136" t="s">
        <v>2473</v>
      </c>
      <c r="E151" s="124">
        <v>584</v>
      </c>
      <c r="F151" s="150" t="str">
        <f>VLOOKUP(E151,VIP!$A$2:$O13474,2,0)</f>
        <v>DRBR404</v>
      </c>
      <c r="G151" s="134" t="str">
        <f>VLOOKUP(E151,'LISTADO ATM'!$A$2:$B$897,2,0)</f>
        <v xml:space="preserve">ATM Oficina San Cristóbal I </v>
      </c>
      <c r="H151" s="134" t="str">
        <f>VLOOKUP(E151,VIP!$A$2:$O18337,7,FALSE)</f>
        <v>Si</v>
      </c>
      <c r="I151" s="134" t="str">
        <f>VLOOKUP(E151,VIP!$A$2:$O10302,8,FALSE)</f>
        <v>Si</v>
      </c>
      <c r="J151" s="134" t="str">
        <f>VLOOKUP(E151,VIP!$A$2:$O10252,8,FALSE)</f>
        <v>Si</v>
      </c>
      <c r="K151" s="134" t="str">
        <f>VLOOKUP(E151,VIP!$A$2:$O13826,6,0)</f>
        <v>SI</v>
      </c>
      <c r="L151" s="125" t="s">
        <v>2459</v>
      </c>
      <c r="M151" s="152" t="s">
        <v>2580</v>
      </c>
      <c r="N151" s="152" t="s">
        <v>2578</v>
      </c>
      <c r="O151" s="134" t="s">
        <v>2581</v>
      </c>
      <c r="P151" s="152" t="s">
        <v>2583</v>
      </c>
      <c r="Q151" s="151" t="s">
        <v>2459</v>
      </c>
    </row>
    <row r="152" spans="1:17" ht="18" x14ac:dyDescent="0.25">
      <c r="A152" s="134" t="str">
        <f>VLOOKUP(E152,'LISTADO ATM'!$A$2:$C$898,3,0)</f>
        <v>ESTE</v>
      </c>
      <c r="B152" s="129">
        <v>3335901311</v>
      </c>
      <c r="C152" s="136">
        <v>44343.603854166664</v>
      </c>
      <c r="D152" s="136" t="s">
        <v>2180</v>
      </c>
      <c r="E152" s="124">
        <v>429</v>
      </c>
      <c r="F152" s="150" t="str">
        <f>VLOOKUP(E152,VIP!$A$2:$O13479,2,0)</f>
        <v>DRBR429</v>
      </c>
      <c r="G152" s="134" t="str">
        <f>VLOOKUP(E152,'LISTADO ATM'!$A$2:$B$897,2,0)</f>
        <v xml:space="preserve">ATM Oficina Jumbo La Romana </v>
      </c>
      <c r="H152" s="134" t="str">
        <f>VLOOKUP(E152,VIP!$A$2:$O18342,7,FALSE)</f>
        <v>Si</v>
      </c>
      <c r="I152" s="134" t="str">
        <f>VLOOKUP(E152,VIP!$A$2:$O10307,8,FALSE)</f>
        <v>Si</v>
      </c>
      <c r="J152" s="134" t="str">
        <f>VLOOKUP(E152,VIP!$A$2:$O10257,8,FALSE)</f>
        <v>Si</v>
      </c>
      <c r="K152" s="134" t="str">
        <f>VLOOKUP(E152,VIP!$A$2:$O13831,6,0)</f>
        <v>NO</v>
      </c>
      <c r="L152" s="125" t="s">
        <v>2469</v>
      </c>
      <c r="M152" s="152" t="s">
        <v>2580</v>
      </c>
      <c r="N152" s="135" t="s">
        <v>2454</v>
      </c>
      <c r="O152" s="134" t="s">
        <v>2456</v>
      </c>
      <c r="P152" s="134"/>
      <c r="Q152" s="151">
        <v>44343.777777777781</v>
      </c>
    </row>
    <row r="153" spans="1:17" ht="18" x14ac:dyDescent="0.25">
      <c r="A153" s="134" t="str">
        <f>VLOOKUP(E153,'LISTADO ATM'!$A$2:$C$898,3,0)</f>
        <v>DISTRITO NACIONAL</v>
      </c>
      <c r="B153" s="129">
        <v>3335901320</v>
      </c>
      <c r="C153" s="136">
        <v>44343.607870370368</v>
      </c>
      <c r="D153" s="136" t="s">
        <v>2180</v>
      </c>
      <c r="E153" s="124">
        <v>676</v>
      </c>
      <c r="F153" s="150" t="str">
        <f>VLOOKUP(E153,VIP!$A$2:$O13478,2,0)</f>
        <v>DRBR676</v>
      </c>
      <c r="G153" s="134" t="str">
        <f>VLOOKUP(E153,'LISTADO ATM'!$A$2:$B$897,2,0)</f>
        <v>ATM S/M Bravo Colina Del Oeste</v>
      </c>
      <c r="H153" s="134" t="str">
        <f>VLOOKUP(E153,VIP!$A$2:$O18341,7,FALSE)</f>
        <v>Si</v>
      </c>
      <c r="I153" s="134" t="str">
        <f>VLOOKUP(E153,VIP!$A$2:$O10306,8,FALSE)</f>
        <v>Si</v>
      </c>
      <c r="J153" s="134" t="str">
        <f>VLOOKUP(E153,VIP!$A$2:$O10256,8,FALSE)</f>
        <v>Si</v>
      </c>
      <c r="K153" s="134" t="str">
        <f>VLOOKUP(E153,VIP!$A$2:$O13830,6,0)</f>
        <v>NO</v>
      </c>
      <c r="L153" s="125" t="s">
        <v>2469</v>
      </c>
      <c r="M153" s="135" t="s">
        <v>2447</v>
      </c>
      <c r="N153" s="135" t="s">
        <v>2454</v>
      </c>
      <c r="O153" s="134" t="s">
        <v>2456</v>
      </c>
      <c r="P153" s="134"/>
      <c r="Q153" s="147" t="s">
        <v>2469</v>
      </c>
    </row>
    <row r="154" spans="1:17" ht="18" x14ac:dyDescent="0.25">
      <c r="A154" s="134" t="str">
        <f>VLOOKUP(E154,'LISTADO ATM'!$A$2:$C$898,3,0)</f>
        <v>DISTRITO NACIONAL</v>
      </c>
      <c r="B154" s="129">
        <v>3335901325</v>
      </c>
      <c r="C154" s="136">
        <v>44343.609594907408</v>
      </c>
      <c r="D154" s="136" t="s">
        <v>2180</v>
      </c>
      <c r="E154" s="124">
        <v>13</v>
      </c>
      <c r="F154" s="150" t="str">
        <f>VLOOKUP(E154,VIP!$A$2:$O13477,2,0)</f>
        <v>DRBR013</v>
      </c>
      <c r="G154" s="134" t="str">
        <f>VLOOKUP(E154,'LISTADO ATM'!$A$2:$B$897,2,0)</f>
        <v xml:space="preserve">ATM CDEEE </v>
      </c>
      <c r="H154" s="134" t="str">
        <f>VLOOKUP(E154,VIP!$A$2:$O18340,7,FALSE)</f>
        <v>Si</v>
      </c>
      <c r="I154" s="134" t="str">
        <f>VLOOKUP(E154,VIP!$A$2:$O10305,8,FALSE)</f>
        <v>Si</v>
      </c>
      <c r="J154" s="134" t="str">
        <f>VLOOKUP(E154,VIP!$A$2:$O10255,8,FALSE)</f>
        <v>Si</v>
      </c>
      <c r="K154" s="134" t="str">
        <f>VLOOKUP(E154,VIP!$A$2:$O13829,6,0)</f>
        <v>NO</v>
      </c>
      <c r="L154" s="125" t="s">
        <v>2219</v>
      </c>
      <c r="M154" s="135" t="s">
        <v>2447</v>
      </c>
      <c r="N154" s="135" t="s">
        <v>2454</v>
      </c>
      <c r="O154" s="134" t="s">
        <v>2456</v>
      </c>
      <c r="P154" s="134"/>
      <c r="Q154" s="147" t="s">
        <v>2219</v>
      </c>
    </row>
    <row r="155" spans="1:17" ht="18" x14ac:dyDescent="0.25">
      <c r="A155" s="134" t="str">
        <f>VLOOKUP(E155,'LISTADO ATM'!$A$2:$C$898,3,0)</f>
        <v>SUR</v>
      </c>
      <c r="B155" s="129">
        <v>3335901329</v>
      </c>
      <c r="C155" s="136">
        <v>44343.610254629632</v>
      </c>
      <c r="D155" s="136" t="s">
        <v>2450</v>
      </c>
      <c r="E155" s="124">
        <v>781</v>
      </c>
      <c r="F155" s="150" t="str">
        <f>VLOOKUP(E155,VIP!$A$2:$O13476,2,0)</f>
        <v>DRBR186</v>
      </c>
      <c r="G155" s="134" t="str">
        <f>VLOOKUP(E155,'LISTADO ATM'!$A$2:$B$897,2,0)</f>
        <v xml:space="preserve">ATM Estación Isla Barahona </v>
      </c>
      <c r="H155" s="134" t="str">
        <f>VLOOKUP(E155,VIP!$A$2:$O18339,7,FALSE)</f>
        <v>Si</v>
      </c>
      <c r="I155" s="134" t="str">
        <f>VLOOKUP(E155,VIP!$A$2:$O10304,8,FALSE)</f>
        <v>Si</v>
      </c>
      <c r="J155" s="134" t="str">
        <f>VLOOKUP(E155,VIP!$A$2:$O10254,8,FALSE)</f>
        <v>Si</v>
      </c>
      <c r="K155" s="134" t="str">
        <f>VLOOKUP(E155,VIP!$A$2:$O13828,6,0)</f>
        <v>NO</v>
      </c>
      <c r="L155" s="125" t="s">
        <v>2418</v>
      </c>
      <c r="M155" s="135" t="s">
        <v>2447</v>
      </c>
      <c r="N155" s="135" t="s">
        <v>2454</v>
      </c>
      <c r="O155" s="134" t="s">
        <v>2455</v>
      </c>
      <c r="P155" s="134"/>
      <c r="Q155" s="147" t="s">
        <v>2418</v>
      </c>
    </row>
    <row r="156" spans="1:17" ht="18" x14ac:dyDescent="0.25">
      <c r="A156" s="134" t="str">
        <f>VLOOKUP(E156,'LISTADO ATM'!$A$2:$C$898,3,0)</f>
        <v>NORTE</v>
      </c>
      <c r="B156" s="129">
        <v>3335901333</v>
      </c>
      <c r="C156" s="136">
        <v>44343.611655092594</v>
      </c>
      <c r="D156" s="136" t="s">
        <v>2574</v>
      </c>
      <c r="E156" s="124">
        <v>88</v>
      </c>
      <c r="F156" s="150" t="str">
        <f>VLOOKUP(E156,VIP!$A$2:$O13475,2,0)</f>
        <v>DRBR088</v>
      </c>
      <c r="G156" s="134" t="str">
        <f>VLOOKUP(E156,'LISTADO ATM'!$A$2:$B$897,2,0)</f>
        <v xml:space="preserve">ATM S/M La Fuente (Santiago) </v>
      </c>
      <c r="H156" s="134" t="str">
        <f>VLOOKUP(E156,VIP!$A$2:$O18338,7,FALSE)</f>
        <v>Si</v>
      </c>
      <c r="I156" s="134" t="str">
        <f>VLOOKUP(E156,VIP!$A$2:$O10303,8,FALSE)</f>
        <v>Si</v>
      </c>
      <c r="J156" s="134" t="str">
        <f>VLOOKUP(E156,VIP!$A$2:$O10253,8,FALSE)</f>
        <v>Si</v>
      </c>
      <c r="K156" s="134" t="str">
        <f>VLOOKUP(E156,VIP!$A$2:$O13827,6,0)</f>
        <v>NO</v>
      </c>
      <c r="L156" s="125" t="s">
        <v>2566</v>
      </c>
      <c r="M156" s="135" t="s">
        <v>2447</v>
      </c>
      <c r="N156" s="135" t="s">
        <v>2454</v>
      </c>
      <c r="O156" s="134" t="s">
        <v>2575</v>
      </c>
      <c r="P156" s="134"/>
      <c r="Q156" s="147" t="s">
        <v>2566</v>
      </c>
    </row>
    <row r="157" spans="1:17" ht="18" x14ac:dyDescent="0.25">
      <c r="A157" s="134" t="str">
        <f>VLOOKUP(E157,'LISTADO ATM'!$A$2:$C$898,3,0)</f>
        <v>DISTRITO NACIONAL</v>
      </c>
      <c r="B157" s="129">
        <v>3335901334</v>
      </c>
      <c r="C157" s="136">
        <v>44343.612002314818</v>
      </c>
      <c r="D157" s="136" t="s">
        <v>2450</v>
      </c>
      <c r="E157" s="124">
        <v>708</v>
      </c>
      <c r="F157" s="150" t="str">
        <f>VLOOKUP(E157,VIP!$A$2:$O13474,2,0)</f>
        <v>DRBR505</v>
      </c>
      <c r="G157" s="134" t="str">
        <f>VLOOKUP(E157,'LISTADO ATM'!$A$2:$B$897,2,0)</f>
        <v xml:space="preserve">ATM El Vestir De Hoy </v>
      </c>
      <c r="H157" s="134" t="str">
        <f>VLOOKUP(E157,VIP!$A$2:$O18337,7,FALSE)</f>
        <v>Si</v>
      </c>
      <c r="I157" s="134" t="str">
        <f>VLOOKUP(E157,VIP!$A$2:$O10302,8,FALSE)</f>
        <v>Si</v>
      </c>
      <c r="J157" s="134" t="str">
        <f>VLOOKUP(E157,VIP!$A$2:$O10252,8,FALSE)</f>
        <v>Si</v>
      </c>
      <c r="K157" s="134" t="str">
        <f>VLOOKUP(E157,VIP!$A$2:$O13826,6,0)</f>
        <v>NO</v>
      </c>
      <c r="L157" s="125" t="s">
        <v>2443</v>
      </c>
      <c r="M157" s="135" t="s">
        <v>2447</v>
      </c>
      <c r="N157" s="135" t="s">
        <v>2454</v>
      </c>
      <c r="O157" s="134" t="s">
        <v>2455</v>
      </c>
      <c r="P157" s="134"/>
      <c r="Q157" s="147" t="s">
        <v>2443</v>
      </c>
    </row>
    <row r="158" spans="1:17" ht="18" x14ac:dyDescent="0.25">
      <c r="A158" s="134" t="str">
        <f>VLOOKUP(E158,'LISTADO ATM'!$A$2:$C$898,3,0)</f>
        <v>SUR</v>
      </c>
      <c r="B158" s="129">
        <v>3335901339</v>
      </c>
      <c r="C158" s="136">
        <v>44343.61414351852</v>
      </c>
      <c r="D158" s="136" t="s">
        <v>2473</v>
      </c>
      <c r="E158" s="124">
        <v>733</v>
      </c>
      <c r="F158" s="150" t="str">
        <f>VLOOKUP(E158,VIP!$A$2:$O13473,2,0)</f>
        <v>DRBR484</v>
      </c>
      <c r="G158" s="134" t="str">
        <f>VLOOKUP(E158,'LISTADO ATM'!$A$2:$B$897,2,0)</f>
        <v xml:space="preserve">ATM Zona Franca Perdenales </v>
      </c>
      <c r="H158" s="134" t="str">
        <f>VLOOKUP(E158,VIP!$A$2:$O18336,7,FALSE)</f>
        <v>Si</v>
      </c>
      <c r="I158" s="134" t="str">
        <f>VLOOKUP(E158,VIP!$A$2:$O10301,8,FALSE)</f>
        <v>Si</v>
      </c>
      <c r="J158" s="134" t="str">
        <f>VLOOKUP(E158,VIP!$A$2:$O10251,8,FALSE)</f>
        <v>Si</v>
      </c>
      <c r="K158" s="134" t="str">
        <f>VLOOKUP(E158,VIP!$A$2:$O13825,6,0)</f>
        <v>NO</v>
      </c>
      <c r="L158" s="125" t="s">
        <v>2459</v>
      </c>
      <c r="M158" s="152" t="s">
        <v>2580</v>
      </c>
      <c r="N158" s="152" t="s">
        <v>2578</v>
      </c>
      <c r="O158" s="134" t="s">
        <v>2581</v>
      </c>
      <c r="P158" s="152" t="s">
        <v>2583</v>
      </c>
      <c r="Q158" s="151" t="s">
        <v>2459</v>
      </c>
    </row>
    <row r="159" spans="1:17" ht="18" x14ac:dyDescent="0.25">
      <c r="A159" s="134" t="str">
        <f>VLOOKUP(E159,'LISTADO ATM'!$A$2:$C$898,3,0)</f>
        <v>NORTE</v>
      </c>
      <c r="B159" s="129">
        <v>3335901340</v>
      </c>
      <c r="C159" s="136">
        <v>44343.614178240743</v>
      </c>
      <c r="D159" s="136" t="s">
        <v>2181</v>
      </c>
      <c r="E159" s="124">
        <v>181</v>
      </c>
      <c r="F159" s="150" t="str">
        <f>VLOOKUP(E159,VIP!$A$2:$O13473,2,0)</f>
        <v>DRBR181</v>
      </c>
      <c r="G159" s="134" t="str">
        <f>VLOOKUP(E159,'LISTADO ATM'!$A$2:$B$897,2,0)</f>
        <v xml:space="preserve">ATM Oficina Sabaneta </v>
      </c>
      <c r="H159" s="134" t="str">
        <f>VLOOKUP(E159,VIP!$A$2:$O18336,7,FALSE)</f>
        <v>Si</v>
      </c>
      <c r="I159" s="134" t="str">
        <f>VLOOKUP(E159,VIP!$A$2:$O10301,8,FALSE)</f>
        <v>Si</v>
      </c>
      <c r="J159" s="134" t="str">
        <f>VLOOKUP(E159,VIP!$A$2:$O10251,8,FALSE)</f>
        <v>Si</v>
      </c>
      <c r="K159" s="134" t="str">
        <f>VLOOKUP(E159,VIP!$A$2:$O13825,6,0)</f>
        <v>SI</v>
      </c>
      <c r="L159" s="125" t="s">
        <v>2219</v>
      </c>
      <c r="M159" s="152" t="s">
        <v>2580</v>
      </c>
      <c r="N159" s="135" t="s">
        <v>2454</v>
      </c>
      <c r="O159" s="134" t="s">
        <v>2579</v>
      </c>
      <c r="P159" s="134"/>
      <c r="Q159" s="151">
        <v>44343.649305555555</v>
      </c>
    </row>
    <row r="160" spans="1:17" ht="18" x14ac:dyDescent="0.25">
      <c r="A160" s="134" t="str">
        <f>VLOOKUP(E160,'LISTADO ATM'!$A$2:$C$898,3,0)</f>
        <v>NORTE</v>
      </c>
      <c r="B160" s="129">
        <v>3335901343</v>
      </c>
      <c r="C160" s="136">
        <v>44343.615682870368</v>
      </c>
      <c r="D160" s="136" t="s">
        <v>2181</v>
      </c>
      <c r="E160" s="124">
        <v>4</v>
      </c>
      <c r="F160" s="150" t="str">
        <f>VLOOKUP(E160,VIP!$A$2:$O13472,2,0)</f>
        <v>DRBR004</v>
      </c>
      <c r="G160" s="134" t="str">
        <f>VLOOKUP(E160,'LISTADO ATM'!$A$2:$B$897,2,0)</f>
        <v>ATM Avenida Rivas</v>
      </c>
      <c r="H160" s="134" t="str">
        <f>VLOOKUP(E160,VIP!$A$2:$O18335,7,FALSE)</f>
        <v>Si</v>
      </c>
      <c r="I160" s="134" t="str">
        <f>VLOOKUP(E160,VIP!$A$2:$O10300,8,FALSE)</f>
        <v>Si</v>
      </c>
      <c r="J160" s="134" t="str">
        <f>VLOOKUP(E160,VIP!$A$2:$O10250,8,FALSE)</f>
        <v>Si</v>
      </c>
      <c r="K160" s="134" t="str">
        <f>VLOOKUP(E160,VIP!$A$2:$O13824,6,0)</f>
        <v>NO</v>
      </c>
      <c r="L160" s="125" t="s">
        <v>2219</v>
      </c>
      <c r="M160" s="152" t="s">
        <v>2580</v>
      </c>
      <c r="N160" s="135" t="s">
        <v>2454</v>
      </c>
      <c r="O160" s="134" t="s">
        <v>2579</v>
      </c>
      <c r="P160" s="134"/>
      <c r="Q160" s="151">
        <v>44343.765972222223</v>
      </c>
    </row>
    <row r="161" spans="1:17" ht="18" x14ac:dyDescent="0.25">
      <c r="A161" s="134" t="str">
        <f>VLOOKUP(E161,'LISTADO ATM'!$A$2:$C$898,3,0)</f>
        <v>NORTE</v>
      </c>
      <c r="B161" s="129">
        <v>3335901347</v>
      </c>
      <c r="C161" s="136">
        <v>44343.616655092592</v>
      </c>
      <c r="D161" s="136" t="s">
        <v>2473</v>
      </c>
      <c r="E161" s="124">
        <v>276</v>
      </c>
      <c r="F161" s="150" t="str">
        <f>VLOOKUP(E161,VIP!$A$2:$O13472,2,0)</f>
        <v>DRBR276</v>
      </c>
      <c r="G161" s="134" t="str">
        <f>VLOOKUP(E161,'LISTADO ATM'!$A$2:$B$897,2,0)</f>
        <v xml:space="preserve">ATM UNP Las Guáranas (San Francisco) </v>
      </c>
      <c r="H161" s="134" t="str">
        <f>VLOOKUP(E161,VIP!$A$2:$O18335,7,FALSE)</f>
        <v>Si</v>
      </c>
      <c r="I161" s="134" t="str">
        <f>VLOOKUP(E161,VIP!$A$2:$O10300,8,FALSE)</f>
        <v>Si</v>
      </c>
      <c r="J161" s="134" t="str">
        <f>VLOOKUP(E161,VIP!$A$2:$O10250,8,FALSE)</f>
        <v>Si</v>
      </c>
      <c r="K161" s="134" t="str">
        <f>VLOOKUP(E161,VIP!$A$2:$O13824,6,0)</f>
        <v>NO</v>
      </c>
      <c r="L161" s="125" t="s">
        <v>2459</v>
      </c>
      <c r="M161" s="152" t="s">
        <v>2580</v>
      </c>
      <c r="N161" s="152" t="s">
        <v>2578</v>
      </c>
      <c r="O161" s="134" t="s">
        <v>2586</v>
      </c>
      <c r="P161" s="152" t="s">
        <v>2583</v>
      </c>
      <c r="Q161" s="151" t="s">
        <v>2459</v>
      </c>
    </row>
    <row r="162" spans="1:17" ht="18" x14ac:dyDescent="0.25">
      <c r="A162" s="134" t="str">
        <f>VLOOKUP(E162,'LISTADO ATM'!$A$2:$C$898,3,0)</f>
        <v>DISTRITO NACIONAL</v>
      </c>
      <c r="B162" s="129">
        <v>3335901350</v>
      </c>
      <c r="C162" s="136">
        <v>44343.617766203701</v>
      </c>
      <c r="D162" s="136" t="s">
        <v>2180</v>
      </c>
      <c r="E162" s="124">
        <v>327</v>
      </c>
      <c r="F162" s="150" t="str">
        <f>VLOOKUP(E162,VIP!$A$2:$O13471,2,0)</f>
        <v>DRBR327</v>
      </c>
      <c r="G162" s="134" t="str">
        <f>VLOOKUP(E162,'LISTADO ATM'!$A$2:$B$897,2,0)</f>
        <v xml:space="preserve">ATM UNP CCN (Nacional 27 de Febrero) </v>
      </c>
      <c r="H162" s="134" t="str">
        <f>VLOOKUP(E162,VIP!$A$2:$O18334,7,FALSE)</f>
        <v>Si</v>
      </c>
      <c r="I162" s="134" t="str">
        <f>VLOOKUP(E162,VIP!$A$2:$O10299,8,FALSE)</f>
        <v>Si</v>
      </c>
      <c r="J162" s="134" t="str">
        <f>VLOOKUP(E162,VIP!$A$2:$O10249,8,FALSE)</f>
        <v>Si</v>
      </c>
      <c r="K162" s="134" t="str">
        <f>VLOOKUP(E162,VIP!$A$2:$O13823,6,0)</f>
        <v>NO</v>
      </c>
      <c r="L162" s="125" t="s">
        <v>2219</v>
      </c>
      <c r="M162" s="135" t="s">
        <v>2447</v>
      </c>
      <c r="N162" s="135" t="s">
        <v>2454</v>
      </c>
      <c r="O162" s="134" t="s">
        <v>2456</v>
      </c>
      <c r="P162" s="134"/>
      <c r="Q162" s="147" t="s">
        <v>2219</v>
      </c>
    </row>
    <row r="163" spans="1:17" ht="18" x14ac:dyDescent="0.25">
      <c r="A163" s="134" t="str">
        <f>VLOOKUP(E163,'LISTADO ATM'!$A$2:$C$898,3,0)</f>
        <v>NORTE</v>
      </c>
      <c r="B163" s="129">
        <v>3335901351</v>
      </c>
      <c r="C163" s="136">
        <v>44343.618414351855</v>
      </c>
      <c r="D163" s="136" t="s">
        <v>2473</v>
      </c>
      <c r="E163" s="124">
        <v>806</v>
      </c>
      <c r="F163" s="150" t="str">
        <f>VLOOKUP(E163,VIP!$A$2:$O13471,2,0)</f>
        <v>DRBR806</v>
      </c>
      <c r="G163" s="134" t="str">
        <f>VLOOKUP(E163,'LISTADO ATM'!$A$2:$B$897,2,0)</f>
        <v xml:space="preserve">ATM SEWN (Zona Franca (Santiago)) </v>
      </c>
      <c r="H163" s="134" t="str">
        <f>VLOOKUP(E163,VIP!$A$2:$O18334,7,FALSE)</f>
        <v>Si</v>
      </c>
      <c r="I163" s="134" t="str">
        <f>VLOOKUP(E163,VIP!$A$2:$O10299,8,FALSE)</f>
        <v>Si</v>
      </c>
      <c r="J163" s="134" t="str">
        <f>VLOOKUP(E163,VIP!$A$2:$O10249,8,FALSE)</f>
        <v>Si</v>
      </c>
      <c r="K163" s="134" t="str">
        <f>VLOOKUP(E163,VIP!$A$2:$O13823,6,0)</f>
        <v>NO</v>
      </c>
      <c r="L163" s="125" t="s">
        <v>2459</v>
      </c>
      <c r="M163" s="152" t="s">
        <v>2580</v>
      </c>
      <c r="N163" s="152" t="s">
        <v>2578</v>
      </c>
      <c r="O163" s="134" t="s">
        <v>2586</v>
      </c>
      <c r="P163" s="152" t="s">
        <v>2583</v>
      </c>
      <c r="Q163" s="151" t="s">
        <v>2459</v>
      </c>
    </row>
    <row r="164" spans="1:17" ht="18" x14ac:dyDescent="0.25">
      <c r="A164" s="134" t="str">
        <f>VLOOKUP(E164,'LISTADO ATM'!$A$2:$C$898,3,0)</f>
        <v>ESTE</v>
      </c>
      <c r="B164" s="129">
        <v>3335901352</v>
      </c>
      <c r="C164" s="136">
        <v>44343.61859953704</v>
      </c>
      <c r="D164" s="136" t="s">
        <v>2180</v>
      </c>
      <c r="E164" s="124">
        <v>121</v>
      </c>
      <c r="F164" s="150" t="str">
        <f>VLOOKUP(E164,VIP!$A$2:$O13470,2,0)</f>
        <v>DRBR121</v>
      </c>
      <c r="G164" s="134" t="str">
        <f>VLOOKUP(E164,'LISTADO ATM'!$A$2:$B$897,2,0)</f>
        <v xml:space="preserve">ATM Oficina Bayaguana </v>
      </c>
      <c r="H164" s="134" t="str">
        <f>VLOOKUP(E164,VIP!$A$2:$O18333,7,FALSE)</f>
        <v>Si</v>
      </c>
      <c r="I164" s="134" t="str">
        <f>VLOOKUP(E164,VIP!$A$2:$O10298,8,FALSE)</f>
        <v>Si</v>
      </c>
      <c r="J164" s="134" t="str">
        <f>VLOOKUP(E164,VIP!$A$2:$O10248,8,FALSE)</f>
        <v>Si</v>
      </c>
      <c r="K164" s="134" t="str">
        <f>VLOOKUP(E164,VIP!$A$2:$O13822,6,0)</f>
        <v>SI</v>
      </c>
      <c r="L164" s="125" t="s">
        <v>2219</v>
      </c>
      <c r="M164" s="152" t="s">
        <v>2580</v>
      </c>
      <c r="N164" s="135" t="s">
        <v>2454</v>
      </c>
      <c r="O164" s="134" t="s">
        <v>2456</v>
      </c>
      <c r="P164" s="134"/>
      <c r="Q164" s="151">
        <v>44343.645833333336</v>
      </c>
    </row>
    <row r="165" spans="1:17" ht="18" x14ac:dyDescent="0.25">
      <c r="A165" s="134" t="str">
        <f>VLOOKUP(E165,'LISTADO ATM'!$A$2:$C$898,3,0)</f>
        <v>DISTRITO NACIONAL</v>
      </c>
      <c r="B165" s="129">
        <v>3335901386</v>
      </c>
      <c r="C165" s="136">
        <v>44343.629652777781</v>
      </c>
      <c r="D165" s="136" t="s">
        <v>2180</v>
      </c>
      <c r="E165" s="124">
        <v>35</v>
      </c>
      <c r="F165" s="150" t="str">
        <f>VLOOKUP(E165,VIP!$A$2:$O13481,2,0)</f>
        <v>DRBR035</v>
      </c>
      <c r="G165" s="134" t="str">
        <f>VLOOKUP(E165,'LISTADO ATM'!$A$2:$B$897,2,0)</f>
        <v xml:space="preserve">ATM Dirección General de Aduanas I </v>
      </c>
      <c r="H165" s="134" t="str">
        <f>VLOOKUP(E165,VIP!$A$2:$O18344,7,FALSE)</f>
        <v>Si</v>
      </c>
      <c r="I165" s="134" t="str">
        <f>VLOOKUP(E165,VIP!$A$2:$O10309,8,FALSE)</f>
        <v>Si</v>
      </c>
      <c r="J165" s="134" t="str">
        <f>VLOOKUP(E165,VIP!$A$2:$O10259,8,FALSE)</f>
        <v>Si</v>
      </c>
      <c r="K165" s="134" t="str">
        <f>VLOOKUP(E165,VIP!$A$2:$O13833,6,0)</f>
        <v>NO</v>
      </c>
      <c r="L165" s="125" t="s">
        <v>2219</v>
      </c>
      <c r="M165" s="152" t="s">
        <v>2580</v>
      </c>
      <c r="N165" s="135" t="s">
        <v>2454</v>
      </c>
      <c r="O165" s="134" t="s">
        <v>2456</v>
      </c>
      <c r="P165" s="134"/>
      <c r="Q165" s="151">
        <v>44343.711805555555</v>
      </c>
    </row>
    <row r="166" spans="1:17" ht="18" x14ac:dyDescent="0.25">
      <c r="A166" s="134" t="str">
        <f>VLOOKUP(E166,'LISTADO ATM'!$A$2:$C$898,3,0)</f>
        <v>ESTE</v>
      </c>
      <c r="B166" s="129">
        <v>3335901390</v>
      </c>
      <c r="C166" s="136">
        <v>44343.630543981482</v>
      </c>
      <c r="D166" s="136" t="s">
        <v>2180</v>
      </c>
      <c r="E166" s="124">
        <v>843</v>
      </c>
      <c r="F166" s="150" t="str">
        <f>VLOOKUP(E166,VIP!$A$2:$O13480,2,0)</f>
        <v>DRBR843</v>
      </c>
      <c r="G166" s="134" t="str">
        <f>VLOOKUP(E166,'LISTADO ATM'!$A$2:$B$897,2,0)</f>
        <v xml:space="preserve">ATM Oficina Romana Centro </v>
      </c>
      <c r="H166" s="134" t="str">
        <f>VLOOKUP(E166,VIP!$A$2:$O18343,7,FALSE)</f>
        <v>Si</v>
      </c>
      <c r="I166" s="134" t="str">
        <f>VLOOKUP(E166,VIP!$A$2:$O10308,8,FALSE)</f>
        <v>Si</v>
      </c>
      <c r="J166" s="134" t="str">
        <f>VLOOKUP(E166,VIP!$A$2:$O10258,8,FALSE)</f>
        <v>Si</v>
      </c>
      <c r="K166" s="134" t="str">
        <f>VLOOKUP(E166,VIP!$A$2:$O13832,6,0)</f>
        <v>NO</v>
      </c>
      <c r="L166" s="125" t="s">
        <v>2219</v>
      </c>
      <c r="M166" s="135" t="s">
        <v>2447</v>
      </c>
      <c r="N166" s="135" t="s">
        <v>2454</v>
      </c>
      <c r="O166" s="134" t="s">
        <v>2456</v>
      </c>
      <c r="P166" s="134"/>
      <c r="Q166" s="147" t="s">
        <v>2219</v>
      </c>
    </row>
    <row r="167" spans="1:17" ht="18" x14ac:dyDescent="0.25">
      <c r="A167" s="134" t="str">
        <f>VLOOKUP(E167,'LISTADO ATM'!$A$2:$C$898,3,0)</f>
        <v>DISTRITO NACIONAL</v>
      </c>
      <c r="B167" s="129">
        <v>3335901395</v>
      </c>
      <c r="C167" s="136">
        <v>44343.631550925929</v>
      </c>
      <c r="D167" s="136" t="s">
        <v>2180</v>
      </c>
      <c r="E167" s="124">
        <v>919</v>
      </c>
      <c r="F167" s="150" t="str">
        <f>VLOOKUP(E167,VIP!$A$2:$O13479,2,0)</f>
        <v>DRBR16F</v>
      </c>
      <c r="G167" s="134" t="str">
        <f>VLOOKUP(E167,'LISTADO ATM'!$A$2:$B$897,2,0)</f>
        <v xml:space="preserve">ATM S/M La Cadena Sarasota </v>
      </c>
      <c r="H167" s="134" t="str">
        <f>VLOOKUP(E167,VIP!$A$2:$O18342,7,FALSE)</f>
        <v>Si</v>
      </c>
      <c r="I167" s="134" t="str">
        <f>VLOOKUP(E167,VIP!$A$2:$O10307,8,FALSE)</f>
        <v>Si</v>
      </c>
      <c r="J167" s="134" t="str">
        <f>VLOOKUP(E167,VIP!$A$2:$O10257,8,FALSE)</f>
        <v>Si</v>
      </c>
      <c r="K167" s="134" t="str">
        <f>VLOOKUP(E167,VIP!$A$2:$O13831,6,0)</f>
        <v>SI</v>
      </c>
      <c r="L167" s="125" t="s">
        <v>2219</v>
      </c>
      <c r="M167" s="152" t="s">
        <v>2580</v>
      </c>
      <c r="N167" s="135" t="s">
        <v>2454</v>
      </c>
      <c r="O167" s="134" t="s">
        <v>2456</v>
      </c>
      <c r="P167" s="134"/>
      <c r="Q167" s="151">
        <v>44343.715277777781</v>
      </c>
    </row>
    <row r="168" spans="1:17" ht="18" x14ac:dyDescent="0.25">
      <c r="A168" s="134" t="str">
        <f>VLOOKUP(E168,'LISTADO ATM'!$A$2:$C$898,3,0)</f>
        <v>DISTRITO NACIONAL</v>
      </c>
      <c r="B168" s="129">
        <v>3335901399</v>
      </c>
      <c r="C168" s="136">
        <v>44343.632372685184</v>
      </c>
      <c r="D168" s="136" t="s">
        <v>2180</v>
      </c>
      <c r="E168" s="124">
        <v>542</v>
      </c>
      <c r="F168" s="150" t="str">
        <f>VLOOKUP(E168,VIP!$A$2:$O13478,2,0)</f>
        <v>DRBR542</v>
      </c>
      <c r="G168" s="134" t="str">
        <f>VLOOKUP(E168,'LISTADO ATM'!$A$2:$B$897,2,0)</f>
        <v>ATM S/M la Cadena Carretera Mella</v>
      </c>
      <c r="H168" s="134" t="str">
        <f>VLOOKUP(E168,VIP!$A$2:$O18341,7,FALSE)</f>
        <v>NO</v>
      </c>
      <c r="I168" s="134" t="str">
        <f>VLOOKUP(E168,VIP!$A$2:$O10306,8,FALSE)</f>
        <v>SI</v>
      </c>
      <c r="J168" s="134" t="str">
        <f>VLOOKUP(E168,VIP!$A$2:$O10256,8,FALSE)</f>
        <v>SI</v>
      </c>
      <c r="K168" s="134" t="str">
        <f>VLOOKUP(E168,VIP!$A$2:$O13830,6,0)</f>
        <v>NO</v>
      </c>
      <c r="L168" s="125" t="s">
        <v>2219</v>
      </c>
      <c r="M168" s="135" t="s">
        <v>2447</v>
      </c>
      <c r="N168" s="135" t="s">
        <v>2454</v>
      </c>
      <c r="O168" s="134" t="s">
        <v>2456</v>
      </c>
      <c r="P168" s="134"/>
      <c r="Q168" s="147" t="s">
        <v>2219</v>
      </c>
    </row>
    <row r="169" spans="1:17" ht="18" x14ac:dyDescent="0.25">
      <c r="A169" s="134" t="str">
        <f>VLOOKUP(E169,'LISTADO ATM'!$A$2:$C$898,3,0)</f>
        <v>DISTRITO NACIONAL</v>
      </c>
      <c r="B169" s="129">
        <v>3335901401</v>
      </c>
      <c r="C169" s="136">
        <v>44343.632824074077</v>
      </c>
      <c r="D169" s="136" t="s">
        <v>2450</v>
      </c>
      <c r="E169" s="124">
        <v>784</v>
      </c>
      <c r="F169" s="150" t="str">
        <f>VLOOKUP(E169,VIP!$A$2:$O13477,2,0)</f>
        <v>DRBR762</v>
      </c>
      <c r="G169" s="134" t="str">
        <f>VLOOKUP(E169,'LISTADO ATM'!$A$2:$B$897,2,0)</f>
        <v xml:space="preserve">ATM Tribunal Superior Electoral </v>
      </c>
      <c r="H169" s="134" t="str">
        <f>VLOOKUP(E169,VIP!$A$2:$O18340,7,FALSE)</f>
        <v>Si</v>
      </c>
      <c r="I169" s="134" t="str">
        <f>VLOOKUP(E169,VIP!$A$2:$O10305,8,FALSE)</f>
        <v>Si</v>
      </c>
      <c r="J169" s="134" t="str">
        <f>VLOOKUP(E169,VIP!$A$2:$O10255,8,FALSE)</f>
        <v>Si</v>
      </c>
      <c r="K169" s="134" t="str">
        <f>VLOOKUP(E169,VIP!$A$2:$O13829,6,0)</f>
        <v>NO</v>
      </c>
      <c r="L169" s="125" t="s">
        <v>2418</v>
      </c>
      <c r="M169" s="135" t="s">
        <v>2447</v>
      </c>
      <c r="N169" s="135" t="s">
        <v>2454</v>
      </c>
      <c r="O169" s="134" t="s">
        <v>2455</v>
      </c>
      <c r="P169" s="134"/>
      <c r="Q169" s="147" t="s">
        <v>2418</v>
      </c>
    </row>
    <row r="170" spans="1:17" ht="18" x14ac:dyDescent="0.25">
      <c r="A170" s="134" t="str">
        <f>VLOOKUP(E170,'LISTADO ATM'!$A$2:$C$898,3,0)</f>
        <v>SUR</v>
      </c>
      <c r="B170" s="129">
        <v>3335901403</v>
      </c>
      <c r="C170" s="136">
        <v>44343.633530092593</v>
      </c>
      <c r="D170" s="136" t="s">
        <v>2180</v>
      </c>
      <c r="E170" s="124">
        <v>829</v>
      </c>
      <c r="F170" s="150" t="str">
        <f>VLOOKUP(E170,VIP!$A$2:$O13476,2,0)</f>
        <v>DRBR829</v>
      </c>
      <c r="G170" s="134" t="str">
        <f>VLOOKUP(E170,'LISTADO ATM'!$A$2:$B$897,2,0)</f>
        <v xml:space="preserve">ATM UNP Multicentro Sirena Baní </v>
      </c>
      <c r="H170" s="134" t="str">
        <f>VLOOKUP(E170,VIP!$A$2:$O18339,7,FALSE)</f>
        <v>Si</v>
      </c>
      <c r="I170" s="134" t="str">
        <f>VLOOKUP(E170,VIP!$A$2:$O10304,8,FALSE)</f>
        <v>Si</v>
      </c>
      <c r="J170" s="134" t="str">
        <f>VLOOKUP(E170,VIP!$A$2:$O10254,8,FALSE)</f>
        <v>Si</v>
      </c>
      <c r="K170" s="134" t="str">
        <f>VLOOKUP(E170,VIP!$A$2:$O13828,6,0)</f>
        <v>NO</v>
      </c>
      <c r="L170" s="125" t="s">
        <v>2425</v>
      </c>
      <c r="M170" s="135" t="s">
        <v>2447</v>
      </c>
      <c r="N170" s="135" t="s">
        <v>2454</v>
      </c>
      <c r="O170" s="134" t="s">
        <v>2456</v>
      </c>
      <c r="P170" s="134"/>
      <c r="Q170" s="147" t="s">
        <v>2425</v>
      </c>
    </row>
    <row r="171" spans="1:17" ht="18" x14ac:dyDescent="0.25">
      <c r="A171" s="134" t="str">
        <f>VLOOKUP(E171,'LISTADO ATM'!$A$2:$C$898,3,0)</f>
        <v>DISTRITO NACIONAL</v>
      </c>
      <c r="B171" s="129">
        <v>3335901406</v>
      </c>
      <c r="C171" s="136">
        <v>44343.634884259256</v>
      </c>
      <c r="D171" s="136" t="s">
        <v>2450</v>
      </c>
      <c r="E171" s="124">
        <v>568</v>
      </c>
      <c r="F171" s="150" t="str">
        <f>VLOOKUP(E171,VIP!$A$2:$O13475,2,0)</f>
        <v>DRBR01F</v>
      </c>
      <c r="G171" s="134" t="str">
        <f>VLOOKUP(E171,'LISTADO ATM'!$A$2:$B$897,2,0)</f>
        <v xml:space="preserve">ATM Ministerio de Educación </v>
      </c>
      <c r="H171" s="134" t="str">
        <f>VLOOKUP(E171,VIP!$A$2:$O18338,7,FALSE)</f>
        <v>Si</v>
      </c>
      <c r="I171" s="134" t="str">
        <f>VLOOKUP(E171,VIP!$A$2:$O10303,8,FALSE)</f>
        <v>Si</v>
      </c>
      <c r="J171" s="134" t="str">
        <f>VLOOKUP(E171,VIP!$A$2:$O10253,8,FALSE)</f>
        <v>Si</v>
      </c>
      <c r="K171" s="134" t="str">
        <f>VLOOKUP(E171,VIP!$A$2:$O13827,6,0)</f>
        <v>NO</v>
      </c>
      <c r="L171" s="125" t="s">
        <v>2443</v>
      </c>
      <c r="M171" s="135" t="s">
        <v>2447</v>
      </c>
      <c r="N171" s="135" t="s">
        <v>2454</v>
      </c>
      <c r="O171" s="134" t="s">
        <v>2455</v>
      </c>
      <c r="P171" s="134"/>
      <c r="Q171" s="147" t="s">
        <v>2443</v>
      </c>
    </row>
    <row r="172" spans="1:17" ht="18" x14ac:dyDescent="0.25">
      <c r="A172" s="134" t="str">
        <f>VLOOKUP(E172,'LISTADO ATM'!$A$2:$C$898,3,0)</f>
        <v>DISTRITO NACIONAL</v>
      </c>
      <c r="B172" s="129">
        <v>3335901411</v>
      </c>
      <c r="C172" s="136">
        <v>44343.635983796295</v>
      </c>
      <c r="D172" s="136" t="s">
        <v>2180</v>
      </c>
      <c r="E172" s="124">
        <v>10</v>
      </c>
      <c r="F172" s="150" t="str">
        <f>VLOOKUP(E172,VIP!$A$2:$O13474,2,0)</f>
        <v>DRBR010</v>
      </c>
      <c r="G172" s="134" t="str">
        <f>VLOOKUP(E172,'LISTADO ATM'!$A$2:$B$897,2,0)</f>
        <v xml:space="preserve">ATM Ministerio Salud Pública </v>
      </c>
      <c r="H172" s="134" t="str">
        <f>VLOOKUP(E172,VIP!$A$2:$O18337,7,FALSE)</f>
        <v>Si</v>
      </c>
      <c r="I172" s="134" t="str">
        <f>VLOOKUP(E172,VIP!$A$2:$O10302,8,FALSE)</f>
        <v>Si</v>
      </c>
      <c r="J172" s="134" t="str">
        <f>VLOOKUP(E172,VIP!$A$2:$O10252,8,FALSE)</f>
        <v>Si</v>
      </c>
      <c r="K172" s="134" t="str">
        <f>VLOOKUP(E172,VIP!$A$2:$O13826,6,0)</f>
        <v>NO</v>
      </c>
      <c r="L172" s="125" t="s">
        <v>2219</v>
      </c>
      <c r="M172" s="135" t="s">
        <v>2447</v>
      </c>
      <c r="N172" s="135" t="s">
        <v>2454</v>
      </c>
      <c r="O172" s="134" t="s">
        <v>2456</v>
      </c>
      <c r="P172" s="134"/>
      <c r="Q172" s="147" t="s">
        <v>2219</v>
      </c>
    </row>
    <row r="173" spans="1:17" ht="18" x14ac:dyDescent="0.25">
      <c r="A173" s="134" t="str">
        <f>VLOOKUP(E173,'LISTADO ATM'!$A$2:$C$898,3,0)</f>
        <v>NORTE</v>
      </c>
      <c r="B173" s="129">
        <v>3335901413</v>
      </c>
      <c r="C173" s="136">
        <v>44343.63685185185</v>
      </c>
      <c r="D173" s="136" t="s">
        <v>2180</v>
      </c>
      <c r="E173" s="124">
        <v>950</v>
      </c>
      <c r="F173" s="150" t="str">
        <f>VLOOKUP(E173,VIP!$A$2:$O13473,2,0)</f>
        <v>DRBR12G</v>
      </c>
      <c r="G173" s="134" t="str">
        <f>VLOOKUP(E173,'LISTADO ATM'!$A$2:$B$897,2,0)</f>
        <v xml:space="preserve">ATM Oficina Monterrico </v>
      </c>
      <c r="H173" s="134" t="str">
        <f>VLOOKUP(E173,VIP!$A$2:$O18336,7,FALSE)</f>
        <v>Si</v>
      </c>
      <c r="I173" s="134" t="str">
        <f>VLOOKUP(E173,VIP!$A$2:$O10301,8,FALSE)</f>
        <v>Si</v>
      </c>
      <c r="J173" s="134" t="str">
        <f>VLOOKUP(E173,VIP!$A$2:$O10251,8,FALSE)</f>
        <v>Si</v>
      </c>
      <c r="K173" s="134" t="str">
        <f>VLOOKUP(E173,VIP!$A$2:$O13825,6,0)</f>
        <v>SI</v>
      </c>
      <c r="L173" s="125" t="s">
        <v>2572</v>
      </c>
      <c r="M173" s="135" t="s">
        <v>2447</v>
      </c>
      <c r="N173" s="135" t="s">
        <v>2454</v>
      </c>
      <c r="O173" s="134" t="s">
        <v>2456</v>
      </c>
      <c r="P173" s="134"/>
      <c r="Q173" s="147" t="s">
        <v>2572</v>
      </c>
    </row>
    <row r="174" spans="1:17" ht="18" x14ac:dyDescent="0.25">
      <c r="A174" s="134" t="str">
        <f>VLOOKUP(E174,'LISTADO ATM'!$A$2:$C$898,3,0)</f>
        <v>NORTE</v>
      </c>
      <c r="B174" s="129">
        <v>3335901415</v>
      </c>
      <c r="C174" s="136">
        <v>44343.637013888889</v>
      </c>
      <c r="D174" s="136" t="s">
        <v>2181</v>
      </c>
      <c r="E174" s="124">
        <v>756</v>
      </c>
      <c r="F174" s="150" t="str">
        <f>VLOOKUP(E174,VIP!$A$2:$O13472,2,0)</f>
        <v>DRBR756</v>
      </c>
      <c r="G174" s="134" t="str">
        <f>VLOOKUP(E174,'LISTADO ATM'!$A$2:$B$897,2,0)</f>
        <v xml:space="preserve">ATM UNP Villa La Mata (Cotuí) </v>
      </c>
      <c r="H174" s="134" t="str">
        <f>VLOOKUP(E174,VIP!$A$2:$O18335,7,FALSE)</f>
        <v>Si</v>
      </c>
      <c r="I174" s="134" t="str">
        <f>VLOOKUP(E174,VIP!$A$2:$O10300,8,FALSE)</f>
        <v>Si</v>
      </c>
      <c r="J174" s="134" t="str">
        <f>VLOOKUP(E174,VIP!$A$2:$O10250,8,FALSE)</f>
        <v>Si</v>
      </c>
      <c r="K174" s="134" t="str">
        <f>VLOOKUP(E174,VIP!$A$2:$O13824,6,0)</f>
        <v>NO</v>
      </c>
      <c r="L174" s="125" t="s">
        <v>2219</v>
      </c>
      <c r="M174" s="152" t="s">
        <v>2580</v>
      </c>
      <c r="N174" s="135" t="s">
        <v>2454</v>
      </c>
      <c r="O174" s="134" t="s">
        <v>2579</v>
      </c>
      <c r="P174" s="134"/>
      <c r="Q174" s="151">
        <v>44343.76666666667</v>
      </c>
    </row>
    <row r="175" spans="1:17" ht="18" x14ac:dyDescent="0.25">
      <c r="A175" s="134" t="str">
        <f>VLOOKUP(E175,'LISTADO ATM'!$A$2:$C$898,3,0)</f>
        <v>DISTRITO NACIONAL</v>
      </c>
      <c r="B175" s="129">
        <v>3335901417</v>
      </c>
      <c r="C175" s="136">
        <v>44343.637858796297</v>
      </c>
      <c r="D175" s="136" t="s">
        <v>2180</v>
      </c>
      <c r="E175" s="124">
        <v>473</v>
      </c>
      <c r="F175" s="150" t="str">
        <f>VLOOKUP(E175,VIP!$A$2:$O13471,2,0)</f>
        <v>DRBR473</v>
      </c>
      <c r="G175" s="134" t="str">
        <f>VLOOKUP(E175,'LISTADO ATM'!$A$2:$B$897,2,0)</f>
        <v xml:space="preserve">ATM Oficina Carrefour II </v>
      </c>
      <c r="H175" s="134" t="str">
        <f>VLOOKUP(E175,VIP!$A$2:$O18334,7,FALSE)</f>
        <v>Si</v>
      </c>
      <c r="I175" s="134" t="str">
        <f>VLOOKUP(E175,VIP!$A$2:$O10299,8,FALSE)</f>
        <v>Si</v>
      </c>
      <c r="J175" s="134" t="str">
        <f>VLOOKUP(E175,VIP!$A$2:$O10249,8,FALSE)</f>
        <v>Si</v>
      </c>
      <c r="K175" s="134" t="str">
        <f>VLOOKUP(E175,VIP!$A$2:$O13823,6,0)</f>
        <v>NO</v>
      </c>
      <c r="L175" s="125" t="s">
        <v>2219</v>
      </c>
      <c r="M175" s="135" t="s">
        <v>2447</v>
      </c>
      <c r="N175" s="135" t="s">
        <v>2454</v>
      </c>
      <c r="O175" s="134" t="s">
        <v>2456</v>
      </c>
      <c r="P175" s="134"/>
      <c r="Q175" s="147" t="s">
        <v>2219</v>
      </c>
    </row>
    <row r="176" spans="1:17" ht="18" x14ac:dyDescent="0.25">
      <c r="A176" s="134" t="str">
        <f>VLOOKUP(E176,'LISTADO ATM'!$A$2:$C$898,3,0)</f>
        <v>NORTE</v>
      </c>
      <c r="B176" s="129">
        <v>3335901450</v>
      </c>
      <c r="C176" s="136">
        <v>44343.647222222222</v>
      </c>
      <c r="D176" s="136" t="s">
        <v>2181</v>
      </c>
      <c r="E176" s="124">
        <v>747</v>
      </c>
      <c r="F176" s="150" t="str">
        <f>VLOOKUP(E176,VIP!$A$2:$O13474,2,0)</f>
        <v>DRBR200</v>
      </c>
      <c r="G176" s="134" t="str">
        <f>VLOOKUP(E176,'LISTADO ATM'!$A$2:$B$897,2,0)</f>
        <v xml:space="preserve">ATM Club BR (Santiago) </v>
      </c>
      <c r="H176" s="134" t="str">
        <f>VLOOKUP(E176,VIP!$A$2:$O18337,7,FALSE)</f>
        <v>Si</v>
      </c>
      <c r="I176" s="134" t="str">
        <f>VLOOKUP(E176,VIP!$A$2:$O10302,8,FALSE)</f>
        <v>Si</v>
      </c>
      <c r="J176" s="134" t="str">
        <f>VLOOKUP(E176,VIP!$A$2:$O10252,8,FALSE)</f>
        <v>Si</v>
      </c>
      <c r="K176" s="134" t="str">
        <f>VLOOKUP(E176,VIP!$A$2:$O13826,6,0)</f>
        <v>SI</v>
      </c>
      <c r="L176" s="125" t="s">
        <v>2425</v>
      </c>
      <c r="M176" s="152" t="s">
        <v>2580</v>
      </c>
      <c r="N176" s="135" t="s">
        <v>2454</v>
      </c>
      <c r="O176" s="134" t="s">
        <v>2569</v>
      </c>
      <c r="P176" s="134"/>
      <c r="Q176" s="151">
        <v>44343.772916666669</v>
      </c>
    </row>
    <row r="177" spans="1:17" ht="18" x14ac:dyDescent="0.25">
      <c r="A177" s="134" t="str">
        <f>VLOOKUP(E177,'LISTADO ATM'!$A$2:$C$898,3,0)</f>
        <v>SUR</v>
      </c>
      <c r="B177" s="129">
        <v>3335901461</v>
      </c>
      <c r="C177" s="136">
        <v>44343.651724537034</v>
      </c>
      <c r="D177" s="136" t="s">
        <v>2180</v>
      </c>
      <c r="E177" s="124">
        <v>871</v>
      </c>
      <c r="F177" s="150" t="str">
        <f>VLOOKUP(E177,VIP!$A$2:$O13473,2,0)</f>
        <v>DRBR871</v>
      </c>
      <c r="G177" s="134" t="str">
        <f>VLOOKUP(E177,'LISTADO ATM'!$A$2:$B$897,2,0)</f>
        <v>ATM Plaza Cultural San Juan</v>
      </c>
      <c r="H177" s="134" t="str">
        <f>VLOOKUP(E177,VIP!$A$2:$O18336,7,FALSE)</f>
        <v>N/A</v>
      </c>
      <c r="I177" s="134" t="str">
        <f>VLOOKUP(E177,VIP!$A$2:$O10301,8,FALSE)</f>
        <v>N/A</v>
      </c>
      <c r="J177" s="134" t="str">
        <f>VLOOKUP(E177,VIP!$A$2:$O10251,8,FALSE)</f>
        <v>N/A</v>
      </c>
      <c r="K177" s="134" t="str">
        <f>VLOOKUP(E177,VIP!$A$2:$O13825,6,0)</f>
        <v>N/A</v>
      </c>
      <c r="L177" s="125" t="s">
        <v>2219</v>
      </c>
      <c r="M177" s="135" t="s">
        <v>2447</v>
      </c>
      <c r="N177" s="135" t="s">
        <v>2454</v>
      </c>
      <c r="O177" s="134" t="s">
        <v>2456</v>
      </c>
      <c r="P177" s="134"/>
      <c r="Q177" s="147" t="s">
        <v>2219</v>
      </c>
    </row>
    <row r="178" spans="1:17" ht="18" x14ac:dyDescent="0.25">
      <c r="A178" s="134" t="str">
        <f>VLOOKUP(E178,'LISTADO ATM'!$A$2:$C$898,3,0)</f>
        <v>SUR</v>
      </c>
      <c r="B178" s="129">
        <v>3335901466</v>
      </c>
      <c r="C178" s="136">
        <v>44343.65247685185</v>
      </c>
      <c r="D178" s="136" t="s">
        <v>2180</v>
      </c>
      <c r="E178" s="124">
        <v>356</v>
      </c>
      <c r="F178" s="150" t="str">
        <f>VLOOKUP(E178,VIP!$A$2:$O13472,2,0)</f>
        <v>DRBR356</v>
      </c>
      <c r="G178" s="134" t="str">
        <f>VLOOKUP(E178,'LISTADO ATM'!$A$2:$B$897,2,0)</f>
        <v xml:space="preserve">ATM Estación Sigma (San Cristóbal) </v>
      </c>
      <c r="H178" s="134" t="str">
        <f>VLOOKUP(E178,VIP!$A$2:$O18335,7,FALSE)</f>
        <v>Si</v>
      </c>
      <c r="I178" s="134" t="str">
        <f>VLOOKUP(E178,VIP!$A$2:$O10300,8,FALSE)</f>
        <v>Si</v>
      </c>
      <c r="J178" s="134" t="str">
        <f>VLOOKUP(E178,VIP!$A$2:$O10250,8,FALSE)</f>
        <v>Si</v>
      </c>
      <c r="K178" s="134" t="str">
        <f>VLOOKUP(E178,VIP!$A$2:$O13824,6,0)</f>
        <v>NO</v>
      </c>
      <c r="L178" s="125" t="s">
        <v>2219</v>
      </c>
      <c r="M178" s="135" t="s">
        <v>2447</v>
      </c>
      <c r="N178" s="135" t="s">
        <v>2454</v>
      </c>
      <c r="O178" s="134" t="s">
        <v>2456</v>
      </c>
      <c r="P178" s="134"/>
      <c r="Q178" s="147" t="s">
        <v>2219</v>
      </c>
    </row>
    <row r="179" spans="1:17" s="96" customFormat="1" ht="18" x14ac:dyDescent="0.25">
      <c r="A179" s="134" t="str">
        <f>VLOOKUP(E179,'LISTADO ATM'!$A$2:$C$898,3,0)</f>
        <v>SUR</v>
      </c>
      <c r="B179" s="129" t="s">
        <v>2625</v>
      </c>
      <c r="C179" s="136">
        <v>44343.668888888889</v>
      </c>
      <c r="D179" s="136" t="s">
        <v>2450</v>
      </c>
      <c r="E179" s="124">
        <v>48</v>
      </c>
      <c r="F179" s="153" t="str">
        <f>VLOOKUP(E179,VIP!$A$2:$O13512,2,0)</f>
        <v>DRBR048</v>
      </c>
      <c r="G179" s="134" t="str">
        <f>VLOOKUP(E179,'LISTADO ATM'!$A$2:$B$897,2,0)</f>
        <v xml:space="preserve">ATM Autoservicio Neiba I </v>
      </c>
      <c r="H179" s="134" t="str">
        <f>VLOOKUP(E179,VIP!$A$2:$O18375,7,FALSE)</f>
        <v>Si</v>
      </c>
      <c r="I179" s="134" t="str">
        <f>VLOOKUP(E179,VIP!$A$2:$O10340,8,FALSE)</f>
        <v>Si</v>
      </c>
      <c r="J179" s="134" t="str">
        <f>VLOOKUP(E179,VIP!$A$2:$O10290,8,FALSE)</f>
        <v>Si</v>
      </c>
      <c r="K179" s="134" t="str">
        <f>VLOOKUP(E179,VIP!$A$2:$O13864,6,0)</f>
        <v>SI</v>
      </c>
      <c r="L179" s="125" t="s">
        <v>2418</v>
      </c>
      <c r="M179" s="152" t="s">
        <v>2580</v>
      </c>
      <c r="N179" s="135" t="s">
        <v>2454</v>
      </c>
      <c r="O179" s="134" t="s">
        <v>2455</v>
      </c>
      <c r="P179" s="134"/>
      <c r="Q179" s="151">
        <v>44343.79583333333</v>
      </c>
    </row>
    <row r="180" spans="1:17" s="96" customFormat="1" ht="18" x14ac:dyDescent="0.25">
      <c r="A180" s="134" t="str">
        <f>VLOOKUP(E180,'LISTADO ATM'!$A$2:$C$898,3,0)</f>
        <v>SUR</v>
      </c>
      <c r="B180" s="129" t="s">
        <v>2624</v>
      </c>
      <c r="C180" s="136">
        <v>44343.670081018521</v>
      </c>
      <c r="D180" s="136" t="s">
        <v>2627</v>
      </c>
      <c r="E180" s="124">
        <v>619</v>
      </c>
      <c r="F180" s="153" t="str">
        <f>VLOOKUP(E180,VIP!$A$2:$O13511,2,0)</f>
        <v>DRBR619</v>
      </c>
      <c r="G180" s="134" t="str">
        <f>VLOOKUP(E180,'LISTADO ATM'!$A$2:$B$897,2,0)</f>
        <v xml:space="preserve">ATM Academia P.N. Hatillo (San Cristóbal) </v>
      </c>
      <c r="H180" s="134" t="str">
        <f>VLOOKUP(E180,VIP!$A$2:$O18374,7,FALSE)</f>
        <v>Si</v>
      </c>
      <c r="I180" s="134" t="str">
        <f>VLOOKUP(E180,VIP!$A$2:$O10339,8,FALSE)</f>
        <v>Si</v>
      </c>
      <c r="J180" s="134" t="str">
        <f>VLOOKUP(E180,VIP!$A$2:$O10289,8,FALSE)</f>
        <v>Si</v>
      </c>
      <c r="K180" s="134" t="str">
        <f>VLOOKUP(E180,VIP!$A$2:$O13863,6,0)</f>
        <v>NO</v>
      </c>
      <c r="L180" s="125" t="s">
        <v>2626</v>
      </c>
      <c r="M180" s="135" t="s">
        <v>2447</v>
      </c>
      <c r="N180" s="135" t="s">
        <v>2454</v>
      </c>
      <c r="O180" s="134" t="s">
        <v>2628</v>
      </c>
      <c r="P180" s="134"/>
      <c r="Q180" s="147" t="s">
        <v>2626</v>
      </c>
    </row>
    <row r="181" spans="1:17" s="96" customFormat="1" ht="18" x14ac:dyDescent="0.25">
      <c r="A181" s="134" t="str">
        <f>VLOOKUP(E181,'LISTADO ATM'!$A$2:$C$898,3,0)</f>
        <v>SUR</v>
      </c>
      <c r="B181" s="129" t="s">
        <v>2623</v>
      </c>
      <c r="C181" s="136">
        <v>44343.67050925926</v>
      </c>
      <c r="D181" s="136" t="s">
        <v>2450</v>
      </c>
      <c r="E181" s="124">
        <v>249</v>
      </c>
      <c r="F181" s="153" t="str">
        <f>VLOOKUP(E181,VIP!$A$2:$O13510,2,0)</f>
        <v>DRBR249</v>
      </c>
      <c r="G181" s="134" t="str">
        <f>VLOOKUP(E181,'LISTADO ATM'!$A$2:$B$897,2,0)</f>
        <v xml:space="preserve">ATM Banco Agrícola Neiba </v>
      </c>
      <c r="H181" s="134" t="str">
        <f>VLOOKUP(E181,VIP!$A$2:$O18373,7,FALSE)</f>
        <v>Si</v>
      </c>
      <c r="I181" s="134" t="str">
        <f>VLOOKUP(E181,VIP!$A$2:$O10338,8,FALSE)</f>
        <v>Si</v>
      </c>
      <c r="J181" s="134" t="str">
        <f>VLOOKUP(E181,VIP!$A$2:$O10288,8,FALSE)</f>
        <v>Si</v>
      </c>
      <c r="K181" s="134" t="str">
        <f>VLOOKUP(E181,VIP!$A$2:$O13862,6,0)</f>
        <v>NO</v>
      </c>
      <c r="L181" s="125" t="s">
        <v>2443</v>
      </c>
      <c r="M181" s="135" t="s">
        <v>2447</v>
      </c>
      <c r="N181" s="135" t="s">
        <v>2454</v>
      </c>
      <c r="O181" s="134" t="s">
        <v>2455</v>
      </c>
      <c r="P181" s="134"/>
      <c r="Q181" s="147" t="s">
        <v>2443</v>
      </c>
    </row>
    <row r="182" spans="1:17" s="96" customFormat="1" ht="18" x14ac:dyDescent="0.25">
      <c r="A182" s="134" t="str">
        <f>VLOOKUP(E182,'LISTADO ATM'!$A$2:$C$898,3,0)</f>
        <v>DISTRITO NACIONAL</v>
      </c>
      <c r="B182" s="129" t="s">
        <v>2622</v>
      </c>
      <c r="C182" s="136">
        <v>44343.671030092592</v>
      </c>
      <c r="D182" s="136" t="s">
        <v>2180</v>
      </c>
      <c r="E182" s="124">
        <v>453</v>
      </c>
      <c r="F182" s="153" t="str">
        <f>VLOOKUP(E182,VIP!$A$2:$O13509,2,0)</f>
        <v>DRBR453</v>
      </c>
      <c r="G182" s="134" t="str">
        <f>VLOOKUP(E182,'LISTADO ATM'!$A$2:$B$897,2,0)</f>
        <v xml:space="preserve">ATM Autobanco Sarasota II </v>
      </c>
      <c r="H182" s="134" t="str">
        <f>VLOOKUP(E182,VIP!$A$2:$O18372,7,FALSE)</f>
        <v>Si</v>
      </c>
      <c r="I182" s="134" t="str">
        <f>VLOOKUP(E182,VIP!$A$2:$O10337,8,FALSE)</f>
        <v>Si</v>
      </c>
      <c r="J182" s="134" t="str">
        <f>VLOOKUP(E182,VIP!$A$2:$O10287,8,FALSE)</f>
        <v>Si</v>
      </c>
      <c r="K182" s="134" t="str">
        <f>VLOOKUP(E182,VIP!$A$2:$O13861,6,0)</f>
        <v>SI</v>
      </c>
      <c r="L182" s="125" t="s">
        <v>2245</v>
      </c>
      <c r="M182" s="135" t="s">
        <v>2447</v>
      </c>
      <c r="N182" s="135" t="s">
        <v>2454</v>
      </c>
      <c r="O182" s="134" t="s">
        <v>2456</v>
      </c>
      <c r="P182" s="134"/>
      <c r="Q182" s="147" t="s">
        <v>2245</v>
      </c>
    </row>
    <row r="183" spans="1:17" s="96" customFormat="1" ht="18" x14ac:dyDescent="0.25">
      <c r="A183" s="134" t="str">
        <f>VLOOKUP(E183,'LISTADO ATM'!$A$2:$C$898,3,0)</f>
        <v>SUR</v>
      </c>
      <c r="B183" s="129" t="s">
        <v>2621</v>
      </c>
      <c r="C183" s="136">
        <v>44343.671666666669</v>
      </c>
      <c r="D183" s="136" t="s">
        <v>2450</v>
      </c>
      <c r="E183" s="124">
        <v>984</v>
      </c>
      <c r="F183" s="153" t="str">
        <f>VLOOKUP(E183,VIP!$A$2:$O13508,2,0)</f>
        <v>DRBR984</v>
      </c>
      <c r="G183" s="134" t="str">
        <f>VLOOKUP(E183,'LISTADO ATM'!$A$2:$B$897,2,0)</f>
        <v xml:space="preserve">ATM Oficina Neiba II </v>
      </c>
      <c r="H183" s="134" t="str">
        <f>VLOOKUP(E183,VIP!$A$2:$O18371,7,FALSE)</f>
        <v>Si</v>
      </c>
      <c r="I183" s="134" t="str">
        <f>VLOOKUP(E183,VIP!$A$2:$O10336,8,FALSE)</f>
        <v>Si</v>
      </c>
      <c r="J183" s="134" t="str">
        <f>VLOOKUP(E183,VIP!$A$2:$O10286,8,FALSE)</f>
        <v>Si</v>
      </c>
      <c r="K183" s="134" t="str">
        <f>VLOOKUP(E183,VIP!$A$2:$O13860,6,0)</f>
        <v>NO</v>
      </c>
      <c r="L183" s="125" t="s">
        <v>2418</v>
      </c>
      <c r="M183" s="152" t="s">
        <v>2580</v>
      </c>
      <c r="N183" s="135" t="s">
        <v>2454</v>
      </c>
      <c r="O183" s="134" t="s">
        <v>2455</v>
      </c>
      <c r="P183" s="134"/>
      <c r="Q183" s="151">
        <v>44343.796527777777</v>
      </c>
    </row>
    <row r="184" spans="1:17" s="96" customFormat="1" ht="18" x14ac:dyDescent="0.25">
      <c r="A184" s="134" t="str">
        <f>VLOOKUP(E184,'LISTADO ATM'!$A$2:$C$898,3,0)</f>
        <v>DISTRITO NACIONAL</v>
      </c>
      <c r="B184" s="129" t="s">
        <v>2620</v>
      </c>
      <c r="C184" s="136">
        <v>44343.671747685185</v>
      </c>
      <c r="D184" s="136" t="s">
        <v>2180</v>
      </c>
      <c r="E184" s="124">
        <v>672</v>
      </c>
      <c r="F184" s="153" t="str">
        <f>VLOOKUP(E184,VIP!$A$2:$O13507,2,0)</f>
        <v>DRBR672</v>
      </c>
      <c r="G184" s="134" t="str">
        <f>VLOOKUP(E184,'LISTADO ATM'!$A$2:$B$897,2,0)</f>
        <v>ATM Destacamento Policía Nacional La Victoria</v>
      </c>
      <c r="H184" s="134" t="str">
        <f>VLOOKUP(E184,VIP!$A$2:$O18370,7,FALSE)</f>
        <v>Si</v>
      </c>
      <c r="I184" s="134" t="str">
        <f>VLOOKUP(E184,VIP!$A$2:$O10335,8,FALSE)</f>
        <v>Si</v>
      </c>
      <c r="J184" s="134" t="str">
        <f>VLOOKUP(E184,VIP!$A$2:$O10285,8,FALSE)</f>
        <v>Si</v>
      </c>
      <c r="K184" s="134" t="str">
        <f>VLOOKUP(E184,VIP!$A$2:$O13859,6,0)</f>
        <v>SI</v>
      </c>
      <c r="L184" s="125" t="s">
        <v>2245</v>
      </c>
      <c r="M184" s="152" t="s">
        <v>2580</v>
      </c>
      <c r="N184" s="135" t="s">
        <v>2454</v>
      </c>
      <c r="O184" s="134" t="s">
        <v>2456</v>
      </c>
      <c r="P184" s="134"/>
      <c r="Q184" s="151">
        <v>44343.792361111111</v>
      </c>
    </row>
    <row r="185" spans="1:17" s="96" customFormat="1" ht="18" x14ac:dyDescent="0.25">
      <c r="A185" s="134" t="str">
        <f>VLOOKUP(E185,'LISTADO ATM'!$A$2:$C$898,3,0)</f>
        <v>SUR</v>
      </c>
      <c r="B185" s="129" t="s">
        <v>2619</v>
      </c>
      <c r="C185" s="136">
        <v>44343.67291666667</v>
      </c>
      <c r="D185" s="136" t="s">
        <v>2450</v>
      </c>
      <c r="E185" s="124">
        <v>870</v>
      </c>
      <c r="F185" s="153" t="str">
        <f>VLOOKUP(E185,VIP!$A$2:$O13506,2,0)</f>
        <v>DRBR870</v>
      </c>
      <c r="G185" s="134" t="str">
        <f>VLOOKUP(E185,'LISTADO ATM'!$A$2:$B$897,2,0)</f>
        <v xml:space="preserve">ATM Willbes Dominicana (Barahona) </v>
      </c>
      <c r="H185" s="134" t="str">
        <f>VLOOKUP(E185,VIP!$A$2:$O18369,7,FALSE)</f>
        <v>Si</v>
      </c>
      <c r="I185" s="134" t="str">
        <f>VLOOKUP(E185,VIP!$A$2:$O10334,8,FALSE)</f>
        <v>Si</v>
      </c>
      <c r="J185" s="134" t="str">
        <f>VLOOKUP(E185,VIP!$A$2:$O10284,8,FALSE)</f>
        <v>Si</v>
      </c>
      <c r="K185" s="134" t="str">
        <f>VLOOKUP(E185,VIP!$A$2:$O13858,6,0)</f>
        <v>NO</v>
      </c>
      <c r="L185" s="125" t="s">
        <v>2418</v>
      </c>
      <c r="M185" s="135" t="s">
        <v>2447</v>
      </c>
      <c r="N185" s="135" t="s">
        <v>2454</v>
      </c>
      <c r="O185" s="134" t="s">
        <v>2455</v>
      </c>
      <c r="P185" s="134"/>
      <c r="Q185" s="147" t="s">
        <v>2418</v>
      </c>
    </row>
    <row r="186" spans="1:17" s="96" customFormat="1" ht="18" x14ac:dyDescent="0.25">
      <c r="A186" s="134" t="str">
        <f>VLOOKUP(E186,'LISTADO ATM'!$A$2:$C$898,3,0)</f>
        <v>DISTRITO NACIONAL</v>
      </c>
      <c r="B186" s="129" t="s">
        <v>2618</v>
      </c>
      <c r="C186" s="136">
        <v>44343.674456018518</v>
      </c>
      <c r="D186" s="136" t="s">
        <v>2473</v>
      </c>
      <c r="E186" s="124">
        <v>721</v>
      </c>
      <c r="F186" s="153" t="str">
        <f>VLOOKUP(E186,VIP!$A$2:$O13505,2,0)</f>
        <v>DRBR23A</v>
      </c>
      <c r="G186" s="134" t="str">
        <f>VLOOKUP(E186,'LISTADO ATM'!$A$2:$B$897,2,0)</f>
        <v xml:space="preserve">ATM Oficina Charles de Gaulle II </v>
      </c>
      <c r="H186" s="134" t="str">
        <f>VLOOKUP(E186,VIP!$A$2:$O18368,7,FALSE)</f>
        <v>Si</v>
      </c>
      <c r="I186" s="134" t="str">
        <f>VLOOKUP(E186,VIP!$A$2:$O10333,8,FALSE)</f>
        <v>Si</v>
      </c>
      <c r="J186" s="134" t="str">
        <f>VLOOKUP(E186,VIP!$A$2:$O10283,8,FALSE)</f>
        <v>Si</v>
      </c>
      <c r="K186" s="134" t="str">
        <f>VLOOKUP(E186,VIP!$A$2:$O13857,6,0)</f>
        <v>NO</v>
      </c>
      <c r="L186" s="125" t="s">
        <v>2418</v>
      </c>
      <c r="M186" s="135" t="s">
        <v>2447</v>
      </c>
      <c r="N186" s="135" t="s">
        <v>2454</v>
      </c>
      <c r="O186" s="134" t="s">
        <v>2573</v>
      </c>
      <c r="P186" s="134"/>
      <c r="Q186" s="147" t="s">
        <v>2418</v>
      </c>
    </row>
    <row r="187" spans="1:17" s="96" customFormat="1" ht="18" x14ac:dyDescent="0.25">
      <c r="A187" s="134" t="str">
        <f>VLOOKUP(E187,'LISTADO ATM'!$A$2:$C$898,3,0)</f>
        <v>DISTRITO NACIONAL</v>
      </c>
      <c r="B187" s="129" t="s">
        <v>2617</v>
      </c>
      <c r="C187" s="136">
        <v>44343.675775462965</v>
      </c>
      <c r="D187" s="136" t="s">
        <v>2450</v>
      </c>
      <c r="E187" s="124">
        <v>931</v>
      </c>
      <c r="F187" s="153" t="str">
        <f>VLOOKUP(E187,VIP!$A$2:$O13504,2,0)</f>
        <v>DRBR24N</v>
      </c>
      <c r="G187" s="134" t="str">
        <f>VLOOKUP(E187,'LISTADO ATM'!$A$2:$B$897,2,0)</f>
        <v xml:space="preserve">ATM Autobanco Luperón I </v>
      </c>
      <c r="H187" s="134" t="str">
        <f>VLOOKUP(E187,VIP!$A$2:$O18367,7,FALSE)</f>
        <v>Si</v>
      </c>
      <c r="I187" s="134" t="str">
        <f>VLOOKUP(E187,VIP!$A$2:$O10332,8,FALSE)</f>
        <v>Si</v>
      </c>
      <c r="J187" s="134" t="str">
        <f>VLOOKUP(E187,VIP!$A$2:$O10282,8,FALSE)</f>
        <v>Si</v>
      </c>
      <c r="K187" s="134" t="str">
        <f>VLOOKUP(E187,VIP!$A$2:$O13856,6,0)</f>
        <v>NO</v>
      </c>
      <c r="L187" s="125" t="s">
        <v>2443</v>
      </c>
      <c r="M187" s="135" t="s">
        <v>2447</v>
      </c>
      <c r="N187" s="135" t="s">
        <v>2454</v>
      </c>
      <c r="O187" s="134" t="s">
        <v>2455</v>
      </c>
      <c r="P187" s="134"/>
      <c r="Q187" s="147" t="s">
        <v>2443</v>
      </c>
    </row>
    <row r="188" spans="1:17" s="96" customFormat="1" ht="18" x14ac:dyDescent="0.25">
      <c r="A188" s="134" t="str">
        <f>VLOOKUP(E188,'LISTADO ATM'!$A$2:$C$898,3,0)</f>
        <v>DISTRITO NACIONAL</v>
      </c>
      <c r="B188" s="129" t="s">
        <v>2616</v>
      </c>
      <c r="C188" s="136">
        <v>44343.67695601852</v>
      </c>
      <c r="D188" s="136" t="s">
        <v>2450</v>
      </c>
      <c r="E188" s="124">
        <v>335</v>
      </c>
      <c r="F188" s="153" t="str">
        <f>VLOOKUP(E188,VIP!$A$2:$O13503,2,0)</f>
        <v>DRBR335</v>
      </c>
      <c r="G188" s="134" t="str">
        <f>VLOOKUP(E188,'LISTADO ATM'!$A$2:$B$897,2,0)</f>
        <v>ATM Edificio Aster</v>
      </c>
      <c r="H188" s="134" t="str">
        <f>VLOOKUP(E188,VIP!$A$2:$O18366,7,FALSE)</f>
        <v>Si</v>
      </c>
      <c r="I188" s="134" t="str">
        <f>VLOOKUP(E188,VIP!$A$2:$O10331,8,FALSE)</f>
        <v>Si</v>
      </c>
      <c r="J188" s="134" t="str">
        <f>VLOOKUP(E188,VIP!$A$2:$O10281,8,FALSE)</f>
        <v>Si</v>
      </c>
      <c r="K188" s="134" t="str">
        <f>VLOOKUP(E188,VIP!$A$2:$O13855,6,0)</f>
        <v>NO</v>
      </c>
      <c r="L188" s="125" t="s">
        <v>2418</v>
      </c>
      <c r="M188" s="135" t="s">
        <v>2447</v>
      </c>
      <c r="N188" s="135" t="s">
        <v>2454</v>
      </c>
      <c r="O188" s="134" t="s">
        <v>2455</v>
      </c>
      <c r="P188" s="134"/>
      <c r="Q188" s="147" t="s">
        <v>2418</v>
      </c>
    </row>
    <row r="189" spans="1:17" s="96" customFormat="1" ht="18" x14ac:dyDescent="0.25">
      <c r="A189" s="134" t="str">
        <f>VLOOKUP(E189,'LISTADO ATM'!$A$2:$C$898,3,0)</f>
        <v>DISTRITO NACIONAL</v>
      </c>
      <c r="B189" s="129" t="s">
        <v>2615</v>
      </c>
      <c r="C189" s="136">
        <v>44343.6794212963</v>
      </c>
      <c r="D189" s="136" t="s">
        <v>2450</v>
      </c>
      <c r="E189" s="124">
        <v>435</v>
      </c>
      <c r="F189" s="153" t="str">
        <f>VLOOKUP(E189,VIP!$A$2:$O13502,2,0)</f>
        <v>DRBR435</v>
      </c>
      <c r="G189" s="134" t="str">
        <f>VLOOKUP(E189,'LISTADO ATM'!$A$2:$B$897,2,0)</f>
        <v xml:space="preserve">ATM Autobanco Torre I </v>
      </c>
      <c r="H189" s="134" t="str">
        <f>VLOOKUP(E189,VIP!$A$2:$O18365,7,FALSE)</f>
        <v>Si</v>
      </c>
      <c r="I189" s="134" t="str">
        <f>VLOOKUP(E189,VIP!$A$2:$O10330,8,FALSE)</f>
        <v>Si</v>
      </c>
      <c r="J189" s="134" t="str">
        <f>VLOOKUP(E189,VIP!$A$2:$O10280,8,FALSE)</f>
        <v>Si</v>
      </c>
      <c r="K189" s="134" t="str">
        <f>VLOOKUP(E189,VIP!$A$2:$O13854,6,0)</f>
        <v>SI</v>
      </c>
      <c r="L189" s="125" t="s">
        <v>2443</v>
      </c>
      <c r="M189" s="135" t="s">
        <v>2447</v>
      </c>
      <c r="N189" s="135" t="s">
        <v>2454</v>
      </c>
      <c r="O189" s="134" t="s">
        <v>2455</v>
      </c>
      <c r="P189" s="134"/>
      <c r="Q189" s="147" t="s">
        <v>2443</v>
      </c>
    </row>
    <row r="190" spans="1:17" s="96" customFormat="1" ht="18" x14ac:dyDescent="0.25">
      <c r="A190" s="134" t="str">
        <f>VLOOKUP(E190,'LISTADO ATM'!$A$2:$C$898,3,0)</f>
        <v>NORTE</v>
      </c>
      <c r="B190" s="129" t="s">
        <v>2614</v>
      </c>
      <c r="C190" s="136">
        <v>44343.680879629632</v>
      </c>
      <c r="D190" s="136" t="s">
        <v>2473</v>
      </c>
      <c r="E190" s="124">
        <v>965</v>
      </c>
      <c r="F190" s="153" t="str">
        <f>VLOOKUP(E190,VIP!$A$2:$O13501,2,0)</f>
        <v>DRBR965</v>
      </c>
      <c r="G190" s="134" t="str">
        <f>VLOOKUP(E190,'LISTADO ATM'!$A$2:$B$897,2,0)</f>
        <v xml:space="preserve">ATM S/M La Fuente FUN (Santiago) </v>
      </c>
      <c r="H190" s="134" t="str">
        <f>VLOOKUP(E190,VIP!$A$2:$O18364,7,FALSE)</f>
        <v>Si</v>
      </c>
      <c r="I190" s="134" t="str">
        <f>VLOOKUP(E190,VIP!$A$2:$O10329,8,FALSE)</f>
        <v>Si</v>
      </c>
      <c r="J190" s="134" t="str">
        <f>VLOOKUP(E190,VIP!$A$2:$O10279,8,FALSE)</f>
        <v>Si</v>
      </c>
      <c r="K190" s="134" t="str">
        <f>VLOOKUP(E190,VIP!$A$2:$O13853,6,0)</f>
        <v>NO</v>
      </c>
      <c r="L190" s="125" t="s">
        <v>2418</v>
      </c>
      <c r="M190" s="135" t="s">
        <v>2447</v>
      </c>
      <c r="N190" s="135" t="s">
        <v>2454</v>
      </c>
      <c r="O190" s="134" t="s">
        <v>2573</v>
      </c>
      <c r="P190" s="134"/>
      <c r="Q190" s="147" t="s">
        <v>2418</v>
      </c>
    </row>
    <row r="191" spans="1:17" s="96" customFormat="1" ht="18" x14ac:dyDescent="0.25">
      <c r="A191" s="134" t="str">
        <f>VLOOKUP(E191,'LISTADO ATM'!$A$2:$C$898,3,0)</f>
        <v>ESTE</v>
      </c>
      <c r="B191" s="129" t="s">
        <v>2613</v>
      </c>
      <c r="C191" s="136">
        <v>44343.682106481479</v>
      </c>
      <c r="D191" s="136" t="s">
        <v>2450</v>
      </c>
      <c r="E191" s="124">
        <v>742</v>
      </c>
      <c r="F191" s="153" t="str">
        <f>VLOOKUP(E191,VIP!$A$2:$O13500,2,0)</f>
        <v>DRBR990</v>
      </c>
      <c r="G191" s="134" t="str">
        <f>VLOOKUP(E191,'LISTADO ATM'!$A$2:$B$897,2,0)</f>
        <v xml:space="preserve">ATM Oficina Plaza del Rey (La Romana) </v>
      </c>
      <c r="H191" s="134" t="str">
        <f>VLOOKUP(E191,VIP!$A$2:$O18363,7,FALSE)</f>
        <v>Si</v>
      </c>
      <c r="I191" s="134" t="str">
        <f>VLOOKUP(E191,VIP!$A$2:$O10328,8,FALSE)</f>
        <v>Si</v>
      </c>
      <c r="J191" s="134" t="str">
        <f>VLOOKUP(E191,VIP!$A$2:$O10278,8,FALSE)</f>
        <v>Si</v>
      </c>
      <c r="K191" s="134" t="str">
        <f>VLOOKUP(E191,VIP!$A$2:$O13852,6,0)</f>
        <v>NO</v>
      </c>
      <c r="L191" s="125" t="s">
        <v>2418</v>
      </c>
      <c r="M191" s="135" t="s">
        <v>2447</v>
      </c>
      <c r="N191" s="135" t="s">
        <v>2454</v>
      </c>
      <c r="O191" s="134" t="s">
        <v>2455</v>
      </c>
      <c r="P191" s="134"/>
      <c r="Q191" s="147" t="s">
        <v>2418</v>
      </c>
    </row>
    <row r="192" spans="1:17" s="96" customFormat="1" ht="18" x14ac:dyDescent="0.25">
      <c r="A192" s="134" t="str">
        <f>VLOOKUP(E192,'LISTADO ATM'!$A$2:$C$898,3,0)</f>
        <v>DISTRITO NACIONAL</v>
      </c>
      <c r="B192" s="129" t="s">
        <v>2612</v>
      </c>
      <c r="C192" s="136">
        <v>44343.682604166665</v>
      </c>
      <c r="D192" s="136" t="s">
        <v>2450</v>
      </c>
      <c r="E192" s="124">
        <v>551</v>
      </c>
      <c r="F192" s="153" t="str">
        <f>VLOOKUP(E192,VIP!$A$2:$O13499,2,0)</f>
        <v>DRBR01C</v>
      </c>
      <c r="G192" s="134" t="str">
        <f>VLOOKUP(E192,'LISTADO ATM'!$A$2:$B$897,2,0)</f>
        <v xml:space="preserve">ATM Oficina Padre Castellanos </v>
      </c>
      <c r="H192" s="134" t="str">
        <f>VLOOKUP(E192,VIP!$A$2:$O18362,7,FALSE)</f>
        <v>Si</v>
      </c>
      <c r="I192" s="134" t="str">
        <f>VLOOKUP(E192,VIP!$A$2:$O10327,8,FALSE)</f>
        <v>Si</v>
      </c>
      <c r="J192" s="134" t="str">
        <f>VLOOKUP(E192,VIP!$A$2:$O10277,8,FALSE)</f>
        <v>Si</v>
      </c>
      <c r="K192" s="134" t="str">
        <f>VLOOKUP(E192,VIP!$A$2:$O13851,6,0)</f>
        <v>NO</v>
      </c>
      <c r="L192" s="125" t="s">
        <v>2418</v>
      </c>
      <c r="M192" s="135" t="s">
        <v>2447</v>
      </c>
      <c r="N192" s="135" t="s">
        <v>2454</v>
      </c>
      <c r="O192" s="134" t="s">
        <v>2455</v>
      </c>
      <c r="P192" s="134"/>
      <c r="Q192" s="147" t="s">
        <v>2418</v>
      </c>
    </row>
    <row r="193" spans="1:17" s="96" customFormat="1" ht="18" x14ac:dyDescent="0.25">
      <c r="A193" s="134" t="str">
        <f>VLOOKUP(E193,'LISTADO ATM'!$A$2:$C$898,3,0)</f>
        <v>DISTRITO NACIONAL</v>
      </c>
      <c r="B193" s="129" t="s">
        <v>2611</v>
      </c>
      <c r="C193" s="136">
        <v>44343.684016203704</v>
      </c>
      <c r="D193" s="136" t="s">
        <v>2473</v>
      </c>
      <c r="E193" s="124">
        <v>735</v>
      </c>
      <c r="F193" s="153" t="str">
        <f>VLOOKUP(E193,VIP!$A$2:$O13498,2,0)</f>
        <v>DRBR179</v>
      </c>
      <c r="G193" s="134" t="str">
        <f>VLOOKUP(E193,'LISTADO ATM'!$A$2:$B$897,2,0)</f>
        <v xml:space="preserve">ATM Oficina Independencia II  </v>
      </c>
      <c r="H193" s="134" t="str">
        <f>VLOOKUP(E193,VIP!$A$2:$O18361,7,FALSE)</f>
        <v>Si</v>
      </c>
      <c r="I193" s="134" t="str">
        <f>VLOOKUP(E193,VIP!$A$2:$O10326,8,FALSE)</f>
        <v>Si</v>
      </c>
      <c r="J193" s="134" t="str">
        <f>VLOOKUP(E193,VIP!$A$2:$O10276,8,FALSE)</f>
        <v>Si</v>
      </c>
      <c r="K193" s="134" t="str">
        <f>VLOOKUP(E193,VIP!$A$2:$O13850,6,0)</f>
        <v>NO</v>
      </c>
      <c r="L193" s="125" t="s">
        <v>2443</v>
      </c>
      <c r="M193" s="135" t="s">
        <v>2447</v>
      </c>
      <c r="N193" s="135" t="s">
        <v>2454</v>
      </c>
      <c r="O193" s="134" t="s">
        <v>2573</v>
      </c>
      <c r="P193" s="134"/>
      <c r="Q193" s="147" t="s">
        <v>2443</v>
      </c>
    </row>
    <row r="194" spans="1:17" s="96" customFormat="1" ht="18" x14ac:dyDescent="0.25">
      <c r="A194" s="134" t="str">
        <f>VLOOKUP(E194,'LISTADO ATM'!$A$2:$C$898,3,0)</f>
        <v>ESTE</v>
      </c>
      <c r="B194" s="129" t="s">
        <v>2610</v>
      </c>
      <c r="C194" s="136">
        <v>44343.684074074074</v>
      </c>
      <c r="D194" s="136" t="s">
        <v>2450</v>
      </c>
      <c r="E194" s="124">
        <v>114</v>
      </c>
      <c r="F194" s="153" t="str">
        <f>VLOOKUP(E194,VIP!$A$2:$O13497,2,0)</f>
        <v>DRBR114</v>
      </c>
      <c r="G194" s="134" t="str">
        <f>VLOOKUP(E194,'LISTADO ATM'!$A$2:$B$897,2,0)</f>
        <v xml:space="preserve">ATM Oficina Hato Mayor </v>
      </c>
      <c r="H194" s="134" t="str">
        <f>VLOOKUP(E194,VIP!$A$2:$O18360,7,FALSE)</f>
        <v>Si</v>
      </c>
      <c r="I194" s="134" t="str">
        <f>VLOOKUP(E194,VIP!$A$2:$O10325,8,FALSE)</f>
        <v>Si</v>
      </c>
      <c r="J194" s="134" t="str">
        <f>VLOOKUP(E194,VIP!$A$2:$O10275,8,FALSE)</f>
        <v>Si</v>
      </c>
      <c r="K194" s="134" t="str">
        <f>VLOOKUP(E194,VIP!$A$2:$O13849,6,0)</f>
        <v>NO</v>
      </c>
      <c r="L194" s="125" t="s">
        <v>2418</v>
      </c>
      <c r="M194" s="135" t="s">
        <v>2447</v>
      </c>
      <c r="N194" s="135" t="s">
        <v>2454</v>
      </c>
      <c r="O194" s="134" t="s">
        <v>2455</v>
      </c>
      <c r="P194" s="134"/>
      <c r="Q194" s="147" t="s">
        <v>2418</v>
      </c>
    </row>
    <row r="195" spans="1:17" s="96" customFormat="1" ht="18" x14ac:dyDescent="0.25">
      <c r="A195" s="134" t="str">
        <f>VLOOKUP(E195,'LISTADO ATM'!$A$2:$C$898,3,0)</f>
        <v>DISTRITO NACIONAL</v>
      </c>
      <c r="B195" s="129" t="s">
        <v>2609</v>
      </c>
      <c r="C195" s="136">
        <v>44343.685243055559</v>
      </c>
      <c r="D195" s="136" t="s">
        <v>2473</v>
      </c>
      <c r="E195" s="124">
        <v>354</v>
      </c>
      <c r="F195" s="153" t="str">
        <f>VLOOKUP(E195,VIP!$A$2:$O13496,2,0)</f>
        <v>DRBR354</v>
      </c>
      <c r="G195" s="134" t="str">
        <f>VLOOKUP(E195,'LISTADO ATM'!$A$2:$B$897,2,0)</f>
        <v xml:space="preserve">ATM Oficina Núñez de Cáceres II </v>
      </c>
      <c r="H195" s="134" t="str">
        <f>VLOOKUP(E195,VIP!$A$2:$O18359,7,FALSE)</f>
        <v>Si</v>
      </c>
      <c r="I195" s="134" t="str">
        <f>VLOOKUP(E195,VIP!$A$2:$O10324,8,FALSE)</f>
        <v>Si</v>
      </c>
      <c r="J195" s="134" t="str">
        <f>VLOOKUP(E195,VIP!$A$2:$O10274,8,FALSE)</f>
        <v>Si</v>
      </c>
      <c r="K195" s="134" t="str">
        <f>VLOOKUP(E195,VIP!$A$2:$O13848,6,0)</f>
        <v>NO</v>
      </c>
      <c r="L195" s="125" t="s">
        <v>2418</v>
      </c>
      <c r="M195" s="135" t="s">
        <v>2447</v>
      </c>
      <c r="N195" s="135" t="s">
        <v>2454</v>
      </c>
      <c r="O195" s="134" t="s">
        <v>2573</v>
      </c>
      <c r="P195" s="134"/>
      <c r="Q195" s="147" t="s">
        <v>2418</v>
      </c>
    </row>
    <row r="196" spans="1:17" s="96" customFormat="1" ht="18" x14ac:dyDescent="0.25">
      <c r="A196" s="134" t="str">
        <f>VLOOKUP(E196,'LISTADO ATM'!$A$2:$C$898,3,0)</f>
        <v>ESTE</v>
      </c>
      <c r="B196" s="129" t="s">
        <v>2608</v>
      </c>
      <c r="C196" s="136">
        <v>44343.68546296296</v>
      </c>
      <c r="D196" s="136" t="s">
        <v>2450</v>
      </c>
      <c r="E196" s="124">
        <v>631</v>
      </c>
      <c r="F196" s="153" t="str">
        <f>VLOOKUP(E196,VIP!$A$2:$O13495,2,0)</f>
        <v>DRBR417</v>
      </c>
      <c r="G196" s="134" t="str">
        <f>VLOOKUP(E196,'LISTADO ATM'!$A$2:$B$897,2,0)</f>
        <v xml:space="preserve">ATM ASOCODEQUI (San Pedro) </v>
      </c>
      <c r="H196" s="134" t="str">
        <f>VLOOKUP(E196,VIP!$A$2:$O18358,7,FALSE)</f>
        <v>Si</v>
      </c>
      <c r="I196" s="134" t="str">
        <f>VLOOKUP(E196,VIP!$A$2:$O10323,8,FALSE)</f>
        <v>Si</v>
      </c>
      <c r="J196" s="134" t="str">
        <f>VLOOKUP(E196,VIP!$A$2:$O10273,8,FALSE)</f>
        <v>Si</v>
      </c>
      <c r="K196" s="134" t="str">
        <f>VLOOKUP(E196,VIP!$A$2:$O13847,6,0)</f>
        <v>NO</v>
      </c>
      <c r="L196" s="125" t="s">
        <v>2418</v>
      </c>
      <c r="M196" s="135" t="s">
        <v>2447</v>
      </c>
      <c r="N196" s="135" t="s">
        <v>2454</v>
      </c>
      <c r="O196" s="134" t="s">
        <v>2455</v>
      </c>
      <c r="P196" s="134"/>
      <c r="Q196" s="147" t="s">
        <v>2418</v>
      </c>
    </row>
    <row r="197" spans="1:17" s="96" customFormat="1" ht="18" x14ac:dyDescent="0.25">
      <c r="A197" s="134" t="str">
        <f>VLOOKUP(E197,'LISTADO ATM'!$A$2:$C$898,3,0)</f>
        <v>DISTRITO NACIONAL</v>
      </c>
      <c r="B197" s="129" t="s">
        <v>2607</v>
      </c>
      <c r="C197" s="136">
        <v>44343.686365740738</v>
      </c>
      <c r="D197" s="136" t="s">
        <v>2450</v>
      </c>
      <c r="E197" s="124">
        <v>147</v>
      </c>
      <c r="F197" s="153" t="str">
        <f>VLOOKUP(E197,VIP!$A$2:$O13494,2,0)</f>
        <v>DRBR147</v>
      </c>
      <c r="G197" s="134" t="str">
        <f>VLOOKUP(E197,'LISTADO ATM'!$A$2:$B$897,2,0)</f>
        <v xml:space="preserve">ATM Kiosco Megacentro I </v>
      </c>
      <c r="H197" s="134" t="str">
        <f>VLOOKUP(E197,VIP!$A$2:$O18357,7,FALSE)</f>
        <v>Si</v>
      </c>
      <c r="I197" s="134" t="str">
        <f>VLOOKUP(E197,VIP!$A$2:$O10322,8,FALSE)</f>
        <v>Si</v>
      </c>
      <c r="J197" s="134" t="str">
        <f>VLOOKUP(E197,VIP!$A$2:$O10272,8,FALSE)</f>
        <v>Si</v>
      </c>
      <c r="K197" s="134" t="str">
        <f>VLOOKUP(E197,VIP!$A$2:$O13846,6,0)</f>
        <v>NO</v>
      </c>
      <c r="L197" s="125" t="s">
        <v>2418</v>
      </c>
      <c r="M197" s="135" t="s">
        <v>2447</v>
      </c>
      <c r="N197" s="135" t="s">
        <v>2454</v>
      </c>
      <c r="O197" s="134" t="s">
        <v>2455</v>
      </c>
      <c r="P197" s="134"/>
      <c r="Q197" s="147" t="s">
        <v>2418</v>
      </c>
    </row>
    <row r="198" spans="1:17" s="96" customFormat="1" ht="18" x14ac:dyDescent="0.25">
      <c r="A198" s="134" t="str">
        <f>VLOOKUP(E198,'LISTADO ATM'!$A$2:$C$898,3,0)</f>
        <v>NORTE</v>
      </c>
      <c r="B198" s="129" t="s">
        <v>2606</v>
      </c>
      <c r="C198" s="136">
        <v>44343.686863425923</v>
      </c>
      <c r="D198" s="136" t="s">
        <v>2473</v>
      </c>
      <c r="E198" s="124">
        <v>809</v>
      </c>
      <c r="F198" s="153" t="str">
        <f>VLOOKUP(E198,VIP!$A$2:$O13493,2,0)</f>
        <v>DRBR809</v>
      </c>
      <c r="G198" s="134" t="str">
        <f>VLOOKUP(E198,'LISTADO ATM'!$A$2:$B$897,2,0)</f>
        <v>ATM Yoma (Cotuí)</v>
      </c>
      <c r="H198" s="134" t="str">
        <f>VLOOKUP(E198,VIP!$A$2:$O18356,7,FALSE)</f>
        <v>Si</v>
      </c>
      <c r="I198" s="134" t="str">
        <f>VLOOKUP(E198,VIP!$A$2:$O10321,8,FALSE)</f>
        <v>Si</v>
      </c>
      <c r="J198" s="134" t="str">
        <f>VLOOKUP(E198,VIP!$A$2:$O10271,8,FALSE)</f>
        <v>Si</v>
      </c>
      <c r="K198" s="134" t="str">
        <f>VLOOKUP(E198,VIP!$A$2:$O13845,6,0)</f>
        <v>NO</v>
      </c>
      <c r="L198" s="125" t="s">
        <v>2443</v>
      </c>
      <c r="M198" s="135" t="s">
        <v>2447</v>
      </c>
      <c r="N198" s="135" t="s">
        <v>2454</v>
      </c>
      <c r="O198" s="134" t="s">
        <v>2573</v>
      </c>
      <c r="P198" s="134"/>
      <c r="Q198" s="147" t="s">
        <v>2443</v>
      </c>
    </row>
    <row r="199" spans="1:17" s="96" customFormat="1" ht="18" x14ac:dyDescent="0.25">
      <c r="A199" s="134" t="str">
        <f>VLOOKUP(E199,'LISTADO ATM'!$A$2:$C$898,3,0)</f>
        <v>DISTRITO NACIONAL</v>
      </c>
      <c r="B199" s="129" t="s">
        <v>2605</v>
      </c>
      <c r="C199" s="136">
        <v>44343.687627314815</v>
      </c>
      <c r="D199" s="136" t="s">
        <v>2450</v>
      </c>
      <c r="E199" s="124">
        <v>572</v>
      </c>
      <c r="F199" s="153" t="str">
        <f>VLOOKUP(E199,VIP!$A$2:$O13492,2,0)</f>
        <v>DRBR174</v>
      </c>
      <c r="G199" s="134" t="str">
        <f>VLOOKUP(E199,'LISTADO ATM'!$A$2:$B$897,2,0)</f>
        <v xml:space="preserve">ATM Olé Ovando </v>
      </c>
      <c r="H199" s="134" t="str">
        <f>VLOOKUP(E199,VIP!$A$2:$O18355,7,FALSE)</f>
        <v>Si</v>
      </c>
      <c r="I199" s="134" t="str">
        <f>VLOOKUP(E199,VIP!$A$2:$O10320,8,FALSE)</f>
        <v>Si</v>
      </c>
      <c r="J199" s="134" t="str">
        <f>VLOOKUP(E199,VIP!$A$2:$O10270,8,FALSE)</f>
        <v>Si</v>
      </c>
      <c r="K199" s="134" t="str">
        <f>VLOOKUP(E199,VIP!$A$2:$O13844,6,0)</f>
        <v>NO</v>
      </c>
      <c r="L199" s="125" t="s">
        <v>2443</v>
      </c>
      <c r="M199" s="135" t="s">
        <v>2447</v>
      </c>
      <c r="N199" s="135" t="s">
        <v>2454</v>
      </c>
      <c r="O199" s="134" t="s">
        <v>2455</v>
      </c>
      <c r="P199" s="134"/>
      <c r="Q199" s="147" t="s">
        <v>2443</v>
      </c>
    </row>
    <row r="200" spans="1:17" s="96" customFormat="1" ht="18" x14ac:dyDescent="0.25">
      <c r="A200" s="134" t="str">
        <f>VLOOKUP(E200,'LISTADO ATM'!$A$2:$C$898,3,0)</f>
        <v>NORTE</v>
      </c>
      <c r="B200" s="129" t="s">
        <v>2604</v>
      </c>
      <c r="C200" s="136">
        <v>44343.688159722224</v>
      </c>
      <c r="D200" s="136" t="s">
        <v>2473</v>
      </c>
      <c r="E200" s="124">
        <v>63</v>
      </c>
      <c r="F200" s="153" t="str">
        <f>VLOOKUP(E200,VIP!$A$2:$O13491,2,0)</f>
        <v>DRBR063</v>
      </c>
      <c r="G200" s="134" t="str">
        <f>VLOOKUP(E200,'LISTADO ATM'!$A$2:$B$897,2,0)</f>
        <v xml:space="preserve">ATM Oficina Villa Vásquez (Montecristi) </v>
      </c>
      <c r="H200" s="134" t="str">
        <f>VLOOKUP(E200,VIP!$A$2:$O18354,7,FALSE)</f>
        <v>Si</v>
      </c>
      <c r="I200" s="134" t="str">
        <f>VLOOKUP(E200,VIP!$A$2:$O10319,8,FALSE)</f>
        <v>Si</v>
      </c>
      <c r="J200" s="134" t="str">
        <f>VLOOKUP(E200,VIP!$A$2:$O10269,8,FALSE)</f>
        <v>Si</v>
      </c>
      <c r="K200" s="134" t="str">
        <f>VLOOKUP(E200,VIP!$A$2:$O13843,6,0)</f>
        <v>NO</v>
      </c>
      <c r="L200" s="125" t="s">
        <v>2418</v>
      </c>
      <c r="M200" s="135" t="s">
        <v>2447</v>
      </c>
      <c r="N200" s="135" t="s">
        <v>2454</v>
      </c>
      <c r="O200" s="134" t="s">
        <v>2573</v>
      </c>
      <c r="P200" s="134"/>
      <c r="Q200" s="147" t="s">
        <v>2418</v>
      </c>
    </row>
    <row r="201" spans="1:17" s="96" customFormat="1" ht="18" x14ac:dyDescent="0.25">
      <c r="A201" s="134" t="str">
        <f>VLOOKUP(E201,'LISTADO ATM'!$A$2:$C$898,3,0)</f>
        <v>NORTE</v>
      </c>
      <c r="B201" s="129" t="s">
        <v>2603</v>
      </c>
      <c r="C201" s="136">
        <v>44343.689201388886</v>
      </c>
      <c r="D201" s="136" t="s">
        <v>2473</v>
      </c>
      <c r="E201" s="124">
        <v>91</v>
      </c>
      <c r="F201" s="153" t="str">
        <f>VLOOKUP(E201,VIP!$A$2:$O13490,2,0)</f>
        <v>DRBR091</v>
      </c>
      <c r="G201" s="134" t="str">
        <f>VLOOKUP(E201,'LISTADO ATM'!$A$2:$B$897,2,0)</f>
        <v xml:space="preserve">ATM UNP Villa Isabela </v>
      </c>
      <c r="H201" s="134" t="str">
        <f>VLOOKUP(E201,VIP!$A$2:$O18353,7,FALSE)</f>
        <v>Si</v>
      </c>
      <c r="I201" s="134" t="str">
        <f>VLOOKUP(E201,VIP!$A$2:$O10318,8,FALSE)</f>
        <v>Si</v>
      </c>
      <c r="J201" s="134" t="str">
        <f>VLOOKUP(E201,VIP!$A$2:$O10268,8,FALSE)</f>
        <v>Si</v>
      </c>
      <c r="K201" s="134" t="str">
        <f>VLOOKUP(E201,VIP!$A$2:$O13842,6,0)</f>
        <v>NO</v>
      </c>
      <c r="L201" s="125" t="s">
        <v>2418</v>
      </c>
      <c r="M201" s="135" t="s">
        <v>2447</v>
      </c>
      <c r="N201" s="135" t="s">
        <v>2454</v>
      </c>
      <c r="O201" s="134" t="s">
        <v>2573</v>
      </c>
      <c r="P201" s="134"/>
      <c r="Q201" s="147" t="s">
        <v>2418</v>
      </c>
    </row>
    <row r="202" spans="1:17" s="96" customFormat="1" ht="18" x14ac:dyDescent="0.25">
      <c r="A202" s="134" t="str">
        <f>VLOOKUP(E202,'LISTADO ATM'!$A$2:$C$898,3,0)</f>
        <v>NORTE</v>
      </c>
      <c r="B202" s="129" t="s">
        <v>2602</v>
      </c>
      <c r="C202" s="136">
        <v>44343.690740740742</v>
      </c>
      <c r="D202" s="136" t="s">
        <v>2473</v>
      </c>
      <c r="E202" s="124">
        <v>119</v>
      </c>
      <c r="F202" s="153" t="str">
        <f>VLOOKUP(E202,VIP!$A$2:$O13489,2,0)</f>
        <v>DRBR119</v>
      </c>
      <c r="G202" s="134" t="str">
        <f>VLOOKUP(E202,'LISTADO ATM'!$A$2:$B$897,2,0)</f>
        <v>ATM Oficina La Barranquita</v>
      </c>
      <c r="H202" s="134" t="str">
        <f>VLOOKUP(E202,VIP!$A$2:$O18352,7,FALSE)</f>
        <v>N/A</v>
      </c>
      <c r="I202" s="134" t="str">
        <f>VLOOKUP(E202,VIP!$A$2:$O10317,8,FALSE)</f>
        <v>N/A</v>
      </c>
      <c r="J202" s="134" t="str">
        <f>VLOOKUP(E202,VIP!$A$2:$O10267,8,FALSE)</f>
        <v>N/A</v>
      </c>
      <c r="K202" s="134" t="str">
        <f>VLOOKUP(E202,VIP!$A$2:$O13841,6,0)</f>
        <v>N/A</v>
      </c>
      <c r="L202" s="125" t="s">
        <v>2418</v>
      </c>
      <c r="M202" s="135" t="s">
        <v>2447</v>
      </c>
      <c r="N202" s="135" t="s">
        <v>2454</v>
      </c>
      <c r="O202" s="134" t="s">
        <v>2573</v>
      </c>
      <c r="P202" s="134"/>
      <c r="Q202" s="147" t="s">
        <v>2418</v>
      </c>
    </row>
    <row r="203" spans="1:17" s="96" customFormat="1" ht="18" x14ac:dyDescent="0.25">
      <c r="A203" s="134" t="str">
        <f>VLOOKUP(E203,'LISTADO ATM'!$A$2:$C$898,3,0)</f>
        <v>DISTRITO NACIONAL</v>
      </c>
      <c r="B203" s="129" t="s">
        <v>2601</v>
      </c>
      <c r="C203" s="136">
        <v>44343.695069444446</v>
      </c>
      <c r="D203" s="136" t="s">
        <v>2450</v>
      </c>
      <c r="E203" s="124">
        <v>338</v>
      </c>
      <c r="F203" s="153" t="str">
        <f>VLOOKUP(E203,VIP!$A$2:$O13488,2,0)</f>
        <v>DRBR338</v>
      </c>
      <c r="G203" s="134" t="str">
        <f>VLOOKUP(E203,'LISTADO ATM'!$A$2:$B$897,2,0)</f>
        <v>ATM S/M Aprezio Pantoja</v>
      </c>
      <c r="H203" s="134" t="str">
        <f>VLOOKUP(E203,VIP!$A$2:$O18351,7,FALSE)</f>
        <v>Si</v>
      </c>
      <c r="I203" s="134" t="str">
        <f>VLOOKUP(E203,VIP!$A$2:$O10316,8,FALSE)</f>
        <v>Si</v>
      </c>
      <c r="J203" s="134" t="str">
        <f>VLOOKUP(E203,VIP!$A$2:$O10266,8,FALSE)</f>
        <v>Si</v>
      </c>
      <c r="K203" s="134" t="str">
        <f>VLOOKUP(E203,VIP!$A$2:$O13840,6,0)</f>
        <v>NO</v>
      </c>
      <c r="L203" s="125" t="s">
        <v>2418</v>
      </c>
      <c r="M203" s="152" t="s">
        <v>2580</v>
      </c>
      <c r="N203" s="135" t="s">
        <v>2454</v>
      </c>
      <c r="O203" s="134" t="s">
        <v>2455</v>
      </c>
      <c r="P203" s="134"/>
      <c r="Q203" s="151">
        <v>44343.8</v>
      </c>
    </row>
    <row r="204" spans="1:17" s="96" customFormat="1" ht="18" x14ac:dyDescent="0.25">
      <c r="A204" s="134" t="str">
        <f>VLOOKUP(E204,'LISTADO ATM'!$A$2:$C$898,3,0)</f>
        <v>DISTRITO NACIONAL</v>
      </c>
      <c r="B204" s="129" t="s">
        <v>2600</v>
      </c>
      <c r="C204" s="136">
        <v>44343.706585648149</v>
      </c>
      <c r="D204" s="136" t="s">
        <v>2450</v>
      </c>
      <c r="E204" s="124">
        <v>697</v>
      </c>
      <c r="F204" s="153" t="str">
        <f>VLOOKUP(E204,VIP!$A$2:$O13487,2,0)</f>
        <v>DRBR697</v>
      </c>
      <c r="G204" s="134" t="str">
        <f>VLOOKUP(E204,'LISTADO ATM'!$A$2:$B$897,2,0)</f>
        <v>ATM Hipermercado Olé Ciudad Juan Bosch</v>
      </c>
      <c r="H204" s="134" t="str">
        <f>VLOOKUP(E204,VIP!$A$2:$O18350,7,FALSE)</f>
        <v>Si</v>
      </c>
      <c r="I204" s="134" t="str">
        <f>VLOOKUP(E204,VIP!$A$2:$O10315,8,FALSE)</f>
        <v>Si</v>
      </c>
      <c r="J204" s="134" t="str">
        <f>VLOOKUP(E204,VIP!$A$2:$O10265,8,FALSE)</f>
        <v>Si</v>
      </c>
      <c r="K204" s="134" t="str">
        <f>VLOOKUP(E204,VIP!$A$2:$O13839,6,0)</f>
        <v>NO</v>
      </c>
      <c r="L204" s="125" t="s">
        <v>2418</v>
      </c>
      <c r="M204" s="135" t="s">
        <v>2447</v>
      </c>
      <c r="N204" s="135" t="s">
        <v>2454</v>
      </c>
      <c r="O204" s="134" t="s">
        <v>2455</v>
      </c>
      <c r="P204" s="134"/>
      <c r="Q204" s="147" t="s">
        <v>2418</v>
      </c>
    </row>
    <row r="205" spans="1:17" s="96" customFormat="1" ht="18" x14ac:dyDescent="0.25">
      <c r="A205" s="134" t="str">
        <f>VLOOKUP(E205,'LISTADO ATM'!$A$2:$C$898,3,0)</f>
        <v>SUR</v>
      </c>
      <c r="B205" s="129" t="s">
        <v>2599</v>
      </c>
      <c r="C205" s="136">
        <v>44343.709293981483</v>
      </c>
      <c r="D205" s="136" t="s">
        <v>2450</v>
      </c>
      <c r="E205" s="124">
        <v>44</v>
      </c>
      <c r="F205" s="153" t="str">
        <f>VLOOKUP(E205,VIP!$A$2:$O13486,2,0)</f>
        <v>DRBR044</v>
      </c>
      <c r="G205" s="134" t="str">
        <f>VLOOKUP(E205,'LISTADO ATM'!$A$2:$B$897,2,0)</f>
        <v xml:space="preserve">ATM Oficina Pedernales </v>
      </c>
      <c r="H205" s="134" t="str">
        <f>VLOOKUP(E205,VIP!$A$2:$O18349,7,FALSE)</f>
        <v>Si</v>
      </c>
      <c r="I205" s="134" t="str">
        <f>VLOOKUP(E205,VIP!$A$2:$O10314,8,FALSE)</f>
        <v>Si</v>
      </c>
      <c r="J205" s="134" t="str">
        <f>VLOOKUP(E205,VIP!$A$2:$O10264,8,FALSE)</f>
        <v>Si</v>
      </c>
      <c r="K205" s="134" t="str">
        <f>VLOOKUP(E205,VIP!$A$2:$O13838,6,0)</f>
        <v>SI</v>
      </c>
      <c r="L205" s="125" t="s">
        <v>2418</v>
      </c>
      <c r="M205" s="135" t="s">
        <v>2447</v>
      </c>
      <c r="N205" s="135" t="s">
        <v>2454</v>
      </c>
      <c r="O205" s="134" t="s">
        <v>2455</v>
      </c>
      <c r="P205" s="134"/>
      <c r="Q205" s="147" t="s">
        <v>2418</v>
      </c>
    </row>
    <row r="206" spans="1:17" s="96" customFormat="1" ht="18" x14ac:dyDescent="0.25">
      <c r="A206" s="134" t="str">
        <f>VLOOKUP(E206,'LISTADO ATM'!$A$2:$C$898,3,0)</f>
        <v>NORTE</v>
      </c>
      <c r="B206" s="129" t="s">
        <v>2598</v>
      </c>
      <c r="C206" s="136">
        <v>44343.710902777777</v>
      </c>
      <c r="D206" s="136" t="s">
        <v>2574</v>
      </c>
      <c r="E206" s="124">
        <v>198</v>
      </c>
      <c r="F206" s="153" t="str">
        <f>VLOOKUP(E206,VIP!$A$2:$O13485,2,0)</f>
        <v>DRBR198</v>
      </c>
      <c r="G206" s="134" t="str">
        <f>VLOOKUP(E206,'LISTADO ATM'!$A$2:$B$897,2,0)</f>
        <v xml:space="preserve">ATM Almacenes El Encanto  (Santiago) </v>
      </c>
      <c r="H206" s="134" t="str">
        <f>VLOOKUP(E206,VIP!$A$2:$O18348,7,FALSE)</f>
        <v>NO</v>
      </c>
      <c r="I206" s="134" t="str">
        <f>VLOOKUP(E206,VIP!$A$2:$O10313,8,FALSE)</f>
        <v>NO</v>
      </c>
      <c r="J206" s="134" t="str">
        <f>VLOOKUP(E206,VIP!$A$2:$O10263,8,FALSE)</f>
        <v>NO</v>
      </c>
      <c r="K206" s="134" t="str">
        <f>VLOOKUP(E206,VIP!$A$2:$O13837,6,0)</f>
        <v>NO</v>
      </c>
      <c r="L206" s="125" t="s">
        <v>2418</v>
      </c>
      <c r="M206" s="135" t="s">
        <v>2447</v>
      </c>
      <c r="N206" s="135" t="s">
        <v>2576</v>
      </c>
      <c r="O206" s="134" t="s">
        <v>2575</v>
      </c>
      <c r="P206" s="134"/>
      <c r="Q206" s="147" t="s">
        <v>2418</v>
      </c>
    </row>
    <row r="207" spans="1:17" s="96" customFormat="1" ht="18" x14ac:dyDescent="0.25">
      <c r="A207" s="134" t="str">
        <f>VLOOKUP(E207,'LISTADO ATM'!$A$2:$C$898,3,0)</f>
        <v>ESTE</v>
      </c>
      <c r="B207" s="129" t="s">
        <v>2597</v>
      </c>
      <c r="C207" s="136">
        <v>44343.731631944444</v>
      </c>
      <c r="D207" s="136" t="s">
        <v>2180</v>
      </c>
      <c r="E207" s="124">
        <v>519</v>
      </c>
      <c r="F207" s="153" t="str">
        <f>VLOOKUP(E207,VIP!$A$2:$O13484,2,0)</f>
        <v>DRBR519</v>
      </c>
      <c r="G207" s="134" t="str">
        <f>VLOOKUP(E207,'LISTADO ATM'!$A$2:$B$897,2,0)</f>
        <v xml:space="preserve">ATM Plaza Estrella (Bávaro) </v>
      </c>
      <c r="H207" s="134" t="str">
        <f>VLOOKUP(E207,VIP!$A$2:$O18347,7,FALSE)</f>
        <v>Si</v>
      </c>
      <c r="I207" s="134" t="str">
        <f>VLOOKUP(E207,VIP!$A$2:$O10312,8,FALSE)</f>
        <v>Si</v>
      </c>
      <c r="J207" s="134" t="str">
        <f>VLOOKUP(E207,VIP!$A$2:$O10262,8,FALSE)</f>
        <v>Si</v>
      </c>
      <c r="K207" s="134" t="str">
        <f>VLOOKUP(E207,VIP!$A$2:$O13836,6,0)</f>
        <v>NO</v>
      </c>
      <c r="L207" s="125" t="s">
        <v>2245</v>
      </c>
      <c r="M207" s="135" t="s">
        <v>2447</v>
      </c>
      <c r="N207" s="135" t="s">
        <v>2454</v>
      </c>
      <c r="O207" s="134" t="s">
        <v>2456</v>
      </c>
      <c r="P207" s="134"/>
      <c r="Q207" s="147" t="s">
        <v>2245</v>
      </c>
    </row>
    <row r="208" spans="1:17" s="96" customFormat="1" ht="18" x14ac:dyDescent="0.25">
      <c r="A208" s="134" t="str">
        <f>VLOOKUP(E208,'LISTADO ATM'!$A$2:$C$898,3,0)</f>
        <v>DISTRITO NACIONAL</v>
      </c>
      <c r="B208" s="129" t="s">
        <v>2596</v>
      </c>
      <c r="C208" s="136">
        <v>44343.73337962963</v>
      </c>
      <c r="D208" s="136" t="s">
        <v>2450</v>
      </c>
      <c r="E208" s="124">
        <v>967</v>
      </c>
      <c r="F208" s="153" t="str">
        <f>VLOOKUP(E208,VIP!$A$2:$O13483,2,0)</f>
        <v>DRBR967</v>
      </c>
      <c r="G208" s="134" t="str">
        <f>VLOOKUP(E208,'LISTADO ATM'!$A$2:$B$897,2,0)</f>
        <v xml:space="preserve">ATM UNP Hiper Olé Autopista Duarte </v>
      </c>
      <c r="H208" s="134" t="str">
        <f>VLOOKUP(E208,VIP!$A$2:$O18346,7,FALSE)</f>
        <v>Si</v>
      </c>
      <c r="I208" s="134" t="str">
        <f>VLOOKUP(E208,VIP!$A$2:$O10311,8,FALSE)</f>
        <v>Si</v>
      </c>
      <c r="J208" s="134" t="str">
        <f>VLOOKUP(E208,VIP!$A$2:$O10261,8,FALSE)</f>
        <v>Si</v>
      </c>
      <c r="K208" s="134" t="str">
        <f>VLOOKUP(E208,VIP!$A$2:$O13835,6,0)</f>
        <v>NO</v>
      </c>
      <c r="L208" s="125" t="s">
        <v>2418</v>
      </c>
      <c r="M208" s="135" t="s">
        <v>2447</v>
      </c>
      <c r="N208" s="135" t="s">
        <v>2454</v>
      </c>
      <c r="O208" s="134" t="s">
        <v>2455</v>
      </c>
      <c r="P208" s="134"/>
      <c r="Q208" s="147" t="s">
        <v>2418</v>
      </c>
    </row>
    <row r="209" spans="1:17" s="96" customFormat="1" ht="18" x14ac:dyDescent="0.25">
      <c r="A209" s="134" t="str">
        <f>VLOOKUP(E209,'LISTADO ATM'!$A$2:$C$898,3,0)</f>
        <v>DISTRITO NACIONAL</v>
      </c>
      <c r="B209" s="129" t="s">
        <v>2595</v>
      </c>
      <c r="C209" s="136">
        <v>44343.734224537038</v>
      </c>
      <c r="D209" s="136" t="s">
        <v>2180</v>
      </c>
      <c r="E209" s="124">
        <v>686</v>
      </c>
      <c r="F209" s="153" t="str">
        <f>VLOOKUP(E209,VIP!$A$2:$O13482,2,0)</f>
        <v>DRBR686</v>
      </c>
      <c r="G209" s="134" t="str">
        <f>VLOOKUP(E209,'LISTADO ATM'!$A$2:$B$897,2,0)</f>
        <v>ATM Autoservicio Oficina Máximo Gómez</v>
      </c>
      <c r="H209" s="134" t="str">
        <f>VLOOKUP(E209,VIP!$A$2:$O18345,7,FALSE)</f>
        <v>Si</v>
      </c>
      <c r="I209" s="134" t="str">
        <f>VLOOKUP(E209,VIP!$A$2:$O10310,8,FALSE)</f>
        <v>Si</v>
      </c>
      <c r="J209" s="134" t="str">
        <f>VLOOKUP(E209,VIP!$A$2:$O10260,8,FALSE)</f>
        <v>Si</v>
      </c>
      <c r="K209" s="134" t="str">
        <f>VLOOKUP(E209,VIP!$A$2:$O13834,6,0)</f>
        <v>NO</v>
      </c>
      <c r="L209" s="125" t="s">
        <v>2219</v>
      </c>
      <c r="M209" s="135" t="s">
        <v>2447</v>
      </c>
      <c r="N209" s="135" t="s">
        <v>2454</v>
      </c>
      <c r="O209" s="134" t="s">
        <v>2456</v>
      </c>
      <c r="P209" s="134"/>
      <c r="Q209" s="147" t="s">
        <v>2219</v>
      </c>
    </row>
    <row r="210" spans="1:17" s="96" customFormat="1" ht="18" x14ac:dyDescent="0.25">
      <c r="A210" s="134" t="str">
        <f>VLOOKUP(E210,'LISTADO ATM'!$A$2:$C$898,3,0)</f>
        <v>DISTRITO NACIONAL</v>
      </c>
      <c r="B210" s="129" t="s">
        <v>2594</v>
      </c>
      <c r="C210" s="136">
        <v>44343.736342592594</v>
      </c>
      <c r="D210" s="136" t="s">
        <v>2450</v>
      </c>
      <c r="E210" s="124">
        <v>406</v>
      </c>
      <c r="F210" s="153" t="str">
        <f>VLOOKUP(E210,VIP!$A$2:$O13481,2,0)</f>
        <v>DRBR406</v>
      </c>
      <c r="G210" s="134" t="str">
        <f>VLOOKUP(E210,'LISTADO ATM'!$A$2:$B$897,2,0)</f>
        <v xml:space="preserve">ATM UNP Plaza Lama Máximo Gómez </v>
      </c>
      <c r="H210" s="134" t="str">
        <f>VLOOKUP(E210,VIP!$A$2:$O18344,7,FALSE)</f>
        <v>Si</v>
      </c>
      <c r="I210" s="134" t="str">
        <f>VLOOKUP(E210,VIP!$A$2:$O10309,8,FALSE)</f>
        <v>Si</v>
      </c>
      <c r="J210" s="134" t="str">
        <f>VLOOKUP(E210,VIP!$A$2:$O10259,8,FALSE)</f>
        <v>Si</v>
      </c>
      <c r="K210" s="134" t="str">
        <f>VLOOKUP(E210,VIP!$A$2:$O13833,6,0)</f>
        <v>SI</v>
      </c>
      <c r="L210" s="125" t="s">
        <v>2418</v>
      </c>
      <c r="M210" s="135" t="s">
        <v>2447</v>
      </c>
      <c r="N210" s="135" t="s">
        <v>2454</v>
      </c>
      <c r="O210" s="134" t="s">
        <v>2455</v>
      </c>
      <c r="P210" s="134"/>
      <c r="Q210" s="147" t="s">
        <v>2418</v>
      </c>
    </row>
    <row r="211" spans="1:17" s="96" customFormat="1" ht="18" x14ac:dyDescent="0.25">
      <c r="A211" s="134" t="str">
        <f>VLOOKUP(E211,'LISTADO ATM'!$A$2:$C$898,3,0)</f>
        <v>DISTRITO NACIONAL</v>
      </c>
      <c r="B211" s="129" t="s">
        <v>2593</v>
      </c>
      <c r="C211" s="136">
        <v>44343.740868055553</v>
      </c>
      <c r="D211" s="136" t="s">
        <v>2180</v>
      </c>
      <c r="E211" s="124">
        <v>235</v>
      </c>
      <c r="F211" s="153" t="str">
        <f>VLOOKUP(E211,VIP!$A$2:$O13480,2,0)</f>
        <v>DRBR235</v>
      </c>
      <c r="G211" s="134" t="str">
        <f>VLOOKUP(E211,'LISTADO ATM'!$A$2:$B$897,2,0)</f>
        <v xml:space="preserve">ATM Oficina Multicentro La Sirena San Isidro </v>
      </c>
      <c r="H211" s="134" t="str">
        <f>VLOOKUP(E211,VIP!$A$2:$O18343,7,FALSE)</f>
        <v>Si</v>
      </c>
      <c r="I211" s="134" t="str">
        <f>VLOOKUP(E211,VIP!$A$2:$O10308,8,FALSE)</f>
        <v>Si</v>
      </c>
      <c r="J211" s="134" t="str">
        <f>VLOOKUP(E211,VIP!$A$2:$O10258,8,FALSE)</f>
        <v>Si</v>
      </c>
      <c r="K211" s="134" t="str">
        <f>VLOOKUP(E211,VIP!$A$2:$O13832,6,0)</f>
        <v>SI</v>
      </c>
      <c r="L211" s="125" t="s">
        <v>2572</v>
      </c>
      <c r="M211" s="135" t="s">
        <v>2447</v>
      </c>
      <c r="N211" s="135" t="s">
        <v>2454</v>
      </c>
      <c r="O211" s="134" t="s">
        <v>2456</v>
      </c>
      <c r="P211" s="134"/>
      <c r="Q211" s="147" t="s">
        <v>2572</v>
      </c>
    </row>
    <row r="212" spans="1:17" s="96" customFormat="1" ht="18" x14ac:dyDescent="0.25">
      <c r="A212" s="134" t="str">
        <f>VLOOKUP(E212,'LISTADO ATM'!$A$2:$C$898,3,0)</f>
        <v>NORTE</v>
      </c>
      <c r="B212" s="129" t="s">
        <v>2592</v>
      </c>
      <c r="C212" s="136">
        <v>44343.743993055556</v>
      </c>
      <c r="D212" s="136" t="s">
        <v>2181</v>
      </c>
      <c r="E212" s="124">
        <v>99</v>
      </c>
      <c r="F212" s="153" t="str">
        <f>VLOOKUP(E212,VIP!$A$2:$O13479,2,0)</f>
        <v>DRBR099</v>
      </c>
      <c r="G212" s="134" t="str">
        <f>VLOOKUP(E212,'LISTADO ATM'!$A$2:$B$897,2,0)</f>
        <v xml:space="preserve">ATM Multicentro La Sirena S.F.M. </v>
      </c>
      <c r="H212" s="134" t="str">
        <f>VLOOKUP(E212,VIP!$A$2:$O18342,7,FALSE)</f>
        <v>Si</v>
      </c>
      <c r="I212" s="134" t="str">
        <f>VLOOKUP(E212,VIP!$A$2:$O10307,8,FALSE)</f>
        <v>Si</v>
      </c>
      <c r="J212" s="134" t="str">
        <f>VLOOKUP(E212,VIP!$A$2:$O10257,8,FALSE)</f>
        <v>Si</v>
      </c>
      <c r="K212" s="134" t="str">
        <f>VLOOKUP(E212,VIP!$A$2:$O13831,6,0)</f>
        <v>NO</v>
      </c>
      <c r="L212" s="125" t="s">
        <v>2572</v>
      </c>
      <c r="M212" s="135" t="s">
        <v>2447</v>
      </c>
      <c r="N212" s="135" t="s">
        <v>2454</v>
      </c>
      <c r="O212" s="134" t="s">
        <v>2569</v>
      </c>
      <c r="P212" s="134"/>
      <c r="Q212" s="147" t="s">
        <v>2572</v>
      </c>
    </row>
    <row r="213" spans="1:17" s="96" customFormat="1" ht="18" x14ac:dyDescent="0.25">
      <c r="A213" s="134" t="str">
        <f>VLOOKUP(E213,'LISTADO ATM'!$A$2:$C$898,3,0)</f>
        <v>NORTE</v>
      </c>
      <c r="B213" s="129" t="s">
        <v>2591</v>
      </c>
      <c r="C213" s="136">
        <v>44343.748877314814</v>
      </c>
      <c r="D213" s="136" t="s">
        <v>2473</v>
      </c>
      <c r="E213" s="124">
        <v>144</v>
      </c>
      <c r="F213" s="153" t="str">
        <f>VLOOKUP(E213,VIP!$A$2:$O13478,2,0)</f>
        <v>DRBR144</v>
      </c>
      <c r="G213" s="134" t="str">
        <f>VLOOKUP(E213,'LISTADO ATM'!$A$2:$B$897,2,0)</f>
        <v xml:space="preserve">ATM Oficina Villa Altagracia </v>
      </c>
      <c r="H213" s="134" t="str">
        <f>VLOOKUP(E213,VIP!$A$2:$O18341,7,FALSE)</f>
        <v>Si</v>
      </c>
      <c r="I213" s="134" t="str">
        <f>VLOOKUP(E213,VIP!$A$2:$O10306,8,FALSE)</f>
        <v>Si</v>
      </c>
      <c r="J213" s="134" t="str">
        <f>VLOOKUP(E213,VIP!$A$2:$O10256,8,FALSE)</f>
        <v>Si</v>
      </c>
      <c r="K213" s="134" t="str">
        <f>VLOOKUP(E213,VIP!$A$2:$O13830,6,0)</f>
        <v>SI</v>
      </c>
      <c r="L213" s="125" t="s">
        <v>2418</v>
      </c>
      <c r="M213" s="135" t="s">
        <v>2447</v>
      </c>
      <c r="N213" s="135" t="s">
        <v>2454</v>
      </c>
      <c r="O213" s="134" t="s">
        <v>2573</v>
      </c>
      <c r="P213" s="134"/>
      <c r="Q213" s="147" t="s">
        <v>2418</v>
      </c>
    </row>
    <row r="214" spans="1:17" s="96" customFormat="1" ht="18" x14ac:dyDescent="0.25">
      <c r="A214" s="134" t="str">
        <f>VLOOKUP(E214,'LISTADO ATM'!$A$2:$C$898,3,0)</f>
        <v>ESTE</v>
      </c>
      <c r="B214" s="129" t="s">
        <v>2590</v>
      </c>
      <c r="C214" s="136">
        <v>44343.759328703702</v>
      </c>
      <c r="D214" s="136" t="s">
        <v>2180</v>
      </c>
      <c r="E214" s="124">
        <v>368</v>
      </c>
      <c r="F214" s="153" t="str">
        <f>VLOOKUP(E214,VIP!$A$2:$O13477,2,0)</f>
        <v xml:space="preserve">DRBR368 </v>
      </c>
      <c r="G214" s="134" t="str">
        <f>VLOOKUP(E214,'LISTADO ATM'!$A$2:$B$897,2,0)</f>
        <v>ATM Ayuntamiento Peralvillo</v>
      </c>
      <c r="H214" s="134" t="str">
        <f>VLOOKUP(E214,VIP!$A$2:$O18340,7,FALSE)</f>
        <v>N/A</v>
      </c>
      <c r="I214" s="134" t="str">
        <f>VLOOKUP(E214,VIP!$A$2:$O10305,8,FALSE)</f>
        <v>N/A</v>
      </c>
      <c r="J214" s="134" t="str">
        <f>VLOOKUP(E214,VIP!$A$2:$O10255,8,FALSE)</f>
        <v>N/A</v>
      </c>
      <c r="K214" s="134" t="str">
        <f>VLOOKUP(E214,VIP!$A$2:$O13829,6,0)</f>
        <v>N/A</v>
      </c>
      <c r="L214" s="125" t="s">
        <v>2245</v>
      </c>
      <c r="M214" s="135" t="s">
        <v>2447</v>
      </c>
      <c r="N214" s="135" t="s">
        <v>2454</v>
      </c>
      <c r="O214" s="134" t="s">
        <v>2456</v>
      </c>
      <c r="P214" s="134"/>
      <c r="Q214" s="147" t="s">
        <v>2245</v>
      </c>
    </row>
    <row r="215" spans="1:17" s="96" customFormat="1" ht="18" x14ac:dyDescent="0.25">
      <c r="A215" s="134" t="str">
        <f>VLOOKUP(E215,'LISTADO ATM'!$A$2:$C$898,3,0)</f>
        <v>ESTE</v>
      </c>
      <c r="B215" s="129" t="s">
        <v>2589</v>
      </c>
      <c r="C215" s="136">
        <v>44343.76017361111</v>
      </c>
      <c r="D215" s="136" t="s">
        <v>2180</v>
      </c>
      <c r="E215" s="124">
        <v>111</v>
      </c>
      <c r="F215" s="153" t="str">
        <f>VLOOKUP(E215,VIP!$A$2:$O13476,2,0)</f>
        <v>DRBR111</v>
      </c>
      <c r="G215" s="134" t="str">
        <f>VLOOKUP(E215,'LISTADO ATM'!$A$2:$B$897,2,0)</f>
        <v xml:space="preserve">ATM Oficina San Pedro </v>
      </c>
      <c r="H215" s="134" t="str">
        <f>VLOOKUP(E215,VIP!$A$2:$O18339,7,FALSE)</f>
        <v>Si</v>
      </c>
      <c r="I215" s="134" t="str">
        <f>VLOOKUP(E215,VIP!$A$2:$O10304,8,FALSE)</f>
        <v>Si</v>
      </c>
      <c r="J215" s="134" t="str">
        <f>VLOOKUP(E215,VIP!$A$2:$O10254,8,FALSE)</f>
        <v>Si</v>
      </c>
      <c r="K215" s="134" t="str">
        <f>VLOOKUP(E215,VIP!$A$2:$O13828,6,0)</f>
        <v>SI</v>
      </c>
      <c r="L215" s="125" t="s">
        <v>2572</v>
      </c>
      <c r="M215" s="152" t="s">
        <v>2580</v>
      </c>
      <c r="N215" s="135" t="s">
        <v>2454</v>
      </c>
      <c r="O215" s="134" t="s">
        <v>2456</v>
      </c>
      <c r="P215" s="134"/>
      <c r="Q215" s="151">
        <v>44343.802083333336</v>
      </c>
    </row>
    <row r="216" spans="1:17" s="96" customFormat="1" ht="18" x14ac:dyDescent="0.25">
      <c r="A216" s="134" t="str">
        <f>VLOOKUP(E216,'LISTADO ATM'!$A$2:$C$898,3,0)</f>
        <v>DISTRITO NACIONAL</v>
      </c>
      <c r="B216" s="129" t="s">
        <v>2588</v>
      </c>
      <c r="C216" s="136">
        <v>44343.761111111111</v>
      </c>
      <c r="D216" s="136" t="s">
        <v>2180</v>
      </c>
      <c r="E216" s="124">
        <v>23</v>
      </c>
      <c r="F216" s="153" t="str">
        <f>VLOOKUP(E216,VIP!$A$2:$O13475,2,0)</f>
        <v>DRBR023</v>
      </c>
      <c r="G216" s="134" t="str">
        <f>VLOOKUP(E216,'LISTADO ATM'!$A$2:$B$897,2,0)</f>
        <v xml:space="preserve">ATM Oficina México </v>
      </c>
      <c r="H216" s="134" t="str">
        <f>VLOOKUP(E216,VIP!$A$2:$O18338,7,FALSE)</f>
        <v>Si</v>
      </c>
      <c r="I216" s="134" t="str">
        <f>VLOOKUP(E216,VIP!$A$2:$O10303,8,FALSE)</f>
        <v>Si</v>
      </c>
      <c r="J216" s="134" t="str">
        <f>VLOOKUP(E216,VIP!$A$2:$O10253,8,FALSE)</f>
        <v>Si</v>
      </c>
      <c r="K216" s="134" t="str">
        <f>VLOOKUP(E216,VIP!$A$2:$O13827,6,0)</f>
        <v>NO</v>
      </c>
      <c r="L216" s="125" t="s">
        <v>2572</v>
      </c>
      <c r="M216" s="135" t="s">
        <v>2447</v>
      </c>
      <c r="N216" s="135" t="s">
        <v>2454</v>
      </c>
      <c r="O216" s="134" t="s">
        <v>2456</v>
      </c>
      <c r="P216" s="134"/>
      <c r="Q216" s="147" t="s">
        <v>2572</v>
      </c>
    </row>
    <row r="217" spans="1:17" s="96" customFormat="1" ht="18" x14ac:dyDescent="0.25">
      <c r="A217" s="134" t="str">
        <f>VLOOKUP(E217,'LISTADO ATM'!$A$2:$C$898,3,0)</f>
        <v>SUR</v>
      </c>
      <c r="B217" s="129" t="s">
        <v>2587</v>
      </c>
      <c r="C217" s="136">
        <v>44343.762187499997</v>
      </c>
      <c r="D217" s="136" t="s">
        <v>2180</v>
      </c>
      <c r="E217" s="124">
        <v>84</v>
      </c>
      <c r="F217" s="153" t="str">
        <f>VLOOKUP(E217,VIP!$A$2:$O13474,2,0)</f>
        <v>DRBR084</v>
      </c>
      <c r="G217" s="134" t="str">
        <f>VLOOKUP(E217,'LISTADO ATM'!$A$2:$B$897,2,0)</f>
        <v xml:space="preserve">ATM Oficina Multicentro Sirena San Cristóbal </v>
      </c>
      <c r="H217" s="134" t="str">
        <f>VLOOKUP(E217,VIP!$A$2:$O18337,7,FALSE)</f>
        <v>Si</v>
      </c>
      <c r="I217" s="134" t="str">
        <f>VLOOKUP(E217,VIP!$A$2:$O10302,8,FALSE)</f>
        <v>Si</v>
      </c>
      <c r="J217" s="134" t="str">
        <f>VLOOKUP(E217,VIP!$A$2:$O10252,8,FALSE)</f>
        <v>Si</v>
      </c>
      <c r="K217" s="134" t="str">
        <f>VLOOKUP(E217,VIP!$A$2:$O13826,6,0)</f>
        <v>SI</v>
      </c>
      <c r="L217" s="125" t="s">
        <v>2219</v>
      </c>
      <c r="M217" s="135" t="s">
        <v>2447</v>
      </c>
      <c r="N217" s="135" t="s">
        <v>2454</v>
      </c>
      <c r="O217" s="134" t="s">
        <v>2456</v>
      </c>
      <c r="P217" s="134"/>
      <c r="Q217" s="147" t="s">
        <v>2219</v>
      </c>
    </row>
  </sheetData>
  <autoFilter ref="A4:Q78">
    <sortState ref="A5:Q217">
      <sortCondition ref="C4:C7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18:E1048576 E155:E175 E128:E130 E1:E93">
    <cfRule type="duplicateValues" dxfId="158" priority="134"/>
  </conditionalFormatting>
  <conditionalFormatting sqref="B218:B1048576 B131:B144 B1:B93">
    <cfRule type="duplicateValues" dxfId="157" priority="133"/>
  </conditionalFormatting>
  <conditionalFormatting sqref="E218:E1048576 E155:E175 E128:E130 E1:E111">
    <cfRule type="duplicateValues" dxfId="156" priority="130"/>
  </conditionalFormatting>
  <conditionalFormatting sqref="B218:B1048576 B131:B144 B1:B111">
    <cfRule type="duplicateValues" dxfId="155" priority="129"/>
  </conditionalFormatting>
  <conditionalFormatting sqref="E112:E117">
    <cfRule type="duplicateValues" dxfId="154" priority="128"/>
  </conditionalFormatting>
  <conditionalFormatting sqref="B112:B117">
    <cfRule type="duplicateValues" dxfId="153" priority="127"/>
  </conditionalFormatting>
  <conditionalFormatting sqref="E112:E117">
    <cfRule type="duplicateValues" dxfId="152" priority="126"/>
  </conditionalFormatting>
  <conditionalFormatting sqref="B112:B117">
    <cfRule type="duplicateValues" dxfId="151" priority="125"/>
  </conditionalFormatting>
  <conditionalFormatting sqref="E218:E1048576 E155:E175 E128:E130 E1:E117">
    <cfRule type="duplicateValues" dxfId="150" priority="124"/>
  </conditionalFormatting>
  <conditionalFormatting sqref="B218:B1048576 B131:B144 B1:B117">
    <cfRule type="duplicateValues" dxfId="149" priority="123"/>
  </conditionalFormatting>
  <conditionalFormatting sqref="E118:E130">
    <cfRule type="duplicateValues" dxfId="148" priority="122"/>
  </conditionalFormatting>
  <conditionalFormatting sqref="B118:B144">
    <cfRule type="duplicateValues" dxfId="147" priority="121"/>
  </conditionalFormatting>
  <conditionalFormatting sqref="E118:E130">
    <cfRule type="duplicateValues" dxfId="146" priority="120"/>
  </conditionalFormatting>
  <conditionalFormatting sqref="B118:B144">
    <cfRule type="duplicateValues" dxfId="145" priority="119"/>
  </conditionalFormatting>
  <conditionalFormatting sqref="E118:E130">
    <cfRule type="duplicateValues" dxfId="144" priority="118"/>
  </conditionalFormatting>
  <conditionalFormatting sqref="B118:B144">
    <cfRule type="duplicateValues" dxfId="143" priority="117"/>
  </conditionalFormatting>
  <conditionalFormatting sqref="E218:E1048576 E155:E175 E1:E130">
    <cfRule type="duplicateValues" dxfId="142" priority="108"/>
    <cfRule type="duplicateValues" dxfId="141" priority="110"/>
    <cfRule type="duplicateValues" dxfId="140" priority="116"/>
  </conditionalFormatting>
  <conditionalFormatting sqref="B218:B1048576 B1:B144">
    <cfRule type="duplicateValues" dxfId="139" priority="97"/>
    <cfRule type="duplicateValues" dxfId="138" priority="115"/>
  </conditionalFormatting>
  <conditionalFormatting sqref="B128:B130">
    <cfRule type="duplicateValues" dxfId="137" priority="114"/>
  </conditionalFormatting>
  <conditionalFormatting sqref="B128:B130">
    <cfRule type="duplicateValues" dxfId="136" priority="113"/>
  </conditionalFormatting>
  <conditionalFormatting sqref="B128:B130">
    <cfRule type="duplicateValues" dxfId="135" priority="112"/>
  </conditionalFormatting>
  <conditionalFormatting sqref="B128:B130">
    <cfRule type="duplicateValues" dxfId="134" priority="111"/>
  </conditionalFormatting>
  <conditionalFormatting sqref="B218:B1048576 B1:B144">
    <cfRule type="duplicateValues" dxfId="133" priority="109"/>
  </conditionalFormatting>
  <conditionalFormatting sqref="E131:E144">
    <cfRule type="duplicateValues" dxfId="132" priority="107"/>
  </conditionalFormatting>
  <conditionalFormatting sqref="E131:E144">
    <cfRule type="duplicateValues" dxfId="131" priority="106"/>
  </conditionalFormatting>
  <conditionalFormatting sqref="E131:E144">
    <cfRule type="duplicateValues" dxfId="130" priority="105"/>
  </conditionalFormatting>
  <conditionalFormatting sqref="E131:E144">
    <cfRule type="duplicateValues" dxfId="129" priority="104"/>
  </conditionalFormatting>
  <conditionalFormatting sqref="E131:E144">
    <cfRule type="duplicateValues" dxfId="128" priority="103"/>
  </conditionalFormatting>
  <conditionalFormatting sqref="E131:E144">
    <cfRule type="duplicateValues" dxfId="127" priority="102"/>
  </conditionalFormatting>
  <conditionalFormatting sqref="E131:E144">
    <cfRule type="duplicateValues" dxfId="126" priority="99"/>
    <cfRule type="duplicateValues" dxfId="125" priority="100"/>
    <cfRule type="duplicateValues" dxfId="124" priority="101"/>
  </conditionalFormatting>
  <conditionalFormatting sqref="E218:E1048576 E155:E175 E1:E144">
    <cfRule type="duplicateValues" dxfId="123" priority="98"/>
  </conditionalFormatting>
  <conditionalFormatting sqref="E218:E1048576 E1:E175">
    <cfRule type="duplicateValues" dxfId="122" priority="77"/>
  </conditionalFormatting>
  <conditionalFormatting sqref="B218:B1048576 B1:B154">
    <cfRule type="duplicateValues" dxfId="121" priority="76"/>
  </conditionalFormatting>
  <conditionalFormatting sqref="B218:B1048576 B1:B164">
    <cfRule type="duplicateValues" dxfId="120" priority="65"/>
  </conditionalFormatting>
  <conditionalFormatting sqref="B165:B175">
    <cfRule type="duplicateValues" dxfId="119" priority="64"/>
  </conditionalFormatting>
  <conditionalFormatting sqref="B165:B175">
    <cfRule type="duplicateValues" dxfId="118" priority="63"/>
  </conditionalFormatting>
  <conditionalFormatting sqref="B165:B175">
    <cfRule type="duplicateValues" dxfId="117" priority="62"/>
  </conditionalFormatting>
  <conditionalFormatting sqref="B165:B175">
    <cfRule type="duplicateValues" dxfId="116" priority="61"/>
  </conditionalFormatting>
  <conditionalFormatting sqref="B165:B175">
    <cfRule type="duplicateValues" dxfId="115" priority="60"/>
  </conditionalFormatting>
  <conditionalFormatting sqref="B165:B175">
    <cfRule type="duplicateValues" dxfId="114" priority="59"/>
  </conditionalFormatting>
  <conditionalFormatting sqref="B165:B175">
    <cfRule type="duplicateValues" dxfId="113" priority="56"/>
    <cfRule type="duplicateValues" dxfId="112" priority="58"/>
  </conditionalFormatting>
  <conditionalFormatting sqref="B165:B175">
    <cfRule type="duplicateValues" dxfId="111" priority="57"/>
  </conditionalFormatting>
  <conditionalFormatting sqref="B165:B175">
    <cfRule type="duplicateValues" dxfId="110" priority="55"/>
  </conditionalFormatting>
  <conditionalFormatting sqref="B165:B175">
    <cfRule type="duplicateValues" dxfId="109" priority="54"/>
  </conditionalFormatting>
  <conditionalFormatting sqref="B218:B1048576 B1:B175">
    <cfRule type="duplicateValues" dxfId="108" priority="53"/>
  </conditionalFormatting>
  <conditionalFormatting sqref="E94:E111">
    <cfRule type="duplicateValues" dxfId="107" priority="121702"/>
  </conditionalFormatting>
  <conditionalFormatting sqref="B94:B111">
    <cfRule type="duplicateValues" dxfId="106" priority="121703"/>
  </conditionalFormatting>
  <conditionalFormatting sqref="B145:B154">
    <cfRule type="duplicateValues" dxfId="105" priority="121785"/>
  </conditionalFormatting>
  <conditionalFormatting sqref="B145:B154">
    <cfRule type="duplicateValues" dxfId="104" priority="121787"/>
    <cfRule type="duplicateValues" dxfId="103" priority="121788"/>
  </conditionalFormatting>
  <conditionalFormatting sqref="B155:B164">
    <cfRule type="duplicateValues" dxfId="102" priority="121840"/>
  </conditionalFormatting>
  <conditionalFormatting sqref="B155:B164">
    <cfRule type="duplicateValues" dxfId="101" priority="121852"/>
    <cfRule type="duplicateValues" dxfId="100" priority="121853"/>
  </conditionalFormatting>
  <conditionalFormatting sqref="E145:E175">
    <cfRule type="duplicateValues" dxfId="99" priority="121865"/>
  </conditionalFormatting>
  <conditionalFormatting sqref="E145:E175">
    <cfRule type="duplicateValues" dxfId="98" priority="121867"/>
    <cfRule type="duplicateValues" dxfId="97" priority="121868"/>
    <cfRule type="duplicateValues" dxfId="96" priority="121869"/>
  </conditionalFormatting>
  <conditionalFormatting sqref="E176:E178">
    <cfRule type="duplicateValues" dxfId="95" priority="52"/>
  </conditionalFormatting>
  <conditionalFormatting sqref="E176:E178">
    <cfRule type="duplicateValues" dxfId="94" priority="51"/>
  </conditionalFormatting>
  <conditionalFormatting sqref="E176:E178">
    <cfRule type="duplicateValues" dxfId="93" priority="50"/>
  </conditionalFormatting>
  <conditionalFormatting sqref="E176:E178">
    <cfRule type="duplicateValues" dxfId="92" priority="47"/>
    <cfRule type="duplicateValues" dxfId="91" priority="48"/>
    <cfRule type="duplicateValues" dxfId="90" priority="49"/>
  </conditionalFormatting>
  <conditionalFormatting sqref="E176:E178">
    <cfRule type="duplicateValues" dxfId="89" priority="46"/>
  </conditionalFormatting>
  <conditionalFormatting sqref="E176:E178">
    <cfRule type="duplicateValues" dxfId="88" priority="45"/>
  </conditionalFormatting>
  <conditionalFormatting sqref="B176:B178">
    <cfRule type="duplicateValues" dxfId="87" priority="44"/>
  </conditionalFormatting>
  <conditionalFormatting sqref="B176:B178">
    <cfRule type="duplicateValues" dxfId="86" priority="43"/>
  </conditionalFormatting>
  <conditionalFormatting sqref="B176:B178">
    <cfRule type="duplicateValues" dxfId="85" priority="42"/>
  </conditionalFormatting>
  <conditionalFormatting sqref="B176:B178">
    <cfRule type="duplicateValues" dxfId="84" priority="41"/>
  </conditionalFormatting>
  <conditionalFormatting sqref="B176:B178">
    <cfRule type="duplicateValues" dxfId="83" priority="40"/>
  </conditionalFormatting>
  <conditionalFormatting sqref="B176:B178">
    <cfRule type="duplicateValues" dxfId="82" priority="39"/>
  </conditionalFormatting>
  <conditionalFormatting sqref="B176:B178">
    <cfRule type="duplicateValues" dxfId="81" priority="37"/>
    <cfRule type="duplicateValues" dxfId="80" priority="38"/>
  </conditionalFormatting>
  <conditionalFormatting sqref="B176:B178">
    <cfRule type="duplicateValues" dxfId="79" priority="36"/>
  </conditionalFormatting>
  <conditionalFormatting sqref="B176:B178">
    <cfRule type="duplicateValues" dxfId="78" priority="35"/>
  </conditionalFormatting>
  <conditionalFormatting sqref="B176:B178">
    <cfRule type="duplicateValues" dxfId="77" priority="34"/>
  </conditionalFormatting>
  <conditionalFormatting sqref="B176:B178">
    <cfRule type="duplicateValues" dxfId="76" priority="33"/>
  </conditionalFormatting>
  <conditionalFormatting sqref="E176:E178">
    <cfRule type="duplicateValues" dxfId="75" priority="32"/>
  </conditionalFormatting>
  <conditionalFormatting sqref="E176:E178">
    <cfRule type="duplicateValues" dxfId="74" priority="29"/>
    <cfRule type="duplicateValues" dxfId="73" priority="30"/>
    <cfRule type="duplicateValues" dxfId="72" priority="31"/>
  </conditionalFormatting>
  <conditionalFormatting sqref="E218:E1048576 E1:E178">
    <cfRule type="duplicateValues" dxfId="71" priority="28"/>
  </conditionalFormatting>
  <conditionalFormatting sqref="B218:B1048576 B1:B178">
    <cfRule type="duplicateValues" dxfId="70" priority="27"/>
  </conditionalFormatting>
  <conditionalFormatting sqref="E179:E217">
    <cfRule type="duplicateValues" dxfId="6" priority="121950"/>
  </conditionalFormatting>
  <conditionalFormatting sqref="E179:E217">
    <cfRule type="duplicateValues" dxfId="5" priority="121951"/>
    <cfRule type="duplicateValues" dxfId="4" priority="121952"/>
    <cfRule type="duplicateValues" dxfId="3" priority="121953"/>
  </conditionalFormatting>
  <conditionalFormatting sqref="B179:B217">
    <cfRule type="duplicateValues" dxfId="2" priority="121954"/>
  </conditionalFormatting>
  <conditionalFormatting sqref="B179:B217">
    <cfRule type="duplicateValues" dxfId="1" priority="121955"/>
    <cfRule type="duplicateValues" dxfId="0" priority="12195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Normal="100" workbookViewId="0">
      <selection activeCell="A10" sqref="A10:XFD16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8" t="s">
        <v>2150</v>
      </c>
      <c r="B1" s="169"/>
      <c r="C1" s="169"/>
      <c r="D1" s="169"/>
      <c r="E1" s="170"/>
    </row>
    <row r="2" spans="1:5" ht="25.5" customHeight="1" x14ac:dyDescent="0.25">
      <c r="A2" s="171" t="s">
        <v>2452</v>
      </c>
      <c r="B2" s="172"/>
      <c r="C2" s="172"/>
      <c r="D2" s="172"/>
      <c r="E2" s="17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44373.708333333336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44373.25</v>
      </c>
      <c r="C5" s="139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4" t="s">
        <v>2415</v>
      </c>
      <c r="B7" s="175"/>
      <c r="C7" s="175"/>
      <c r="D7" s="175"/>
      <c r="E7" s="176"/>
    </row>
    <row r="8" spans="1:5" ht="18" x14ac:dyDescent="0.25">
      <c r="A8" s="99" t="s">
        <v>15</v>
      </c>
      <c r="B8" s="101" t="s">
        <v>2416</v>
      </c>
      <c r="C8" s="99" t="s">
        <v>46</v>
      </c>
      <c r="D8" s="140" t="s">
        <v>2419</v>
      </c>
      <c r="E8" s="140" t="s">
        <v>2417</v>
      </c>
    </row>
    <row r="9" spans="1:5" ht="18" x14ac:dyDescent="0.25">
      <c r="A9" s="97" t="e">
        <f>VLOOKUP(B9,'[1]LISTADO ATM'!$A$2:$C$822,3,0)</f>
        <v>#N/A</v>
      </c>
      <c r="B9" s="141"/>
      <c r="C9" s="129" t="e">
        <f>VLOOKUP(B9,'[1]LISTADO ATM'!$A$2:$B$822,2,0)</f>
        <v>#N/A</v>
      </c>
      <c r="D9" s="128" t="s">
        <v>2571</v>
      </c>
      <c r="E9" s="142"/>
    </row>
    <row r="10" spans="1:5" ht="18.75" thickBot="1" x14ac:dyDescent="0.3">
      <c r="A10" s="100" t="s">
        <v>2476</v>
      </c>
      <c r="B10" s="143">
        <f>COUNT(B9:B9)</f>
        <v>0</v>
      </c>
      <c r="C10" s="186"/>
      <c r="D10" s="187"/>
      <c r="E10" s="188"/>
    </row>
    <row r="11" spans="1:5" x14ac:dyDescent="0.25">
      <c r="B11" s="102"/>
      <c r="E11" s="102"/>
    </row>
    <row r="12" spans="1:5" ht="18" customHeight="1" x14ac:dyDescent="0.25">
      <c r="A12" s="174" t="s">
        <v>2477</v>
      </c>
      <c r="B12" s="175"/>
      <c r="C12" s="175"/>
      <c r="D12" s="175"/>
      <c r="E12" s="176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0" t="s">
        <v>2417</v>
      </c>
    </row>
    <row r="14" spans="1:5" ht="17.25" customHeight="1" x14ac:dyDescent="0.25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29"/>
    </row>
    <row r="15" spans="1:5" ht="18.75" thickBot="1" x14ac:dyDescent="0.3">
      <c r="A15" s="100" t="s">
        <v>2476</v>
      </c>
      <c r="B15" s="143">
        <f>COUNT(B14:B14)</f>
        <v>0</v>
      </c>
      <c r="C15" s="186"/>
      <c r="D15" s="187"/>
      <c r="E15" s="188"/>
    </row>
    <row r="16" spans="1:5" ht="15.75" thickBot="1" x14ac:dyDescent="0.3">
      <c r="B16" s="102"/>
      <c r="E16" s="102"/>
    </row>
    <row r="17" spans="1:5" ht="18.75" customHeight="1" thickBot="1" x14ac:dyDescent="0.3">
      <c r="A17" s="163" t="s">
        <v>2478</v>
      </c>
      <c r="B17" s="164"/>
      <c r="C17" s="164"/>
      <c r="D17" s="164"/>
      <c r="E17" s="165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0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60</v>
      </c>
      <c r="C19" s="127" t="str">
        <f>VLOOKUP(B19,'[1]LISTADO ATM'!$A$2:$B$822,2,0)</f>
        <v xml:space="preserve">ATM Autobanco 27 de Febrero </v>
      </c>
      <c r="D19" s="130" t="s">
        <v>2438</v>
      </c>
      <c r="E19" s="131">
        <v>3335900385</v>
      </c>
    </row>
    <row r="20" spans="1:5" ht="18" x14ac:dyDescent="0.25">
      <c r="A20" s="127" t="str">
        <f>VLOOKUP(B20,'[1]LISTADO ATM'!$A$2:$C$822,3,0)</f>
        <v>NORTE</v>
      </c>
      <c r="B20" s="127">
        <v>290</v>
      </c>
      <c r="C20" s="127" t="str">
        <f>VLOOKUP(B20,'[1]LISTADO ATM'!$A$2:$B$822,2,0)</f>
        <v xml:space="preserve">ATM Oficina San Francisco de Macorís </v>
      </c>
      <c r="D20" s="130" t="s">
        <v>2438</v>
      </c>
      <c r="E20" s="131">
        <v>3335900386</v>
      </c>
    </row>
    <row r="21" spans="1:5" ht="18" x14ac:dyDescent="0.25">
      <c r="A21" s="97" t="str">
        <f>VLOOKUP(B21,'[1]LISTADO ATM'!$A$2:$C$822,3,0)</f>
        <v>ESTE</v>
      </c>
      <c r="B21" s="141">
        <v>429</v>
      </c>
      <c r="C21" s="129" t="str">
        <f>VLOOKUP(B21,'[1]LISTADO ATM'!$A$2:$B$822,2,0)</f>
        <v xml:space="preserve">ATM Oficina Jumbo La Romana </v>
      </c>
      <c r="D21" s="130" t="s">
        <v>2438</v>
      </c>
      <c r="E21" s="142">
        <v>3335899723</v>
      </c>
    </row>
    <row r="22" spans="1:5" ht="18" x14ac:dyDescent="0.25">
      <c r="A22" s="127" t="str">
        <f>VLOOKUP(B22,'[1]LISTADO ATM'!$A$2:$C$822,3,0)</f>
        <v>DISTRITO NACIONAL</v>
      </c>
      <c r="B22" s="127">
        <v>347</v>
      </c>
      <c r="C22" s="127" t="str">
        <f>VLOOKUP(B22,'[1]LISTADO ATM'!$A$2:$B$822,2,0)</f>
        <v>ATM Patio de Colombia</v>
      </c>
      <c r="D22" s="130" t="s">
        <v>2438</v>
      </c>
      <c r="E22" s="131">
        <v>3335900015</v>
      </c>
    </row>
    <row r="23" spans="1:5" ht="18" x14ac:dyDescent="0.25">
      <c r="A23" s="127" t="str">
        <f>VLOOKUP(B23,'[1]LISTADO ATM'!$A$2:$C$822,3,0)</f>
        <v>DISTRITO NACIONAL</v>
      </c>
      <c r="B23" s="127">
        <v>562</v>
      </c>
      <c r="C23" s="127" t="str">
        <f>VLOOKUP(B23,'[1]LISTADO ATM'!$A$2:$B$822,2,0)</f>
        <v xml:space="preserve">ATM S/M Jumbo Carretera Mella </v>
      </c>
      <c r="D23" s="130" t="s">
        <v>2438</v>
      </c>
      <c r="E23" s="131">
        <v>3335900091</v>
      </c>
    </row>
    <row r="24" spans="1:5" ht="18" x14ac:dyDescent="0.25">
      <c r="A24" s="127" t="str">
        <f>VLOOKUP(B24,'[1]LISTADO ATM'!$A$2:$C$822,3,0)</f>
        <v>DISTRITO NACIONAL</v>
      </c>
      <c r="B24" s="127">
        <v>627</v>
      </c>
      <c r="C24" s="127" t="str">
        <f>VLOOKUP(B24,'[1]LISTADO ATM'!$A$2:$B$822,2,0)</f>
        <v xml:space="preserve">ATM CAASD </v>
      </c>
      <c r="D24" s="130" t="s">
        <v>2438</v>
      </c>
      <c r="E24" s="131">
        <v>3335900101</v>
      </c>
    </row>
    <row r="25" spans="1:5" ht="18" x14ac:dyDescent="0.25">
      <c r="A25" s="97" t="str">
        <f>VLOOKUP(B25,'[1]LISTADO ATM'!$A$2:$C$822,3,0)</f>
        <v>DISTRITO NACIONAL</v>
      </c>
      <c r="B25" s="141">
        <v>554</v>
      </c>
      <c r="C25" s="129" t="str">
        <f>VLOOKUP(B25,'[1]LISTADO ATM'!$A$2:$B$822,2,0)</f>
        <v xml:space="preserve">ATM Oficina Isabel La Católica I </v>
      </c>
      <c r="D25" s="130" t="s">
        <v>2438</v>
      </c>
      <c r="E25" s="142">
        <v>3335900171</v>
      </c>
    </row>
    <row r="26" spans="1:5" ht="18" x14ac:dyDescent="0.25">
      <c r="A26" s="127" t="str">
        <f>VLOOKUP(B26,'[1]LISTADO ATM'!$A$2:$C$822,3,0)</f>
        <v>DISTRITO NACIONAL</v>
      </c>
      <c r="B26" s="127">
        <v>325</v>
      </c>
      <c r="C26" s="127" t="str">
        <f>VLOOKUP(B26,'[1]LISTADO ATM'!$A$2:$B$822,2,0)</f>
        <v>ATM Casa Edwin</v>
      </c>
      <c r="D26" s="130" t="s">
        <v>2438</v>
      </c>
      <c r="E26" s="131">
        <v>3335900177</v>
      </c>
    </row>
    <row r="27" spans="1:5" ht="18" x14ac:dyDescent="0.25">
      <c r="A27" s="127" t="str">
        <f>VLOOKUP(B27,'[1]LISTADO ATM'!$A$2:$C$822,3,0)</f>
        <v>NORTE</v>
      </c>
      <c r="B27" s="127">
        <v>796</v>
      </c>
      <c r="C27" s="127" t="str">
        <f>VLOOKUP(B27,'[1]LISTADO ATM'!$A$2:$B$822,2,0)</f>
        <v xml:space="preserve">ATM Oficina Plaza Ventura (Nagua) </v>
      </c>
      <c r="D27" s="130" t="s">
        <v>2438</v>
      </c>
      <c r="E27" s="131">
        <v>3335900255</v>
      </c>
    </row>
    <row r="28" spans="1:5" ht="18" x14ac:dyDescent="0.25">
      <c r="A28" s="127" t="str">
        <f>VLOOKUP(B28,'[1]LISTADO ATM'!$A$2:$C$822,3,0)</f>
        <v>SUR</v>
      </c>
      <c r="B28" s="127">
        <v>403</v>
      </c>
      <c r="C28" s="127" t="str">
        <f>VLOOKUP(B28,'[1]LISTADO ATM'!$A$2:$B$822,2,0)</f>
        <v xml:space="preserve">ATM Oficina Vicente Noble </v>
      </c>
      <c r="D28" s="130" t="s">
        <v>2438</v>
      </c>
      <c r="E28" s="131">
        <v>3335900347</v>
      </c>
    </row>
    <row r="29" spans="1:5" ht="18" x14ac:dyDescent="0.25">
      <c r="A29" s="127" t="str">
        <f>VLOOKUP(B29,'[1]LISTADO ATM'!$A$2:$C$822,3,0)</f>
        <v>SUR</v>
      </c>
      <c r="B29" s="127">
        <v>677</v>
      </c>
      <c r="C29" s="127" t="str">
        <f>VLOOKUP(B29,'[1]LISTADO ATM'!$A$2:$B$822,2,0)</f>
        <v>ATM PBG Villa Jaragua</v>
      </c>
      <c r="D29" s="130" t="s">
        <v>2438</v>
      </c>
      <c r="E29" s="131">
        <v>3335900349</v>
      </c>
    </row>
    <row r="30" spans="1:5" ht="18" x14ac:dyDescent="0.25">
      <c r="A30" s="97" t="str">
        <f>VLOOKUP(B30,'[1]LISTADO ATM'!$A$2:$C$822,3,0)</f>
        <v>ESTE</v>
      </c>
      <c r="B30" s="141">
        <v>842</v>
      </c>
      <c r="C30" s="129" t="str">
        <f>VLOOKUP(B30,'[1]LISTADO ATM'!$A$2:$B$822,2,0)</f>
        <v xml:space="preserve">ATM Plaza Orense II (La Romana) </v>
      </c>
      <c r="D30" s="130" t="s">
        <v>2438</v>
      </c>
      <c r="E30" s="142">
        <v>3335900350</v>
      </c>
    </row>
    <row r="31" spans="1:5" ht="18" x14ac:dyDescent="0.25">
      <c r="A31" s="127" t="str">
        <f>VLOOKUP(B31,'[1]LISTADO ATM'!$A$2:$C$822,3,0)</f>
        <v>DISTRITO NACIONAL</v>
      </c>
      <c r="B31" s="127">
        <v>527</v>
      </c>
      <c r="C31" s="127" t="str">
        <f>VLOOKUP(B31,'[1]LISTADO ATM'!$A$2:$B$822,2,0)</f>
        <v>ATM Oficina Zona Oriental II</v>
      </c>
      <c r="D31" s="130" t="s">
        <v>2438</v>
      </c>
      <c r="E31" s="131">
        <v>3335900351</v>
      </c>
    </row>
    <row r="32" spans="1:5" ht="18" x14ac:dyDescent="0.25">
      <c r="A32" s="127" t="str">
        <f>VLOOKUP(B32,'[1]LISTADO ATM'!$A$2:$C$822,3,0)</f>
        <v>DISTRITO NACIONAL</v>
      </c>
      <c r="B32" s="127">
        <v>904</v>
      </c>
      <c r="C32" s="127" t="str">
        <f>VLOOKUP(B32,'[1]LISTADO ATM'!$A$2:$B$822,2,0)</f>
        <v xml:space="preserve">ATM Oficina Multicentro La Sirena Churchill </v>
      </c>
      <c r="D32" s="130" t="s">
        <v>2438</v>
      </c>
      <c r="E32" s="131">
        <v>3335900353</v>
      </c>
    </row>
    <row r="33" spans="1:5" ht="18" x14ac:dyDescent="0.25">
      <c r="A33" s="127" t="str">
        <f>VLOOKUP(B33,'[1]LISTADO ATM'!$A$2:$C$822,3,0)</f>
        <v>SUR</v>
      </c>
      <c r="B33" s="127">
        <v>751</v>
      </c>
      <c r="C33" s="127" t="str">
        <f>VLOOKUP(B33,'[1]LISTADO ATM'!$A$2:$B$822,2,0)</f>
        <v>ATM Eco Petroleo Camilo</v>
      </c>
      <c r="D33" s="130" t="s">
        <v>2438</v>
      </c>
      <c r="E33" s="131">
        <v>3335900357</v>
      </c>
    </row>
    <row r="34" spans="1:5" ht="18" x14ac:dyDescent="0.25">
      <c r="A34" s="127" t="str">
        <f>VLOOKUP(B34,'[1]LISTADO ATM'!$A$2:$C$822,3,0)</f>
        <v>NORTE</v>
      </c>
      <c r="B34" s="127">
        <v>712</v>
      </c>
      <c r="C34" s="127" t="str">
        <f>VLOOKUP(B34,'[1]LISTADO ATM'!$A$2:$B$822,2,0)</f>
        <v xml:space="preserve">ATM Oficina Imbert </v>
      </c>
      <c r="D34" s="130" t="s">
        <v>2438</v>
      </c>
      <c r="E34" s="131">
        <v>3335900358</v>
      </c>
    </row>
    <row r="35" spans="1:5" ht="18" x14ac:dyDescent="0.25">
      <c r="A35" s="127" t="str">
        <f>VLOOKUP(B35,'[1]LISTADO ATM'!$A$2:$C$822,3,0)</f>
        <v>SUR</v>
      </c>
      <c r="B35" s="127">
        <v>615</v>
      </c>
      <c r="C35" s="127" t="str">
        <f>VLOOKUP(B35,'[1]LISTADO ATM'!$A$2:$B$822,2,0)</f>
        <v xml:space="preserve">ATM Estación Sunix Cabral (Barahona) </v>
      </c>
      <c r="D35" s="130" t="s">
        <v>2438</v>
      </c>
      <c r="E35" s="131">
        <v>3335900376</v>
      </c>
    </row>
    <row r="36" spans="1:5" ht="18" x14ac:dyDescent="0.25">
      <c r="A36" s="127" t="str">
        <f>VLOOKUP(B36,'[1]LISTADO ATM'!$A$2:$C$822,3,0)</f>
        <v>ESTE</v>
      </c>
      <c r="B36" s="127">
        <v>121</v>
      </c>
      <c r="C36" s="127" t="str">
        <f>VLOOKUP(B36,'[1]LISTADO ATM'!$A$2:$B$822,2,0)</f>
        <v xml:space="preserve">ATM Oficina Bayaguana </v>
      </c>
      <c r="D36" s="130" t="s">
        <v>2438</v>
      </c>
      <c r="E36" s="131">
        <v>3335900377</v>
      </c>
    </row>
    <row r="37" spans="1:5" ht="18" x14ac:dyDescent="0.25">
      <c r="A37" s="127" t="str">
        <f>VLOOKUP(B37,'[1]LISTADO ATM'!$A$2:$C$822,3,0)</f>
        <v>SUR</v>
      </c>
      <c r="B37" s="127">
        <v>750</v>
      </c>
      <c r="C37" s="127" t="str">
        <f>VLOOKUP(B37,'[1]LISTADO ATM'!$A$2:$B$822,2,0)</f>
        <v xml:space="preserve">ATM UNP Duvergé </v>
      </c>
      <c r="D37" s="130" t="s">
        <v>2438</v>
      </c>
      <c r="E37" s="131">
        <v>3335900378</v>
      </c>
    </row>
    <row r="38" spans="1:5" ht="18.75" thickBot="1" x14ac:dyDescent="0.3">
      <c r="A38" s="119"/>
      <c r="B38" s="143">
        <f>COUNT(B19:B37)</f>
        <v>19</v>
      </c>
      <c r="C38" s="108"/>
      <c r="D38" s="108"/>
      <c r="E38" s="108"/>
    </row>
    <row r="39" spans="1:5" ht="15.75" thickBot="1" x14ac:dyDescent="0.3">
      <c r="B39" s="102"/>
      <c r="E39" s="102"/>
    </row>
    <row r="40" spans="1:5" ht="18.75" thickBot="1" x14ac:dyDescent="0.3">
      <c r="A40" s="163" t="s">
        <v>2553</v>
      </c>
      <c r="B40" s="164"/>
      <c r="C40" s="164"/>
      <c r="D40" s="164"/>
      <c r="E40" s="165"/>
    </row>
    <row r="41" spans="1:5" ht="18" x14ac:dyDescent="0.25">
      <c r="A41" s="99" t="s">
        <v>15</v>
      </c>
      <c r="B41" s="101" t="s">
        <v>2416</v>
      </c>
      <c r="C41" s="99" t="s">
        <v>46</v>
      </c>
      <c r="D41" s="99" t="s">
        <v>2419</v>
      </c>
      <c r="E41" s="140" t="s">
        <v>2417</v>
      </c>
    </row>
    <row r="42" spans="1:5" ht="18" x14ac:dyDescent="0.25">
      <c r="A42" s="97" t="str">
        <f>VLOOKUP(B42,'[1]LISTADO ATM'!$A$2:$C$822,3,0)</f>
        <v>DISTRITO NACIONAL</v>
      </c>
      <c r="B42" s="127">
        <v>952</v>
      </c>
      <c r="C42" s="129" t="str">
        <f>VLOOKUP(B42,'[1]LISTADO ATM'!$A$2:$B$822,2,0)</f>
        <v xml:space="preserve">ATM Alvarez Rivas </v>
      </c>
      <c r="D42" s="127" t="s">
        <v>2500</v>
      </c>
      <c r="E42" s="142">
        <v>3335899066</v>
      </c>
    </row>
    <row r="43" spans="1:5" ht="18" x14ac:dyDescent="0.25">
      <c r="A43" s="97" t="str">
        <f>VLOOKUP(B43,'[1]LISTADO ATM'!$A$2:$C$822,3,0)</f>
        <v>DISTRITO NACIONAL</v>
      </c>
      <c r="B43" s="127">
        <v>875</v>
      </c>
      <c r="C43" s="129" t="str">
        <f>VLOOKUP(B43,'[1]LISTADO ATM'!$A$2:$B$822,2,0)</f>
        <v xml:space="preserve">ATM Texaco Aut. Duarte KM 14 1/2 (Los Alcarrizos) </v>
      </c>
      <c r="D43" s="127" t="s">
        <v>2500</v>
      </c>
      <c r="E43" s="142">
        <v>3335899782</v>
      </c>
    </row>
    <row r="44" spans="1:5" ht="18" x14ac:dyDescent="0.25">
      <c r="A44" s="97" t="str">
        <f>VLOOKUP(B44,'[1]LISTADO ATM'!$A$2:$C$822,3,0)</f>
        <v>DISTRITO NACIONAL</v>
      </c>
      <c r="B44" s="127">
        <v>932</v>
      </c>
      <c r="C44" s="129" t="str">
        <f>VLOOKUP(B44,'[1]LISTADO ATM'!$A$2:$B$822,2,0)</f>
        <v xml:space="preserve">ATM Banco Agrícola </v>
      </c>
      <c r="D44" s="127" t="s">
        <v>2500</v>
      </c>
      <c r="E44" s="142">
        <v>3335899825</v>
      </c>
    </row>
    <row r="45" spans="1:5" ht="18" x14ac:dyDescent="0.25">
      <c r="A45" s="97" t="str">
        <f>VLOOKUP(B45,'[1]LISTADO ATM'!$A$2:$C$822,3,0)</f>
        <v>DISTRITO NACIONAL</v>
      </c>
      <c r="B45" s="127">
        <v>678</v>
      </c>
      <c r="C45" s="129" t="str">
        <f>VLOOKUP(B45,'[1]LISTADO ATM'!$A$2:$B$822,2,0)</f>
        <v>ATM Eco Petroleo San Isidro</v>
      </c>
      <c r="D45" s="127" t="s">
        <v>2500</v>
      </c>
      <c r="E45" s="142">
        <v>3335900348</v>
      </c>
    </row>
    <row r="46" spans="1:5" ht="18" x14ac:dyDescent="0.25">
      <c r="A46" s="97" t="str">
        <f>VLOOKUP(B46,'[1]LISTADO ATM'!$A$2:$C$822,3,0)</f>
        <v>DISTRITO NACIONAL</v>
      </c>
      <c r="B46" s="127">
        <v>725</v>
      </c>
      <c r="C46" s="129" t="str">
        <f>VLOOKUP(B46,'[1]LISTADO ATM'!$A$2:$B$822,2,0)</f>
        <v xml:space="preserve">ATM El Huacal II  </v>
      </c>
      <c r="D46" s="127" t="s">
        <v>2500</v>
      </c>
      <c r="E46" s="142">
        <v>3335900352</v>
      </c>
    </row>
    <row r="47" spans="1:5" ht="18" x14ac:dyDescent="0.25">
      <c r="A47" s="97" t="str">
        <f>VLOOKUP(B47,'[1]LISTADO ATM'!$A$2:$C$822,3,0)</f>
        <v>SUR</v>
      </c>
      <c r="B47" s="127">
        <v>825</v>
      </c>
      <c r="C47" s="129" t="str">
        <f>VLOOKUP(B47,'[1]LISTADO ATM'!$A$2:$B$822,2,0)</f>
        <v xml:space="preserve">ATM Estacion Eco Cibeles (Las Matas de Farfán) </v>
      </c>
      <c r="D47" s="127" t="s">
        <v>2500</v>
      </c>
      <c r="E47" s="142">
        <v>3335900354</v>
      </c>
    </row>
    <row r="48" spans="1:5" ht="18" x14ac:dyDescent="0.25">
      <c r="A48" s="97" t="str">
        <f>VLOOKUP(B48,'[1]LISTADO ATM'!$A$2:$C$822,3,0)</f>
        <v>NORTE</v>
      </c>
      <c r="B48" s="127">
        <v>736</v>
      </c>
      <c r="C48" s="129" t="str">
        <f>VLOOKUP(B48,'[1]LISTADO ATM'!$A$2:$B$822,2,0)</f>
        <v xml:space="preserve">ATM Oficina Puerto Plata I </v>
      </c>
      <c r="D48" s="127" t="s">
        <v>2500</v>
      </c>
      <c r="E48" s="142">
        <v>3335900355</v>
      </c>
    </row>
    <row r="49" spans="1:5" ht="18" x14ac:dyDescent="0.25">
      <c r="A49" s="97" t="str">
        <f>VLOOKUP(B49,'[1]LISTADO ATM'!$A$2:$C$822,3,0)</f>
        <v>SUR</v>
      </c>
      <c r="B49" s="127">
        <v>871</v>
      </c>
      <c r="C49" s="129" t="str">
        <f>VLOOKUP(B49,'[1]LISTADO ATM'!$A$2:$B$822,2,0)</f>
        <v>ATM Plaza Cultural San Juan</v>
      </c>
      <c r="D49" s="127" t="s">
        <v>2500</v>
      </c>
      <c r="E49" s="142">
        <v>3335900356</v>
      </c>
    </row>
    <row r="50" spans="1:5" ht="18" x14ac:dyDescent="0.25">
      <c r="A50" s="97" t="str">
        <f>VLOOKUP(B50,'[1]LISTADO ATM'!$A$2:$C$822,3,0)</f>
        <v>DISTRITO NACIONAL</v>
      </c>
      <c r="B50" s="127">
        <v>570</v>
      </c>
      <c r="C50" s="129" t="str">
        <f>VLOOKUP(B50,'[1]LISTADO ATM'!$A$2:$B$822,2,0)</f>
        <v xml:space="preserve">ATM S/M Liverpool Villa Mella </v>
      </c>
      <c r="D50" s="127" t="s">
        <v>2500</v>
      </c>
      <c r="E50" s="142">
        <v>3335900382</v>
      </c>
    </row>
    <row r="51" spans="1:5" ht="18" x14ac:dyDescent="0.25">
      <c r="A51" s="97" t="str">
        <f>VLOOKUP(B51,'[1]LISTADO ATM'!$A$2:$C$822,3,0)</f>
        <v>DISTRITO NACIONAL</v>
      </c>
      <c r="B51" s="127">
        <v>13</v>
      </c>
      <c r="C51" s="129" t="str">
        <f>VLOOKUP(B51,'[1]LISTADO ATM'!$A$2:$B$822,2,0)</f>
        <v xml:space="preserve">ATM CDEEE </v>
      </c>
      <c r="D51" s="127" t="s">
        <v>2500</v>
      </c>
      <c r="E51" s="142">
        <v>3335900383</v>
      </c>
    </row>
    <row r="52" spans="1:5" ht="18" x14ac:dyDescent="0.25">
      <c r="A52" s="97" t="str">
        <f>VLOOKUP(B52,'[1]LISTADO ATM'!$A$2:$C$822,3,0)</f>
        <v>SUR</v>
      </c>
      <c r="B52" s="127">
        <v>6</v>
      </c>
      <c r="C52" s="129" t="str">
        <f>VLOOKUP(B52,'[1]LISTADO ATM'!$A$2:$B$822,2,0)</f>
        <v xml:space="preserve">ATM Plaza WAO San Juan </v>
      </c>
      <c r="D52" s="127" t="s">
        <v>2500</v>
      </c>
      <c r="E52" s="142">
        <v>3335899993</v>
      </c>
    </row>
    <row r="53" spans="1:5" ht="18" x14ac:dyDescent="0.25">
      <c r="A53" s="97" t="str">
        <f>VLOOKUP(B53,'[1]LISTADO ATM'!$A$2:$C$822,3,0)</f>
        <v>DISTRITO NACIONAL</v>
      </c>
      <c r="B53" s="127">
        <v>883</v>
      </c>
      <c r="C53" s="129" t="str">
        <f>VLOOKUP(B53,'[1]LISTADO ATM'!$A$2:$B$822,2,0)</f>
        <v xml:space="preserve">ATM Oficina Filadelfia Plaza </v>
      </c>
      <c r="D53" s="127" t="s">
        <v>2500</v>
      </c>
      <c r="E53" s="142">
        <v>3335900384</v>
      </c>
    </row>
    <row r="54" spans="1:5" ht="18.75" thickBot="1" x14ac:dyDescent="0.3">
      <c r="A54" s="119" t="s">
        <v>2476</v>
      </c>
      <c r="B54" s="143">
        <f>COUNT(B42:B53)</f>
        <v>12</v>
      </c>
      <c r="C54" s="108"/>
      <c r="D54" s="108"/>
      <c r="E54" s="108"/>
    </row>
    <row r="55" spans="1:5" ht="15.75" thickBot="1" x14ac:dyDescent="0.3">
      <c r="B55" s="102"/>
      <c r="E55" s="102"/>
    </row>
    <row r="56" spans="1:5" ht="18" x14ac:dyDescent="0.25">
      <c r="A56" s="177" t="s">
        <v>2479</v>
      </c>
      <c r="B56" s="178"/>
      <c r="C56" s="178"/>
      <c r="D56" s="178"/>
      <c r="E56" s="179"/>
    </row>
    <row r="57" spans="1:5" ht="18" x14ac:dyDescent="0.25">
      <c r="A57" s="99" t="s">
        <v>15</v>
      </c>
      <c r="B57" s="101" t="s">
        <v>2416</v>
      </c>
      <c r="C57" s="101" t="s">
        <v>46</v>
      </c>
      <c r="D57" s="132" t="s">
        <v>2419</v>
      </c>
      <c r="E57" s="140" t="s">
        <v>2417</v>
      </c>
    </row>
    <row r="58" spans="1:5" ht="17.25" customHeight="1" x14ac:dyDescent="0.25">
      <c r="A58" s="97" t="str">
        <f>VLOOKUP(B58,'[1]LISTADO ATM'!$A$2:$C$822,3,0)</f>
        <v>DISTRITO NACIONAL</v>
      </c>
      <c r="B58" s="127">
        <v>231</v>
      </c>
      <c r="C58" s="129" t="str">
        <f>VLOOKUP(B58,'[1]LISTADO ATM'!$A$2:$B$822,2,0)</f>
        <v xml:space="preserve">ATM Oficina Zona Oriental </v>
      </c>
      <c r="D58" s="125" t="s">
        <v>2567</v>
      </c>
      <c r="E58" s="129">
        <v>3335900388</v>
      </c>
    </row>
    <row r="59" spans="1:5" ht="17.25" customHeight="1" x14ac:dyDescent="0.25">
      <c r="A59" s="97" t="str">
        <f>VLOOKUP(B59,'[1]LISTADO ATM'!$A$2:$C$822,3,0)</f>
        <v>ESTE</v>
      </c>
      <c r="B59" s="127">
        <v>480</v>
      </c>
      <c r="C59" s="129" t="str">
        <f>VLOOKUP(B59,'[1]LISTADO ATM'!$A$2:$B$822,2,0)</f>
        <v>ATM UNP Farmaconal Higuey</v>
      </c>
      <c r="D59" s="125" t="s">
        <v>2566</v>
      </c>
      <c r="E59" s="129">
        <v>3335899034</v>
      </c>
    </row>
    <row r="60" spans="1:5" ht="17.25" customHeight="1" x14ac:dyDescent="0.25">
      <c r="A60" s="97" t="str">
        <f>VLOOKUP(B60,'[1]LISTADO ATM'!$A$2:$C$822,3,0)</f>
        <v>DISTRITO NACIONAL</v>
      </c>
      <c r="B60" s="127">
        <v>493</v>
      </c>
      <c r="C60" s="129" t="str">
        <f>VLOOKUP(B60,'[1]LISTADO ATM'!$A$2:$B$822,2,0)</f>
        <v xml:space="preserve">ATM Oficina Haina Occidental II </v>
      </c>
      <c r="D60" s="125" t="s">
        <v>2566</v>
      </c>
      <c r="E60" s="129">
        <v>3335899959</v>
      </c>
    </row>
    <row r="61" spans="1:5" ht="17.25" customHeight="1" x14ac:dyDescent="0.25">
      <c r="A61" s="97" t="str">
        <f>VLOOKUP(B61,'[1]LISTADO ATM'!$A$2:$C$822,3,0)</f>
        <v>ESTE</v>
      </c>
      <c r="B61" s="127">
        <v>399</v>
      </c>
      <c r="C61" s="129" t="str">
        <f>VLOOKUP(B61,'[1]LISTADO ATM'!$A$2:$B$822,2,0)</f>
        <v xml:space="preserve">ATM Oficina La Romana II </v>
      </c>
      <c r="D61" s="125" t="s">
        <v>2566</v>
      </c>
      <c r="E61" s="129">
        <v>3335900107</v>
      </c>
    </row>
    <row r="62" spans="1:5" ht="17.25" customHeight="1" x14ac:dyDescent="0.25">
      <c r="A62" s="97" t="str">
        <f>VLOOKUP(B62,'[1]LISTADO ATM'!$A$2:$C$822,3,0)</f>
        <v>NORTE</v>
      </c>
      <c r="B62" s="127">
        <v>877</v>
      </c>
      <c r="C62" s="129" t="str">
        <f>VLOOKUP(B62,'[1]LISTADO ATM'!$A$2:$B$822,2,0)</f>
        <v xml:space="preserve">ATM Estación Los Samanes (Ranchito, La Vega) </v>
      </c>
      <c r="D62" s="125" t="s">
        <v>2566</v>
      </c>
      <c r="E62" s="129">
        <v>3335900122</v>
      </c>
    </row>
    <row r="63" spans="1:5" ht="17.25" customHeight="1" thickBot="1" x14ac:dyDescent="0.3">
      <c r="A63" s="97" t="str">
        <f>VLOOKUP(B63,'[1]LISTADO ATM'!$A$2:$C$822,3,0)</f>
        <v>SUR</v>
      </c>
      <c r="B63" s="127">
        <v>5</v>
      </c>
      <c r="C63" s="129" t="str">
        <f>VLOOKUP(B63,'[1]LISTADO ATM'!$A$2:$B$822,2,0)</f>
        <v>ATM Oficina Autoservicio Villa Ofelia (San Juan)</v>
      </c>
      <c r="D63" s="125" t="s">
        <v>2566</v>
      </c>
      <c r="E63" s="129">
        <v>3335900380</v>
      </c>
    </row>
    <row r="64" spans="1:5" ht="17.25" customHeight="1" thickBot="1" x14ac:dyDescent="0.3">
      <c r="A64" s="100" t="s">
        <v>2476</v>
      </c>
      <c r="B64" s="149">
        <f>COUNT(B58:B63)</f>
        <v>6</v>
      </c>
      <c r="C64" s="108"/>
      <c r="D64" s="133"/>
      <c r="E64" s="133"/>
    </row>
    <row r="65" spans="1:5" ht="17.25" customHeight="1" thickBot="1" x14ac:dyDescent="0.3">
      <c r="B65" s="102"/>
      <c r="E65" s="102"/>
    </row>
    <row r="66" spans="1:5" ht="18.75" thickBot="1" x14ac:dyDescent="0.3">
      <c r="A66" s="180" t="s">
        <v>2480</v>
      </c>
      <c r="B66" s="181"/>
      <c r="C66" s="96" t="s">
        <v>2412</v>
      </c>
      <c r="D66" s="102"/>
      <c r="E66" s="102"/>
    </row>
    <row r="67" spans="1:5" ht="18.75" thickBot="1" x14ac:dyDescent="0.3">
      <c r="A67" s="182">
        <f>+B38+B54+B64</f>
        <v>37</v>
      </c>
      <c r="B67" s="183"/>
    </row>
    <row r="68" spans="1:5" ht="15.75" thickBot="1" x14ac:dyDescent="0.3">
      <c r="B68" s="102"/>
      <c r="E68" s="102"/>
    </row>
    <row r="69" spans="1:5" ht="18.75" thickBot="1" x14ac:dyDescent="0.3">
      <c r="A69" s="163" t="s">
        <v>2481</v>
      </c>
      <c r="B69" s="164"/>
      <c r="C69" s="164"/>
      <c r="D69" s="164"/>
      <c r="E69" s="165"/>
    </row>
    <row r="70" spans="1:5" ht="17.25" customHeight="1" x14ac:dyDescent="0.25">
      <c r="A70" s="103" t="s">
        <v>15</v>
      </c>
      <c r="B70" s="101" t="s">
        <v>2416</v>
      </c>
      <c r="C70" s="101" t="s">
        <v>46</v>
      </c>
      <c r="D70" s="184" t="s">
        <v>2419</v>
      </c>
      <c r="E70" s="185"/>
    </row>
    <row r="71" spans="1:5" ht="17.25" customHeight="1" x14ac:dyDescent="0.25">
      <c r="A71" s="127" t="str">
        <f>VLOOKUP(B71,'[1]LISTADO ATM'!$A$2:$C$822,3,0)</f>
        <v>ESTE</v>
      </c>
      <c r="B71" s="127">
        <v>159</v>
      </c>
      <c r="C71" s="127" t="str">
        <f>VLOOKUP(B71,'[1]LISTADO ATM'!$A$2:$B$822,2,0)</f>
        <v xml:space="preserve">ATM Hotel Dreams Bayahibe I </v>
      </c>
      <c r="D71" s="166" t="s">
        <v>2568</v>
      </c>
      <c r="E71" s="167"/>
    </row>
    <row r="72" spans="1:5" ht="18" x14ac:dyDescent="0.25">
      <c r="A72" s="127" t="str">
        <f>VLOOKUP(B72,'[1]LISTADO ATM'!$A$2:$C$822,3,0)</f>
        <v>SUR</v>
      </c>
      <c r="B72" s="127">
        <v>873</v>
      </c>
      <c r="C72" s="127" t="str">
        <f>VLOOKUP(B72,'[1]LISTADO ATM'!$A$2:$B$822,2,0)</f>
        <v xml:space="preserve">ATM Centro de Caja San Cristóbal II </v>
      </c>
      <c r="D72" s="166" t="s">
        <v>2570</v>
      </c>
      <c r="E72" s="167"/>
    </row>
    <row r="73" spans="1:5" ht="18" x14ac:dyDescent="0.25">
      <c r="A73" s="127" t="str">
        <f>VLOOKUP(B73,'[1]LISTADO ATM'!$A$2:$C$822,3,0)</f>
        <v>DISTRITO NACIONAL</v>
      </c>
      <c r="B73" s="127">
        <v>2</v>
      </c>
      <c r="C73" s="127" t="str">
        <f>VLOOKUP(B73,'[1]LISTADO ATM'!$A$2:$B$822,2,0)</f>
        <v>ATM Autoservicio Padre Castellano</v>
      </c>
      <c r="D73" s="166" t="s">
        <v>2568</v>
      </c>
      <c r="E73" s="167"/>
    </row>
    <row r="74" spans="1:5" ht="18" x14ac:dyDescent="0.25">
      <c r="A74" s="127" t="str">
        <f>VLOOKUP(B74,'[1]LISTADO ATM'!$A$2:$C$822,3,0)</f>
        <v>DISTRITO NACIONAL</v>
      </c>
      <c r="B74" s="127">
        <v>724</v>
      </c>
      <c r="C74" s="127" t="str">
        <f>VLOOKUP(B74,'[1]LISTADO ATM'!$A$2:$B$822,2,0)</f>
        <v xml:space="preserve">ATM El Huacal I </v>
      </c>
      <c r="D74" s="166" t="s">
        <v>2568</v>
      </c>
      <c r="E74" s="167"/>
    </row>
    <row r="75" spans="1:5" ht="17.25" customHeight="1" x14ac:dyDescent="0.25">
      <c r="A75" s="127" t="str">
        <f>VLOOKUP(B75,'[1]LISTADO ATM'!$A$2:$C$822,3,0)</f>
        <v>ESTE</v>
      </c>
      <c r="B75" s="127">
        <v>268</v>
      </c>
      <c r="C75" s="127" t="str">
        <f>VLOOKUP(B75,'[1]LISTADO ATM'!$A$2:$B$822,2,0)</f>
        <v xml:space="preserve">ATM Autobanco La Altagracia (Higuey) </v>
      </c>
      <c r="D75" s="166" t="s">
        <v>2570</v>
      </c>
      <c r="E75" s="167"/>
    </row>
    <row r="76" spans="1:5" ht="18" x14ac:dyDescent="0.25">
      <c r="A76" s="127" t="str">
        <f>VLOOKUP(B76,'[1]LISTADO ATM'!$A$2:$C$822,3,0)</f>
        <v>DISTRITO NACIONAL</v>
      </c>
      <c r="B76" s="127">
        <v>709</v>
      </c>
      <c r="C76" s="127" t="str">
        <f>VLOOKUP(B76,'[1]LISTADO ATM'!$A$2:$B$822,2,0)</f>
        <v xml:space="preserve">ATM Seguros Maestro SEMMA  </v>
      </c>
      <c r="D76" s="166" t="s">
        <v>2568</v>
      </c>
      <c r="E76" s="167"/>
    </row>
    <row r="77" spans="1:5" ht="18" x14ac:dyDescent="0.25">
      <c r="A77" s="127" t="str">
        <f>VLOOKUP(B77,'[1]LISTADO ATM'!$A$2:$C$822,3,0)</f>
        <v>NORTE</v>
      </c>
      <c r="B77" s="127">
        <v>749</v>
      </c>
      <c r="C77" s="127" t="str">
        <f>VLOOKUP(B77,'[1]LISTADO ATM'!$A$2:$B$822,2,0)</f>
        <v xml:space="preserve">ATM Oficina Yaque </v>
      </c>
      <c r="D77" s="166" t="s">
        <v>2570</v>
      </c>
      <c r="E77" s="167"/>
    </row>
    <row r="78" spans="1:5" ht="18" x14ac:dyDescent="0.25">
      <c r="A78" s="127" t="str">
        <f>VLOOKUP(B78,'[1]LISTADO ATM'!$A$2:$C$822,3,0)</f>
        <v>ESTE</v>
      </c>
      <c r="B78" s="127">
        <v>963</v>
      </c>
      <c r="C78" s="127" t="str">
        <f>VLOOKUP(B78,'[1]LISTADO ATM'!$A$2:$B$822,2,0)</f>
        <v xml:space="preserve">ATM Multiplaza La Romana </v>
      </c>
      <c r="D78" s="166" t="s">
        <v>2570</v>
      </c>
      <c r="E78" s="167"/>
    </row>
    <row r="79" spans="1:5" ht="18" x14ac:dyDescent="0.25">
      <c r="A79" s="127" t="str">
        <f>VLOOKUP(B79,'[1]LISTADO ATM'!$A$2:$C$822,3,0)</f>
        <v>NORTE</v>
      </c>
      <c r="B79" s="127">
        <v>606</v>
      </c>
      <c r="C79" s="127" t="str">
        <f>VLOOKUP(B79,'[1]LISTADO ATM'!$A$2:$B$822,2,0)</f>
        <v xml:space="preserve">ATM UNP Manolo Tavarez Justo </v>
      </c>
      <c r="D79" s="166" t="s">
        <v>2568</v>
      </c>
      <c r="E79" s="167"/>
    </row>
    <row r="80" spans="1:5" ht="18" x14ac:dyDescent="0.25">
      <c r="A80" s="127" t="str">
        <f>VLOOKUP(B80,'[1]LISTADO ATM'!$A$2:$C$822,3,0)</f>
        <v>DISTRITO NACIONAL</v>
      </c>
      <c r="B80" s="127">
        <v>714</v>
      </c>
      <c r="C80" s="127" t="str">
        <f>VLOOKUP(B80,'[1]LISTADO ATM'!$A$2:$B$822,2,0)</f>
        <v xml:space="preserve">ATM Hospital de Herrera </v>
      </c>
      <c r="D80" s="166" t="s">
        <v>2568</v>
      </c>
      <c r="E80" s="167"/>
    </row>
    <row r="81" spans="1:5" ht="18" x14ac:dyDescent="0.25">
      <c r="A81" s="127" t="str">
        <f>VLOOKUP(B81,'[1]LISTADO ATM'!$A$2:$C$822,3,0)</f>
        <v>SUR</v>
      </c>
      <c r="B81" s="127">
        <v>512</v>
      </c>
      <c r="C81" s="127" t="str">
        <f>VLOOKUP(B81,'[1]LISTADO ATM'!$A$2:$B$822,2,0)</f>
        <v>ATM Plaza Jesús Ferreira</v>
      </c>
      <c r="D81" s="166" t="s">
        <v>2568</v>
      </c>
      <c r="E81" s="167"/>
    </row>
    <row r="82" spans="1:5" ht="18" x14ac:dyDescent="0.25">
      <c r="A82" s="127" t="str">
        <f>VLOOKUP(B82,'[1]LISTADO ATM'!$A$2:$C$822,3,0)</f>
        <v>DISTRITO NACIONAL</v>
      </c>
      <c r="B82" s="127">
        <v>486</v>
      </c>
      <c r="C82" s="127" t="str">
        <f>VLOOKUP(B82,'[1]LISTADO ATM'!$A$2:$B$822,2,0)</f>
        <v xml:space="preserve">ATM Olé La Caleta </v>
      </c>
      <c r="D82" s="166" t="s">
        <v>2568</v>
      </c>
      <c r="E82" s="167"/>
    </row>
    <row r="83" spans="1:5" ht="18" x14ac:dyDescent="0.25">
      <c r="A83" s="127" t="str">
        <f>VLOOKUP(B83,'[1]LISTADO ATM'!$A$2:$C$822,3,0)</f>
        <v>DISTRITO NACIONAL</v>
      </c>
      <c r="B83" s="127">
        <v>908</v>
      </c>
      <c r="C83" s="127" t="str">
        <f>VLOOKUP(B83,'[1]LISTADO ATM'!$A$2:$B$822,2,0)</f>
        <v xml:space="preserve">ATM Oficina Plaza Botánika </v>
      </c>
      <c r="D83" s="166" t="s">
        <v>2570</v>
      </c>
      <c r="E83" s="167"/>
    </row>
    <row r="84" spans="1:5" ht="18" x14ac:dyDescent="0.25">
      <c r="A84" s="127" t="str">
        <f>VLOOKUP(B84,'[1]LISTADO ATM'!$A$2:$C$822,3,0)</f>
        <v>NORTE</v>
      </c>
      <c r="B84" s="127">
        <v>370</v>
      </c>
      <c r="C84" s="127" t="str">
        <f>VLOOKUP(B84,'[1]LISTADO ATM'!$A$2:$B$822,2,0)</f>
        <v>ATM Oficina Cruce de Imbert II (puerto Plata)</v>
      </c>
      <c r="D84" s="166" t="s">
        <v>2570</v>
      </c>
      <c r="E84" s="167"/>
    </row>
    <row r="85" spans="1:5" ht="18" x14ac:dyDescent="0.25">
      <c r="A85" s="127" t="str">
        <f>VLOOKUP(B85,'[1]LISTADO ATM'!$A$2:$C$822,3,0)</f>
        <v>SUR</v>
      </c>
      <c r="B85" s="127">
        <v>33</v>
      </c>
      <c r="C85" s="127" t="str">
        <f>VLOOKUP(B85,'[1]LISTADO ATM'!$A$2:$B$822,2,0)</f>
        <v xml:space="preserve">ATM UNP Juan de Herrera </v>
      </c>
      <c r="D85" s="166" t="s">
        <v>2570</v>
      </c>
      <c r="E85" s="167"/>
    </row>
    <row r="86" spans="1:5" ht="18" x14ac:dyDescent="0.25">
      <c r="A86" s="127" t="str">
        <f>VLOOKUP(B86,'[1]LISTADO ATM'!$A$2:$C$822,3,0)</f>
        <v>DISTRITO NACIONAL</v>
      </c>
      <c r="B86" s="127">
        <v>563</v>
      </c>
      <c r="C86" s="127" t="str">
        <f>VLOOKUP(B86,'[1]LISTADO ATM'!$A$2:$B$822,2,0)</f>
        <v xml:space="preserve">ATM Base Aérea San Isidro </v>
      </c>
      <c r="D86" s="166" t="s">
        <v>2568</v>
      </c>
      <c r="E86" s="167"/>
    </row>
    <row r="87" spans="1:5" ht="18" x14ac:dyDescent="0.25">
      <c r="A87" s="127" t="str">
        <f>VLOOKUP(B87,'[1]LISTADO ATM'!$A$2:$C$822,3,0)</f>
        <v>NORTE</v>
      </c>
      <c r="B87" s="127">
        <v>756</v>
      </c>
      <c r="C87" s="127" t="str">
        <f>VLOOKUP(B87,'[1]LISTADO ATM'!$A$2:$B$822,2,0)</f>
        <v xml:space="preserve">ATM UNP Villa La Mata (Cotuí) </v>
      </c>
      <c r="D87" s="166" t="s">
        <v>2570</v>
      </c>
      <c r="E87" s="167"/>
    </row>
    <row r="88" spans="1:5" ht="18" x14ac:dyDescent="0.25">
      <c r="A88" s="127" t="str">
        <f>VLOOKUP(B88,'[1]LISTADO ATM'!$A$2:$C$822,3,0)</f>
        <v>DISTRITO NACIONAL</v>
      </c>
      <c r="B88" s="127">
        <v>406</v>
      </c>
      <c r="C88" s="127" t="str">
        <f>VLOOKUP(B88,'[1]LISTADO ATM'!$A$2:$B$822,2,0)</f>
        <v xml:space="preserve">ATM UNP Plaza Lama Máximo Gómez </v>
      </c>
      <c r="D88" s="166" t="s">
        <v>2570</v>
      </c>
      <c r="E88" s="167"/>
    </row>
    <row r="89" spans="1:5" ht="18" x14ac:dyDescent="0.25">
      <c r="A89" s="127" t="str">
        <f>VLOOKUP(B89,'[1]LISTADO ATM'!$A$2:$C$822,3,0)</f>
        <v>DISTRITO NACIONAL</v>
      </c>
      <c r="B89" s="127">
        <v>578</v>
      </c>
      <c r="C89" s="127" t="str">
        <f>VLOOKUP(B89,'[1]LISTADO ATM'!$A$2:$B$822,2,0)</f>
        <v xml:space="preserve">ATM Procuraduría General de la República </v>
      </c>
      <c r="D89" s="166" t="s">
        <v>2568</v>
      </c>
      <c r="E89" s="167"/>
    </row>
    <row r="90" spans="1:5" ht="18" x14ac:dyDescent="0.25">
      <c r="A90" s="127" t="str">
        <f>VLOOKUP(B90,'[1]LISTADO ATM'!$A$2:$C$822,3,0)</f>
        <v>DISTRITO NACIONAL</v>
      </c>
      <c r="B90" s="127">
        <v>896</v>
      </c>
      <c r="C90" s="127" t="str">
        <f>VLOOKUP(B90,'[1]LISTADO ATM'!$A$2:$B$822,2,0)</f>
        <v xml:space="preserve">ATM Campamento Militar 16 de Agosto I </v>
      </c>
      <c r="D90" s="166" t="s">
        <v>2570</v>
      </c>
      <c r="E90" s="167"/>
    </row>
    <row r="91" spans="1:5" ht="18" x14ac:dyDescent="0.25">
      <c r="A91" s="127" t="str">
        <f>VLOOKUP(B91,'[1]LISTADO ATM'!$A$2:$C$822,3,0)</f>
        <v>DISTRITO NACIONAL</v>
      </c>
      <c r="B91" s="127">
        <v>951</v>
      </c>
      <c r="C91" s="127" t="str">
        <f>VLOOKUP(B91,'[1]LISTADO ATM'!$A$2:$B$822,2,0)</f>
        <v xml:space="preserve">ATM Oficina Plaza Haché JFK </v>
      </c>
      <c r="D91" s="166" t="s">
        <v>2570</v>
      </c>
      <c r="E91" s="167"/>
    </row>
    <row r="92" spans="1:5" ht="18" x14ac:dyDescent="0.25">
      <c r="A92" s="127" t="str">
        <f>VLOOKUP(B92,'[1]LISTADO ATM'!$A$2:$C$822,3,0)</f>
        <v>DISTRITO NACIONAL</v>
      </c>
      <c r="B92" s="127">
        <v>227</v>
      </c>
      <c r="C92" s="127" t="str">
        <f>VLOOKUP(B92,'[1]LISTADO ATM'!$A$2:$B$822,2,0)</f>
        <v xml:space="preserve">ATM S/M Bravo Av. Enriquillo </v>
      </c>
      <c r="D92" s="166" t="s">
        <v>2570</v>
      </c>
      <c r="E92" s="167"/>
    </row>
    <row r="93" spans="1:5" ht="18" x14ac:dyDescent="0.25">
      <c r="A93" s="127" t="str">
        <f>VLOOKUP(B93,'[1]LISTADO ATM'!$A$2:$C$822,3,0)</f>
        <v>SUR</v>
      </c>
      <c r="B93" s="127">
        <v>252</v>
      </c>
      <c r="C93" s="127" t="str">
        <f>VLOOKUP(B93,'[1]LISTADO ATM'!$A$2:$B$822,2,0)</f>
        <v xml:space="preserve">ATM Banco Agrícola (Barahona) </v>
      </c>
      <c r="D93" s="166" t="s">
        <v>2568</v>
      </c>
      <c r="E93" s="167"/>
    </row>
    <row r="94" spans="1:5" ht="18" x14ac:dyDescent="0.25">
      <c r="A94" s="127" t="str">
        <f>VLOOKUP(B94,'[1]LISTADO ATM'!$A$2:$C$822,3,0)</f>
        <v>DISTRITO NACIONAL</v>
      </c>
      <c r="B94" s="127">
        <v>577</v>
      </c>
      <c r="C94" s="127" t="str">
        <f>VLOOKUP(B94,'[1]LISTADO ATM'!$A$2:$B$822,2,0)</f>
        <v xml:space="preserve">ATM Olé Ave. Duarte </v>
      </c>
      <c r="D94" s="166" t="s">
        <v>2568</v>
      </c>
      <c r="E94" s="167"/>
    </row>
    <row r="95" spans="1:5" ht="18" x14ac:dyDescent="0.25">
      <c r="A95" s="127" t="str">
        <f>VLOOKUP(B95,'[1]LISTADO ATM'!$A$2:$C$822,3,0)</f>
        <v>DISTRITO NACIONAL</v>
      </c>
      <c r="B95" s="127">
        <v>516</v>
      </c>
      <c r="C95" s="127" t="str">
        <f>VLOOKUP(B95,'[1]LISTADO ATM'!$A$2:$B$822,2,0)</f>
        <v xml:space="preserve">ATM Oficina Gascue </v>
      </c>
      <c r="D95" s="166" t="s">
        <v>2568</v>
      </c>
      <c r="E95" s="167"/>
    </row>
    <row r="96" spans="1:5" ht="18" x14ac:dyDescent="0.25">
      <c r="A96" s="127" t="str">
        <f>VLOOKUP(B96,'[1]LISTADO ATM'!$A$2:$C$822,3,0)</f>
        <v>DISTRITO NACIONAL</v>
      </c>
      <c r="B96" s="127">
        <v>298</v>
      </c>
      <c r="C96" s="127" t="str">
        <f>VLOOKUP(B96,'[1]LISTADO ATM'!$A$2:$B$822,2,0)</f>
        <v xml:space="preserve">ATM S/M Aprezio Engombe </v>
      </c>
      <c r="D96" s="166" t="s">
        <v>2570</v>
      </c>
      <c r="E96" s="167"/>
    </row>
    <row r="97" spans="1:5" ht="18" x14ac:dyDescent="0.25">
      <c r="A97" s="127" t="str">
        <f>VLOOKUP(B97,'[1]LISTADO ATM'!$A$2:$C$822,3,0)</f>
        <v>SUR</v>
      </c>
      <c r="B97" s="127">
        <v>962</v>
      </c>
      <c r="C97" s="127" t="str">
        <f>VLOOKUP(B97,'[1]LISTADO ATM'!$A$2:$B$822,2,0)</f>
        <v xml:space="preserve">ATM Oficina Villa Ofelia II (San Juan) </v>
      </c>
      <c r="D97" s="166" t="s">
        <v>2570</v>
      </c>
      <c r="E97" s="167"/>
    </row>
    <row r="98" spans="1:5" ht="18" x14ac:dyDescent="0.25">
      <c r="A98" s="127" t="str">
        <f>VLOOKUP(B98,'[1]LISTADO ATM'!$A$2:$C$822,3,0)</f>
        <v>NORTE</v>
      </c>
      <c r="B98" s="127">
        <v>775</v>
      </c>
      <c r="C98" s="127" t="str">
        <f>VLOOKUP(B98,'[1]LISTADO ATM'!$A$2:$B$822,2,0)</f>
        <v xml:space="preserve">ATM S/M Lilo (Montecristi) </v>
      </c>
      <c r="D98" s="166" t="s">
        <v>2568</v>
      </c>
      <c r="E98" s="167"/>
    </row>
    <row r="99" spans="1:5" ht="18" x14ac:dyDescent="0.25">
      <c r="A99" s="127" t="str">
        <f>VLOOKUP(B99,'[1]LISTADO ATM'!$A$2:$C$822,3,0)</f>
        <v>NORTE</v>
      </c>
      <c r="B99" s="127">
        <v>778</v>
      </c>
      <c r="C99" s="127" t="str">
        <f>VLOOKUP(B99,'[1]LISTADO ATM'!$A$2:$B$822,2,0)</f>
        <v xml:space="preserve">ATM Oficina Esperanza (Mao) </v>
      </c>
      <c r="D99" s="166" t="s">
        <v>2568</v>
      </c>
      <c r="E99" s="167"/>
    </row>
    <row r="100" spans="1:5" ht="18" x14ac:dyDescent="0.25">
      <c r="A100" s="127" t="str">
        <f>VLOOKUP(B100,'[1]LISTADO ATM'!$A$2:$C$822,3,0)</f>
        <v>DISTRITO NACIONAL</v>
      </c>
      <c r="B100" s="127">
        <v>734</v>
      </c>
      <c r="C100" s="127" t="str">
        <f>VLOOKUP(B100,'[1]LISTADO ATM'!$A$2:$B$822,2,0)</f>
        <v xml:space="preserve">ATM Oficina Independencia I </v>
      </c>
      <c r="D100" s="166" t="s">
        <v>2568</v>
      </c>
      <c r="E100" s="167"/>
    </row>
    <row r="101" spans="1:5" ht="18" x14ac:dyDescent="0.25">
      <c r="A101" s="127" t="str">
        <f>VLOOKUP(B101,'[1]LISTADO ATM'!$A$2:$C$822,3,0)</f>
        <v>ESTE</v>
      </c>
      <c r="B101" s="127">
        <v>608</v>
      </c>
      <c r="C101" s="127" t="str">
        <f>VLOOKUP(B101,'[1]LISTADO ATM'!$A$2:$B$822,2,0)</f>
        <v xml:space="preserve">ATM Oficina Jumbo (San Pedro) </v>
      </c>
      <c r="D101" s="166" t="s">
        <v>2568</v>
      </c>
      <c r="E101" s="167"/>
    </row>
    <row r="102" spans="1:5" ht="18" x14ac:dyDescent="0.25">
      <c r="A102" s="127" t="str">
        <f>VLOOKUP(B102,'[1]LISTADO ATM'!$A$2:$C$822,3,0)</f>
        <v>NORTE</v>
      </c>
      <c r="B102" s="127">
        <v>154</v>
      </c>
      <c r="C102" s="127" t="str">
        <f>VLOOKUP(B102,'[1]LISTADO ATM'!$A$2:$B$822,2,0)</f>
        <v xml:space="preserve">ATM Oficina Sánchez </v>
      </c>
      <c r="D102" s="166" t="s">
        <v>2570</v>
      </c>
      <c r="E102" s="167"/>
    </row>
    <row r="103" spans="1:5" ht="18" x14ac:dyDescent="0.25">
      <c r="A103" s="127" t="str">
        <f>VLOOKUP(B103,'[1]LISTADO ATM'!$A$2:$C$822,3,0)</f>
        <v>ESTE</v>
      </c>
      <c r="B103" s="127">
        <v>219</v>
      </c>
      <c r="C103" s="127" t="str">
        <f>VLOOKUP(B103,'[1]LISTADO ATM'!$A$2:$B$822,2,0)</f>
        <v xml:space="preserve">ATM Oficina La Altagracia (Higuey) </v>
      </c>
      <c r="D103" s="166" t="s">
        <v>2568</v>
      </c>
      <c r="E103" s="167"/>
    </row>
    <row r="104" spans="1:5" ht="18" x14ac:dyDescent="0.25">
      <c r="A104" s="127" t="str">
        <f>VLOOKUP(B104,'[1]LISTADO ATM'!$A$2:$C$822,3,0)</f>
        <v>NORTE</v>
      </c>
      <c r="B104" s="127">
        <v>291</v>
      </c>
      <c r="C104" s="127" t="str">
        <f>VLOOKUP(B104,'[1]LISTADO ATM'!$A$2:$B$822,2,0)</f>
        <v xml:space="preserve">ATM S/M Jumbo Las Colinas </v>
      </c>
      <c r="D104" s="166" t="s">
        <v>2568</v>
      </c>
      <c r="E104" s="167"/>
    </row>
    <row r="105" spans="1:5" ht="18" x14ac:dyDescent="0.25">
      <c r="A105" s="127" t="str">
        <f>VLOOKUP(B105,'[1]LISTADO ATM'!$A$2:$C$822,3,0)</f>
        <v>DISTRITO NACIONAL</v>
      </c>
      <c r="B105" s="127">
        <v>557</v>
      </c>
      <c r="C105" s="127" t="str">
        <f>VLOOKUP(B105,'[1]LISTADO ATM'!$A$2:$B$822,2,0)</f>
        <v xml:space="preserve">ATM Multicentro La Sirena Ave. Mella </v>
      </c>
      <c r="D105" s="166" t="s">
        <v>2570</v>
      </c>
      <c r="E105" s="167"/>
    </row>
    <row r="106" spans="1:5" ht="18" x14ac:dyDescent="0.25">
      <c r="A106" s="127" t="str">
        <f>VLOOKUP(B106,'[1]LISTADO ATM'!$A$2:$C$822,3,0)</f>
        <v>NORTE</v>
      </c>
      <c r="B106" s="127">
        <v>79</v>
      </c>
      <c r="C106" s="127" t="str">
        <f>VLOOKUP(B106,'[1]LISTADO ATM'!$A$2:$B$822,2,0)</f>
        <v xml:space="preserve">ATM UNP Luperón (Puerto Plata) </v>
      </c>
      <c r="D106" s="166" t="s">
        <v>2570</v>
      </c>
      <c r="E106" s="167"/>
    </row>
    <row r="107" spans="1:5" ht="18" x14ac:dyDescent="0.25">
      <c r="A107" s="127" t="str">
        <f>VLOOKUP(B107,'[1]LISTADO ATM'!$A$2:$C$822,3,0)</f>
        <v>NORTE</v>
      </c>
      <c r="B107" s="127">
        <v>315</v>
      </c>
      <c r="C107" s="127" t="str">
        <f>VLOOKUP(B107,'[1]LISTADO ATM'!$A$2:$B$822,2,0)</f>
        <v xml:space="preserve">ATM Oficina Estrella Sadalá </v>
      </c>
      <c r="D107" s="166" t="s">
        <v>2570</v>
      </c>
      <c r="E107" s="167"/>
    </row>
    <row r="108" spans="1:5" ht="18" x14ac:dyDescent="0.25">
      <c r="A108" s="127" t="str">
        <f>VLOOKUP(B108,'[1]LISTADO ATM'!$A$2:$C$822,3,0)</f>
        <v>NORTE</v>
      </c>
      <c r="B108" s="127">
        <v>299</v>
      </c>
      <c r="C108" s="127" t="str">
        <f>VLOOKUP(B108,'[1]LISTADO ATM'!$A$2:$B$822,2,0)</f>
        <v xml:space="preserve">ATM S/M Aprezio Cotui </v>
      </c>
      <c r="D108" s="166" t="s">
        <v>2568</v>
      </c>
      <c r="E108" s="167"/>
    </row>
    <row r="109" spans="1:5" ht="18" x14ac:dyDescent="0.25">
      <c r="A109" s="127" t="str">
        <f>VLOOKUP(B109,'[1]LISTADO ATM'!$A$2:$C$822,3,0)</f>
        <v>DISTRITO NACIONAL</v>
      </c>
      <c r="B109" s="127">
        <v>499</v>
      </c>
      <c r="C109" s="127" t="str">
        <f>VLOOKUP(B109,'[1]LISTADO ATM'!$A$2:$B$822,2,0)</f>
        <v xml:space="preserve">ATM Estación Sunix Tiradentes </v>
      </c>
      <c r="D109" s="166" t="s">
        <v>2570</v>
      </c>
      <c r="E109" s="167"/>
    </row>
    <row r="110" spans="1:5" ht="18.75" thickBot="1" x14ac:dyDescent="0.3">
      <c r="A110" s="127" t="str">
        <f>VLOOKUP(B110,'[1]LISTADO ATM'!$A$2:$C$822,3,0)</f>
        <v>DISTRITO NACIONAL</v>
      </c>
      <c r="B110" s="127">
        <v>718</v>
      </c>
      <c r="C110" s="127" t="str">
        <f>VLOOKUP(B110,'[1]LISTADO ATM'!$A$2:$B$822,2,0)</f>
        <v xml:space="preserve">ATM Feria Ganadera </v>
      </c>
      <c r="D110" s="166" t="s">
        <v>2568</v>
      </c>
      <c r="E110" s="167"/>
    </row>
    <row r="111" spans="1:5" ht="18.75" thickBot="1" x14ac:dyDescent="0.3">
      <c r="A111" s="119" t="s">
        <v>2476</v>
      </c>
      <c r="B111" s="149">
        <f>COUNT(B71:B110)</f>
        <v>40</v>
      </c>
      <c r="C111" s="110"/>
      <c r="D111" s="110"/>
      <c r="E111" s="111"/>
    </row>
  </sheetData>
  <mergeCells count="53">
    <mergeCell ref="D109:E109"/>
    <mergeCell ref="D110:E110"/>
    <mergeCell ref="D104:E104"/>
    <mergeCell ref="D105:E105"/>
    <mergeCell ref="D106:E106"/>
    <mergeCell ref="D107:E107"/>
    <mergeCell ref="D108:E108"/>
    <mergeCell ref="D99:E99"/>
    <mergeCell ref="D100:E100"/>
    <mergeCell ref="D101:E101"/>
    <mergeCell ref="D102:E102"/>
    <mergeCell ref="D103:E103"/>
    <mergeCell ref="D94:E94"/>
    <mergeCell ref="D95:E95"/>
    <mergeCell ref="D96:E96"/>
    <mergeCell ref="D97:E97"/>
    <mergeCell ref="D98:E98"/>
    <mergeCell ref="D89:E89"/>
    <mergeCell ref="D90:E90"/>
    <mergeCell ref="D91:E91"/>
    <mergeCell ref="D92:E92"/>
    <mergeCell ref="D93:E93"/>
    <mergeCell ref="D84:E84"/>
    <mergeCell ref="D85:E85"/>
    <mergeCell ref="D86:E86"/>
    <mergeCell ref="D87:E87"/>
    <mergeCell ref="D88:E88"/>
    <mergeCell ref="D81:E81"/>
    <mergeCell ref="D82:E82"/>
    <mergeCell ref="D83:E83"/>
    <mergeCell ref="D77:E77"/>
    <mergeCell ref="D78:E78"/>
    <mergeCell ref="C10:E10"/>
    <mergeCell ref="A12:E12"/>
    <mergeCell ref="C15:E15"/>
    <mergeCell ref="A69:E69"/>
    <mergeCell ref="D80:E80"/>
    <mergeCell ref="A17:E17"/>
    <mergeCell ref="A40:E40"/>
    <mergeCell ref="D79:E79"/>
    <mergeCell ref="A1:E1"/>
    <mergeCell ref="A2:E2"/>
    <mergeCell ref="A7:E7"/>
    <mergeCell ref="D75:E75"/>
    <mergeCell ref="D76:E76"/>
    <mergeCell ref="A56:E56"/>
    <mergeCell ref="A66:B66"/>
    <mergeCell ref="A67:B67"/>
    <mergeCell ref="D70:E70"/>
    <mergeCell ref="D71:E71"/>
    <mergeCell ref="D72:E72"/>
    <mergeCell ref="D73:E73"/>
    <mergeCell ref="D74:E74"/>
  </mergeCells>
  <phoneticPr fontId="46" type="noConversion"/>
  <conditionalFormatting sqref="B1:B1048576">
    <cfRule type="duplicateValues" dxfId="69" priority="2"/>
  </conditionalFormatting>
  <conditionalFormatting sqref="E1:E1048576">
    <cfRule type="duplicateValues" dxfId="6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7" priority="2"/>
  </conditionalFormatting>
  <conditionalFormatting sqref="A827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2431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5" priority="119326"/>
  </conditionalFormatting>
  <conditionalFormatting sqref="B33">
    <cfRule type="duplicateValues" dxfId="64" priority="119327"/>
    <cfRule type="duplicateValues" dxfId="63" priority="119328"/>
  </conditionalFormatting>
  <conditionalFormatting sqref="A33">
    <cfRule type="duplicateValues" dxfId="62" priority="119340"/>
  </conditionalFormatting>
  <conditionalFormatting sqref="A33">
    <cfRule type="duplicateValues" dxfId="61" priority="119341"/>
    <cfRule type="duplicateValues" dxfId="60" priority="119342"/>
  </conditionalFormatting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17.8324421296275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8" t="str">
        <f>VLOOKUP(E3,'LISTADO ATM'!$A$2:$B$818,2,0)</f>
        <v xml:space="preserve">ATM Canasta del Pueblo </v>
      </c>
      <c r="G3" s="138" t="str">
        <f>VLOOKUP(E3,VIP!$A$2:$O4512,6,0)</f>
        <v>NO</v>
      </c>
      <c r="H3" s="138" t="str">
        <f>VLOOKUP(E3,VIP!$A$2:$O4544,7,FALSE)</f>
        <v>Si</v>
      </c>
      <c r="I3" s="138" t="str">
        <f>VLOOKUP(E3,VIP!$A$2:$O4421,8,FALSE)</f>
        <v>Si</v>
      </c>
      <c r="J3" s="138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3" priority="99275"/>
  </conditionalFormatting>
  <conditionalFormatting sqref="B7">
    <cfRule type="duplicateValues" dxfId="52" priority="59"/>
    <cfRule type="duplicateValues" dxfId="51" priority="60"/>
    <cfRule type="duplicateValues" dxfId="50" priority="61"/>
  </conditionalFormatting>
  <conditionalFormatting sqref="B7">
    <cfRule type="duplicateValues" dxfId="49" priority="58"/>
  </conditionalFormatting>
  <conditionalFormatting sqref="B7">
    <cfRule type="duplicateValues" dxfId="48" priority="56"/>
    <cfRule type="duplicateValues" dxfId="47" priority="57"/>
  </conditionalFormatting>
  <conditionalFormatting sqref="B7">
    <cfRule type="duplicateValues" dxfId="46" priority="53"/>
    <cfRule type="duplicateValues" dxfId="45" priority="54"/>
    <cfRule type="duplicateValues" dxfId="44" priority="55"/>
  </conditionalFormatting>
  <conditionalFormatting sqref="B7">
    <cfRule type="duplicateValues" dxfId="43" priority="52"/>
  </conditionalFormatting>
  <conditionalFormatting sqref="B7">
    <cfRule type="duplicateValues" dxfId="42" priority="50"/>
    <cfRule type="duplicateValues" dxfId="41" priority="51"/>
  </conditionalFormatting>
  <conditionalFormatting sqref="B7">
    <cfRule type="duplicateValues" dxfId="40" priority="49"/>
  </conditionalFormatting>
  <conditionalFormatting sqref="B7">
    <cfRule type="duplicateValues" dxfId="39" priority="46"/>
    <cfRule type="duplicateValues" dxfId="38" priority="47"/>
    <cfRule type="duplicateValues" dxfId="37" priority="48"/>
  </conditionalFormatting>
  <conditionalFormatting sqref="B7">
    <cfRule type="duplicateValues" dxfId="36" priority="45"/>
  </conditionalFormatting>
  <conditionalFormatting sqref="B7">
    <cfRule type="duplicateValues" dxfId="35" priority="44"/>
  </conditionalFormatting>
  <conditionalFormatting sqref="B9">
    <cfRule type="duplicateValues" dxfId="34" priority="43"/>
  </conditionalFormatting>
  <conditionalFormatting sqref="B9">
    <cfRule type="duplicateValues" dxfId="33" priority="40"/>
    <cfRule type="duplicateValues" dxfId="32" priority="41"/>
    <cfRule type="duplicateValues" dxfId="31" priority="42"/>
  </conditionalFormatting>
  <conditionalFormatting sqref="B9">
    <cfRule type="duplicateValues" dxfId="30" priority="38"/>
    <cfRule type="duplicateValues" dxfId="29" priority="39"/>
  </conditionalFormatting>
  <conditionalFormatting sqref="B9">
    <cfRule type="duplicateValues" dxfId="28" priority="35"/>
    <cfRule type="duplicateValues" dxfId="27" priority="36"/>
    <cfRule type="duplicateValues" dxfId="26" priority="37"/>
  </conditionalFormatting>
  <conditionalFormatting sqref="B9">
    <cfRule type="duplicateValues" dxfId="25" priority="34"/>
  </conditionalFormatting>
  <conditionalFormatting sqref="B9">
    <cfRule type="duplicateValues" dxfId="24" priority="33"/>
  </conditionalFormatting>
  <conditionalFormatting sqref="B9">
    <cfRule type="duplicateValues" dxfId="23" priority="32"/>
  </conditionalFormatting>
  <conditionalFormatting sqref="B9">
    <cfRule type="duplicateValues" dxfId="22" priority="29"/>
    <cfRule type="duplicateValues" dxfId="21" priority="30"/>
    <cfRule type="duplicateValues" dxfId="20" priority="31"/>
  </conditionalFormatting>
  <conditionalFormatting sqref="B9">
    <cfRule type="duplicateValues" dxfId="19" priority="27"/>
    <cfRule type="duplicateValues" dxfId="18" priority="28"/>
  </conditionalFormatting>
  <conditionalFormatting sqref="C9">
    <cfRule type="duplicateValues" dxfId="17" priority="26"/>
  </conditionalFormatting>
  <conditionalFormatting sqref="E3">
    <cfRule type="duplicateValues" dxfId="16" priority="121638"/>
  </conditionalFormatting>
  <conditionalFormatting sqref="E3">
    <cfRule type="duplicateValues" dxfId="15" priority="121639"/>
    <cfRule type="duplicateValues" dxfId="14" priority="121640"/>
  </conditionalFormatting>
  <conditionalFormatting sqref="E3">
    <cfRule type="duplicateValues" dxfId="13" priority="121641"/>
    <cfRule type="duplicateValues" dxfId="12" priority="121642"/>
    <cfRule type="duplicateValues" dxfId="11" priority="121643"/>
    <cfRule type="duplicateValues" dxfId="10" priority="121644"/>
  </conditionalFormatting>
  <conditionalFormatting sqref="B3">
    <cfRule type="duplicateValues" dxfId="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7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5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2021-05-27T23:25:19Z</dcterms:modified>
</cp:coreProperties>
</file>