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REPORTE!$A$4:$Q$80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F84" i="1"/>
  <c r="G84" i="1"/>
  <c r="H84" i="1"/>
  <c r="I84" i="1"/>
  <c r="J84" i="1"/>
  <c r="K84" i="1"/>
  <c r="F38" i="1"/>
  <c r="G38" i="1"/>
  <c r="H38" i="1"/>
  <c r="I38" i="1"/>
  <c r="J38" i="1"/>
  <c r="K38" i="1"/>
  <c r="F85" i="1"/>
  <c r="G85" i="1"/>
  <c r="H85" i="1"/>
  <c r="I85" i="1"/>
  <c r="J85" i="1"/>
  <c r="K85" i="1"/>
  <c r="F93" i="1"/>
  <c r="G93" i="1"/>
  <c r="H93" i="1"/>
  <c r="I93" i="1"/>
  <c r="J93" i="1"/>
  <c r="K93" i="1"/>
  <c r="F86" i="1"/>
  <c r="G86" i="1"/>
  <c r="H86" i="1"/>
  <c r="I86" i="1"/>
  <c r="J86" i="1"/>
  <c r="K86" i="1"/>
  <c r="F28" i="1"/>
  <c r="G28" i="1"/>
  <c r="H28" i="1"/>
  <c r="I28" i="1"/>
  <c r="J28" i="1"/>
  <c r="K28" i="1"/>
  <c r="A31" i="1"/>
  <c r="A84" i="1"/>
  <c r="A38" i="1"/>
  <c r="A85" i="1"/>
  <c r="A93" i="1"/>
  <c r="A86" i="1"/>
  <c r="A28" i="1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3" i="1"/>
  <c r="F43" i="1"/>
  <c r="G43" i="1"/>
  <c r="H43" i="1"/>
  <c r="I43" i="1"/>
  <c r="J43" i="1"/>
  <c r="K43" i="1"/>
  <c r="A30" i="1"/>
  <c r="F30" i="1"/>
  <c r="G30" i="1"/>
  <c r="H30" i="1"/>
  <c r="I30" i="1"/>
  <c r="J30" i="1"/>
  <c r="K30" i="1"/>
  <c r="A67" i="16" l="1"/>
  <c r="F32" i="1"/>
  <c r="G32" i="1"/>
  <c r="H32" i="1"/>
  <c r="I32" i="1"/>
  <c r="J32" i="1"/>
  <c r="K32" i="1"/>
  <c r="F66" i="1"/>
  <c r="G66" i="1"/>
  <c r="H66" i="1"/>
  <c r="I66" i="1"/>
  <c r="J66" i="1"/>
  <c r="K66" i="1"/>
  <c r="F65" i="1"/>
  <c r="G65" i="1"/>
  <c r="H65" i="1"/>
  <c r="I65" i="1"/>
  <c r="J65" i="1"/>
  <c r="K65" i="1"/>
  <c r="F50" i="1"/>
  <c r="G50" i="1"/>
  <c r="H50" i="1"/>
  <c r="I50" i="1"/>
  <c r="J50" i="1"/>
  <c r="K50" i="1"/>
  <c r="F41" i="1"/>
  <c r="G41" i="1"/>
  <c r="H41" i="1"/>
  <c r="I41" i="1"/>
  <c r="J41" i="1"/>
  <c r="K41" i="1"/>
  <c r="F40" i="1"/>
  <c r="G40" i="1"/>
  <c r="H40" i="1"/>
  <c r="I40" i="1"/>
  <c r="J40" i="1"/>
  <c r="K40" i="1"/>
  <c r="F37" i="1"/>
  <c r="G37" i="1"/>
  <c r="H37" i="1"/>
  <c r="I37" i="1"/>
  <c r="J37" i="1"/>
  <c r="K37" i="1"/>
  <c r="A32" i="1"/>
  <c r="A66" i="1"/>
  <c r="A65" i="1"/>
  <c r="A50" i="1"/>
  <c r="A41" i="1"/>
  <c r="A40" i="1"/>
  <c r="A37" i="1"/>
  <c r="A74" i="1" l="1"/>
  <c r="A46" i="1"/>
  <c r="A75" i="1"/>
  <c r="A76" i="1"/>
  <c r="A77" i="1"/>
  <c r="A47" i="1"/>
  <c r="A78" i="1"/>
  <c r="A39" i="1"/>
  <c r="A48" i="1"/>
  <c r="A49" i="1"/>
  <c r="A79" i="1"/>
  <c r="A80" i="1"/>
  <c r="A59" i="1"/>
  <c r="A60" i="1"/>
  <c r="A24" i="1"/>
  <c r="A92" i="1"/>
  <c r="A29" i="1"/>
  <c r="A25" i="1"/>
  <c r="A61" i="1"/>
  <c r="A26" i="1"/>
  <c r="A62" i="1"/>
  <c r="A63" i="1"/>
  <c r="A64" i="1"/>
  <c r="A27" i="1"/>
  <c r="A81" i="1"/>
  <c r="A82" i="1"/>
  <c r="A83" i="1"/>
  <c r="F74" i="1"/>
  <c r="G74" i="1"/>
  <c r="H74" i="1"/>
  <c r="I74" i="1"/>
  <c r="J74" i="1"/>
  <c r="K74" i="1"/>
  <c r="F46" i="1"/>
  <c r="G46" i="1"/>
  <c r="H46" i="1"/>
  <c r="I46" i="1"/>
  <c r="J46" i="1"/>
  <c r="K46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47" i="1"/>
  <c r="G47" i="1"/>
  <c r="H47" i="1"/>
  <c r="I47" i="1"/>
  <c r="J47" i="1"/>
  <c r="K47" i="1"/>
  <c r="F78" i="1"/>
  <c r="G78" i="1"/>
  <c r="H78" i="1"/>
  <c r="I78" i="1"/>
  <c r="J78" i="1"/>
  <c r="K78" i="1"/>
  <c r="F39" i="1"/>
  <c r="G39" i="1"/>
  <c r="H39" i="1"/>
  <c r="I39" i="1"/>
  <c r="J39" i="1"/>
  <c r="K39" i="1"/>
  <c r="F48" i="1"/>
  <c r="G48" i="1"/>
  <c r="H48" i="1"/>
  <c r="I48" i="1"/>
  <c r="J48" i="1"/>
  <c r="K48" i="1"/>
  <c r="F49" i="1"/>
  <c r="G49" i="1"/>
  <c r="H49" i="1"/>
  <c r="I49" i="1"/>
  <c r="J49" i="1"/>
  <c r="K49" i="1"/>
  <c r="F79" i="1"/>
  <c r="G79" i="1"/>
  <c r="H79" i="1"/>
  <c r="I79" i="1"/>
  <c r="J79" i="1"/>
  <c r="K79" i="1"/>
  <c r="F80" i="1"/>
  <c r="G80" i="1"/>
  <c r="H80" i="1"/>
  <c r="I80" i="1"/>
  <c r="J80" i="1"/>
  <c r="K80" i="1"/>
  <c r="F59" i="1"/>
  <c r="G59" i="1"/>
  <c r="H59" i="1"/>
  <c r="I59" i="1"/>
  <c r="J59" i="1"/>
  <c r="K59" i="1"/>
  <c r="F60" i="1"/>
  <c r="G60" i="1"/>
  <c r="H60" i="1"/>
  <c r="I60" i="1"/>
  <c r="J60" i="1"/>
  <c r="K60" i="1"/>
  <c r="F24" i="1"/>
  <c r="G24" i="1"/>
  <c r="H24" i="1"/>
  <c r="I24" i="1"/>
  <c r="J24" i="1"/>
  <c r="K24" i="1"/>
  <c r="F92" i="1"/>
  <c r="G92" i="1"/>
  <c r="H92" i="1"/>
  <c r="I92" i="1"/>
  <c r="J92" i="1"/>
  <c r="K92" i="1"/>
  <c r="F29" i="1"/>
  <c r="G29" i="1"/>
  <c r="H29" i="1"/>
  <c r="I29" i="1"/>
  <c r="J29" i="1"/>
  <c r="K29" i="1"/>
  <c r="F25" i="1"/>
  <c r="G25" i="1"/>
  <c r="H25" i="1"/>
  <c r="I25" i="1"/>
  <c r="J25" i="1"/>
  <c r="K25" i="1"/>
  <c r="F61" i="1"/>
  <c r="G61" i="1"/>
  <c r="H61" i="1"/>
  <c r="I61" i="1"/>
  <c r="J61" i="1"/>
  <c r="K61" i="1"/>
  <c r="F26" i="1"/>
  <c r="G26" i="1"/>
  <c r="H26" i="1"/>
  <c r="I26" i="1"/>
  <c r="J26" i="1"/>
  <c r="K26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27" i="1"/>
  <c r="G27" i="1"/>
  <c r="H27" i="1"/>
  <c r="I27" i="1"/>
  <c r="J27" i="1"/>
  <c r="K27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34" i="1"/>
  <c r="A14" i="1"/>
  <c r="A15" i="1"/>
  <c r="A45" i="1"/>
  <c r="A68" i="1"/>
  <c r="A69" i="1"/>
  <c r="A70" i="1"/>
  <c r="A35" i="1"/>
  <c r="A36" i="1"/>
  <c r="A16" i="1"/>
  <c r="A71" i="1"/>
  <c r="A72" i="1"/>
  <c r="A73" i="1"/>
  <c r="A17" i="1"/>
  <c r="A18" i="1"/>
  <c r="A19" i="1"/>
  <c r="A51" i="1"/>
  <c r="A20" i="1"/>
  <c r="A52" i="1"/>
  <c r="A53" i="1"/>
  <c r="A54" i="1"/>
  <c r="A87" i="1"/>
  <c r="A88" i="1"/>
  <c r="A55" i="1"/>
  <c r="A89" i="1"/>
  <c r="A56" i="1"/>
  <c r="A57" i="1"/>
  <c r="A21" i="1"/>
  <c r="A58" i="1"/>
  <c r="A22" i="1"/>
  <c r="A90" i="1"/>
  <c r="A91" i="1"/>
  <c r="A23" i="1"/>
  <c r="F34" i="1"/>
  <c r="G34" i="1"/>
  <c r="H34" i="1"/>
  <c r="I34" i="1"/>
  <c r="J34" i="1"/>
  <c r="K34" i="1"/>
  <c r="F14" i="1"/>
  <c r="G14" i="1"/>
  <c r="H14" i="1"/>
  <c r="I14" i="1"/>
  <c r="J14" i="1"/>
  <c r="K14" i="1"/>
  <c r="F15" i="1"/>
  <c r="G15" i="1"/>
  <c r="H15" i="1"/>
  <c r="I15" i="1"/>
  <c r="J15" i="1"/>
  <c r="K15" i="1"/>
  <c r="F45" i="1"/>
  <c r="G45" i="1"/>
  <c r="H45" i="1"/>
  <c r="I45" i="1"/>
  <c r="J45" i="1"/>
  <c r="K45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35" i="1"/>
  <c r="G35" i="1"/>
  <c r="H35" i="1"/>
  <c r="I35" i="1"/>
  <c r="J35" i="1"/>
  <c r="K35" i="1"/>
  <c r="F36" i="1"/>
  <c r="G36" i="1"/>
  <c r="H36" i="1"/>
  <c r="I36" i="1"/>
  <c r="J36" i="1"/>
  <c r="K36" i="1"/>
  <c r="F16" i="1"/>
  <c r="G16" i="1"/>
  <c r="H16" i="1"/>
  <c r="I16" i="1"/>
  <c r="J16" i="1"/>
  <c r="K16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51" i="1"/>
  <c r="G51" i="1"/>
  <c r="H51" i="1"/>
  <c r="I51" i="1"/>
  <c r="J51" i="1"/>
  <c r="K51" i="1"/>
  <c r="F20" i="1"/>
  <c r="G20" i="1"/>
  <c r="H20" i="1"/>
  <c r="I20" i="1"/>
  <c r="J20" i="1"/>
  <c r="K20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87" i="1"/>
  <c r="G87" i="1"/>
  <c r="H87" i="1"/>
  <c r="I87" i="1"/>
  <c r="J87" i="1"/>
  <c r="K87" i="1"/>
  <c r="F88" i="1"/>
  <c r="G88" i="1"/>
  <c r="H88" i="1"/>
  <c r="I88" i="1"/>
  <c r="J88" i="1"/>
  <c r="K88" i="1"/>
  <c r="F55" i="1"/>
  <c r="G55" i="1"/>
  <c r="H55" i="1"/>
  <c r="I55" i="1"/>
  <c r="J55" i="1"/>
  <c r="K55" i="1"/>
  <c r="F89" i="1"/>
  <c r="G89" i="1"/>
  <c r="H89" i="1"/>
  <c r="I89" i="1"/>
  <c r="J89" i="1"/>
  <c r="K89" i="1"/>
  <c r="F56" i="1"/>
  <c r="G56" i="1"/>
  <c r="H56" i="1"/>
  <c r="I56" i="1"/>
  <c r="J56" i="1"/>
  <c r="K56" i="1"/>
  <c r="F57" i="1"/>
  <c r="G57" i="1"/>
  <c r="H57" i="1"/>
  <c r="I57" i="1"/>
  <c r="J57" i="1"/>
  <c r="K57" i="1"/>
  <c r="F21" i="1"/>
  <c r="G21" i="1"/>
  <c r="H21" i="1"/>
  <c r="I21" i="1"/>
  <c r="J21" i="1"/>
  <c r="K21" i="1"/>
  <c r="F58" i="1"/>
  <c r="G58" i="1"/>
  <c r="H58" i="1"/>
  <c r="I58" i="1"/>
  <c r="J58" i="1"/>
  <c r="K58" i="1"/>
  <c r="F22" i="1"/>
  <c r="G22" i="1"/>
  <c r="H22" i="1"/>
  <c r="I22" i="1"/>
  <c r="J22" i="1"/>
  <c r="K22" i="1"/>
  <c r="F90" i="1"/>
  <c r="G90" i="1"/>
  <c r="H90" i="1"/>
  <c r="I90" i="1"/>
  <c r="J90" i="1"/>
  <c r="K90" i="1"/>
  <c r="F91" i="1"/>
  <c r="G91" i="1"/>
  <c r="H91" i="1"/>
  <c r="I91" i="1"/>
  <c r="J91" i="1"/>
  <c r="K91" i="1"/>
  <c r="F23" i="1"/>
  <c r="G23" i="1"/>
  <c r="H23" i="1"/>
  <c r="I23" i="1"/>
  <c r="J23" i="1"/>
  <c r="K23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96" i="1"/>
  <c r="F96" i="1"/>
  <c r="G96" i="1"/>
  <c r="H96" i="1"/>
  <c r="I96" i="1"/>
  <c r="J96" i="1"/>
  <c r="K96" i="1"/>
  <c r="A44" i="1"/>
  <c r="F44" i="1"/>
  <c r="G44" i="1"/>
  <c r="H44" i="1"/>
  <c r="I44" i="1"/>
  <c r="J44" i="1"/>
  <c r="K44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67" i="1"/>
  <c r="F67" i="1"/>
  <c r="G67" i="1"/>
  <c r="H67" i="1"/>
  <c r="I67" i="1"/>
  <c r="J67" i="1"/>
  <c r="K67" i="1"/>
  <c r="F42" i="1" l="1"/>
  <c r="G42" i="1"/>
  <c r="H42" i="1"/>
  <c r="I42" i="1"/>
  <c r="J42" i="1"/>
  <c r="K42" i="1"/>
  <c r="A42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33" i="1"/>
  <c r="F33" i="1"/>
  <c r="G33" i="1"/>
  <c r="H33" i="1"/>
  <c r="I33" i="1"/>
  <c r="J33" i="1"/>
  <c r="K33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<sst xmlns="http://schemas.openxmlformats.org/spreadsheetml/2006/main" count="13593" uniqueCount="2585">
  <si>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</si>
  <si>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</si>
  <si>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</si>
  <si>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</si>
  <si>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</si>
  <si>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</si>
  <si>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</si>
  <si>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</si>
  <si>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</si>
  <si>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</si>
  <si>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</si>
  <si>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</si>
  <si>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</si>
  <si>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</si>
  <si>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</si>
  <si>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</si>
  <si>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</si>
  <si>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</si>
  <si>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</si>
  <si>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</si>
  <si>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</si>
  <si>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</si>
  <si>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</si>
  <si>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</si>
  <si>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</si>
  <si>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</si>
  <si>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</si>
  <si>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</si>
  <si>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</si>
  <si>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</si>
  <si>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</si>
  <si>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</si>
  <si>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</si>
  <si>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</si>
  <si>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</si>
  <si>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</si>
  <si>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</si>
  <si>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</si>
  <si>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</si>
  <si>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</si>
  <si>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</si>
  <si>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</si>
  <si>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</si>
  <si>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</si>
  <si>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</si>
  <si>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</si>
  <si>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</si>
  <si>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</si>
  <si>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</si>
  <si>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</si>
  <si>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</si>
  <si>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</si>
  <si>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</si>
  <si>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</si>
  <si>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</si>
  <si>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</si>
  <si>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</si>
  <si>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</si>
  <si>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</si>
  <si>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</si>
  <si>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</si>
  <si>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</si>
  <si>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</si>
  <si>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</si>
  <si>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</si>
  <si>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</si>
  <si>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</si>
  <si>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</si>
  <si>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</si>
  <si>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</si>
  <si>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</si>
  <si>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</si>
  <si>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</si>
  <si>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</si>
  <si>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</si>
  <si>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</si>
  <si>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</si>
  <si>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</si>
  <si>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</si>
  <si>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</si>
  <si>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</si>
  <si>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</si>
  <si>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</si>
  <si>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</si>
  <si>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</si>
  <si>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</si>
  <si>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</si>
  <si>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</si>
  <si>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</si>
  <si>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</si>
  <si>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</si>
  <si>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</si>
  <si>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</si>
  <si>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</si>
  <si>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</si>
  <si>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</si>
  <si>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</si>
  <si>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</si>
  <si>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</si>
  <si>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</si>
  <si>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</si>
  <si>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</si>
  <si>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</si>
  <si>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</si>
  <si>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</si>
  <si>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</si>
  <si>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</si>
  <si>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</si>
  <si>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</si>
  <si>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</si>
  <si>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</si>
  <si>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</si>
  <si>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</si>
  <si>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</si>
  <si>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</si>
  <si>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</si>
  <si>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</si>
  <si>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</si>
  <si>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</si>
  <si>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</si>
  <si>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</si>
  <si>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</si>
  <si>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</si>
  <si>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</si>
  <si>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</si>
  <si>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</si>
  <si>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</si>
  <si>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</si>
  <si>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</si>
  <si>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</si>
  <si>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</si>
  <si>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</si>
  <si>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</si>
  <si>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</si>
  <si>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</si>
  <si>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</si>
  <si>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</si>
  <si>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</si>
  <si>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</si>
  <si>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</si>
  <si>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</si>
  <si>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</si>
  <si>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</si>
  <si>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</si>
  <si>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</si>
  <si>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</si>
  <si>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</si>
  <si>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</si>
  <si>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</si>
  <si>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</si>
  <si>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</si>
  <si>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</si>
  <si>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</si>
  <si>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</si>
  <si>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</si>
  <si>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</si>
  <si>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</si>
  <si>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</si>
  <si>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</si>
  <si>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</si>
  <si>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</si>
  <si>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</si>
  <si>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</si>
  <si>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</si>
  <si>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</si>
  <si>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</si>
  <si>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</si>
  <si>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</si>
  <si>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</si>
  <si>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</si>
  <si>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</si>
  <si>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</si>
  <si>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</si>
  <si>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</si>
  <si>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</si>
  <si>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</si>
  <si>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</si>
  <si>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</si>
  <si>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</si>
  <si>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</si>
  <si>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</si>
  <si>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</si>
  <si>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</si>
  <si>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</si>
  <si>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</si>
  <si>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</si>
  <si>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</si>
  <si>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</si>
  <si>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</si>
  <si>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</si>
  <si>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</si>
  <si>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</si>
  <si>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</si>
  <si>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</si>
  <si>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</si>
  <si>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</si>
  <si>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</si>
  <si>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</si>
  <si>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</si>
  <si>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</si>
  <si>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</si>
  <si>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</si>
  <si>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</si>
  <si>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</si>
  <si>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</si>
  <si>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</si>
  <si>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</si>
  <si>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</si>
  <si>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</si>
  <si>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</si>
  <si>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</si>
  <si>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</si>
  <si>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</si>
  <si>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</si>
  <si>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</si>
  <si>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</si>
  <si>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</si>
  <si>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</si>
  <si>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</si>
  <si>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</si>
  <si>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</si>
  <si>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</si>
  <si>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</si>
  <si>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</si>
  <si>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</si>
  <si>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</si>
  <si>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</si>
  <si>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</si>
  <si>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</si>
  <si>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</si>
  <si>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</si>
  <si>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</si>
  <si>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</si>
  <si>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</si>
  <si>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</si>
  <si>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</si>
  <si>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</si>
  <si>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</si>
  <si>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</si>
  <si>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</si>
  <si>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</si>
  <si>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</si>
  <si>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</si>
  <si>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</si>
  <si>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</si>
  <si>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</si>
  <si>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</si>
  <si>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</si>
  <si>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</si>
  <si>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</si>
  <si>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</si>
  <si>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</si>
  <si>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</si>
  <si>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</si>
  <si>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</si>
  <si>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</si>
  <si>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</si>
  <si>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</si>
  <si>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</si>
  <si>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</si>
  <si>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</si>
  <si>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</si>
  <si>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</si>
  <si>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</si>
  <si>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</si>
  <si>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</si>
  <si>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</si>
  <si>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</si>
  <si>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</si>
  <si>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</si>
  <si>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</si>
  <si>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</si>
  <si>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</si>
  <si>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</si>
  <si>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</si>
  <si>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</si>
  <si>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</si>
  <si>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</si>
  <si>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</si>
  <si>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</si>
  <si>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</si>
  <si>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</si>
  <si>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</si>
  <si>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</si>
  <si>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</si>
  <si>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</si>
  <si>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</si>
  <si>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</si>
  <si>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</si>
  <si>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</si>
  <si>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</si>
  <si>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</si>
  <si>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</si>
  <si>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</si>
  <si>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</si>
  <si>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</si>
  <si>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</si>
  <si>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</si>
  <si>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</si>
  <si>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</si>
  <si>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</si>
  <si>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</si>
  <si>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</si>
  <si>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</si>
  <si>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</si>
  <si>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</si>
  <si>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</si>
  <si>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</si>
  <si>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</si>
  <si>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</si>
  <si>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</si>
  <si>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</si>
  <si>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</si>
  <si>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</si>
  <si>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</si>
  <si>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</si>
  <si>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</si>
  <si>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</si>
  <si>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</si>
  <si>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</si>
  <si>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</si>
  <si>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</si>
  <si>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</si>
  <si>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</si>
  <si>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</si>
  <si>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</si>
  <si>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</si>
  <si>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</si>
  <si>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</si>
  <si>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</si>
  <si>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</si>
  <si>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</si>
  <si>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</si>
  <si>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</si>
  <si>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</si>
  <si>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</si>
  <si>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</si>
  <si>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</si>
  <si>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</si>
  <si>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</si>
  <si>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</si>
  <si>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</si>
  <si>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</si>
  <si>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</si>
  <si>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</si>
  <si>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</si>
  <si>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</si>
  <si>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</si>
  <si>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</si>
  <si>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</si>
  <si>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</si>
  <si>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</si>
  <si>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</si>
  <si>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</si>
  <si>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</si>
  <si>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</si>
  <si>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</si>
  <si>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</si>
  <si>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</si>
  <si>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</si>
  <si>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</si>
  <si>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</si>
  <si>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</si>
  <si>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</si>
  <si>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</si>
  <si>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</si>
  <si>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</si>
  <si>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</si>
  <si>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</si>
  <si>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</si>
  <si>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</si>
  <si>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</si>
  <si>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</si>
  <si>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</si>
  <si>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</si>
  <si>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</si>
  <si>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</si>
  <si>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</si>
  <si>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</si>
  <si>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</si>
  <si>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</si>
  <si>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</si>
  <si>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</si>
  <si>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</si>
  <si>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</si>
  <si>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</si>
  <si>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</si>
  <si>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</si>
  <si>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</si>
  <si>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</si>
  <si>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</si>
  <si>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</si>
  <si>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</si>
  <si>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</si>
  <si>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</si>
  <si>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</si>
  <si>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</si>
  <si>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</si>
  <si>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</si>
  <si>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</si>
  <si>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</si>
  <si>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</si>
  <si>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</si>
  <si>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</si>
  <si>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</si>
  <si>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</si>
  <si>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</si>
  <si>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</si>
  <si>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</si>
  <si>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</si>
  <si>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</si>
  <si>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</si>
  <si>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</si>
  <si>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</si>
  <si>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</si>
  <si>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</si>
  <si>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</si>
  <si>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</si>
  <si>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</si>
  <si>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</si>
  <si>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</si>
  <si>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</si>
  <si>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</si>
  <si>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</si>
  <si>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</si>
  <si>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</si>
  <si>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</si>
  <si>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</si>
  <si>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</si>
  <si>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</si>
  <si>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</si>
  <si>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</si>
  <si>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</si>
  <si>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</si>
  <si>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</si>
  <si>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</si>
  <si>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</si>
  <si>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</si>
  <si>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</si>
  <si>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</si>
  <si>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</si>
  <si>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</si>
  <si>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</si>
  <si>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</si>
  <si>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</si>
  <si>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</si>
  <si>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</si>
  <si>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</si>
  <si>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</si>
  <si>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</si>
  <si>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</si>
  <si>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</si>
  <si>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</si>
  <si>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</si>
  <si>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</si>
  <si>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</si>
  <si>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</si>
  <si>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</si>
  <si>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</si>
  <si>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</si>
  <si>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</si>
  <si>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</si>
  <si>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</si>
  <si>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</si>
  <si>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</si>
  <si>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</si>
  <si>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</si>
  <si>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</si>
  <si>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</si>
  <si>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</si>
  <si>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</si>
  <si>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</si>
  <si>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</si>
  <si>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</si>
  <si>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</si>
  <si>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</si>
  <si>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</si>
  <si>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</si>
  <si>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</si>
  <si>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</si>
  <si>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</si>
  <si>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</si>
  <si>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</si>
  <si>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</si>
  <si>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</si>
  <si>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</si>
  <si>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</si>
  <si>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</si>
  <si>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</si>
  <si>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</si>
  <si>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</si>
  <si>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</si>
  <si>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</si>
  <si>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</si>
  <si>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</si>
  <si>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</si>
  <si>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</si>
  <si>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</si>
  <si>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</si>
  <si>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</si>
  <si>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</si>
  <si>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</si>
  <si>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</si>
  <si>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</si>
  <si>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</si>
  <si>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</si>
  <si>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</si>
  <si>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</si>
  <si>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</si>
  <si>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</si>
  <si>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</si>
  <si>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</si>
  <si>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</si>
  <si>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</si>
  <si>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</si>
  <si>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</si>
  <si>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</si>
  <si>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</si>
  <si>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</si>
  <si>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</si>
  <si>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</si>
  <si>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</si>
  <si>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</si>
  <si>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</si>
  <si>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</si>
  <si>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</si>
  <si>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</si>
  <si>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</si>
  <si>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</si>
  <si>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</si>
  <si>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</si>
  <si>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</si>
  <si>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</si>
  <si>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</si>
  <si>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</si>
  <si>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</si>
  <si>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</si>
  <si>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</si>
  <si>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</si>
  <si>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</si>
  <si>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</si>
  <si>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</si>
  <si>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</si>
  <si>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</si>
  <si>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</si>
  <si>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</si>
  <si>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</si>
  <si>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</si>
  <si>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</si>
  <si>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</si>
  <si>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</si>
  <si>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</si>
  <si>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</si>
  <si>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</si>
  <si>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</si>
  <si>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</si>
  <si>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</si>
  <si>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</si>
  <si>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</si>
  <si>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</si>
  <si>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</si>
  <si>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</si>
  <si>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</si>
  <si>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</si>
  <si>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</si>
  <si>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</si>
  <si>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</si>
  <si>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</si>
  <si>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</si>
  <si>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</si>
  <si>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</si>
  <si>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</si>
  <si>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</si>
  <si>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</si>
  <si>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</si>
  <si>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</si>
  <si>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</si>
  <si>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</si>
  <si>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</si>
  <si>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</si>
  <si>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</si>
  <si>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</si>
  <si>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</si>
  <si>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</si>
  <si>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</si>
  <si>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</si>
  <si>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</si>
  <si>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</si>
  <si>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</si>
  <si>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</si>
  <si>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</si>
  <si>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</si>
  <si>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</si>
  <si>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</si>
  <si>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</si>
  <si>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</si>
  <si>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</si>
  <si>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</si>
  <si>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</si>
  <si>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</si>
  <si>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</si>
  <si>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</si>
  <si>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</si>
  <si>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</si>
  <si>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</si>
  <si>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</si>
  <si>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</si>
  <si>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</si>
  <si>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</si>
  <si>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</si>
  <si>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</si>
  <si>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</si>
  <si>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</si>
  <si>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</si>
  <si>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</si>
  <si>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</si>
  <si>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</si>
  <si>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</si>
  <si>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</si>
  <si>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</si>
  <si>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</si>
  <si>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</si>
  <si>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</si>
  <si>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</si>
  <si>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</si>
  <si>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</si>
  <si>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</si>
  <si>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</si>
  <si>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</si>
  <si>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</si>
  <si>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</si>
  <si>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</si>
  <si>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</si>
  <si>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</si>
  <si>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</si>
  <si>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</si>
  <si>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</si>
  <si>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</si>
  <si>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</si>
  <si>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</si>
  <si>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</si>
  <si>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</si>
  <si>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</si>
  <si>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</si>
  <si>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</si>
  <si>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</si>
  <si>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</si>
  <si>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</si>
  <si>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</si>
  <si>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</si>
  <si>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</si>
  <si>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</si>
  <si>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</si>
  <si>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</si>
  <si>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</si>
  <si>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</si>
  <si>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</si>
  <si>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</si>
  <si>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</si>
  <si>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</si>
  <si>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</si>
  <si>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</si>
  <si>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</si>
  <si>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</si>
  <si>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</si>
  <si>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</si>
  <si>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</si>
  <si>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</si>
  <si>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</si>
  <si>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</si>
  <si>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</si>
  <si>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</si>
  <si>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</si>
  <si>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</si>
  <si>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</si>
  <si>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</si>
  <si>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</si>
  <si>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</si>
  <si>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</si>
  <si>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</si>
  <si>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</si>
  <si>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</si>
  <si>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</si>
  <si>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</si>
  <si>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</si>
  <si>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</si>
  <si>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</si>
  <si>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</si>
  <si>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</si>
  <si>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</si>
  <si>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</si>
  <si>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</si>
  <si>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</si>
  <si>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</si>
  <si>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</si>
  <si>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</si>
  <si>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</si>
  <si>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</si>
  <si>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</si>
  <si>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</si>
  <si>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</si>
  <si>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</si>
  <si>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</si>
  <si>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</si>
  <si>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</si>
  <si>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</si>
  <si>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</si>
  <si>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</si>
  <si>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</si>
  <si>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</si>
  <si>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</si>
  <si>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</si>
  <si>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</si>
  <si>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</si>
  <si>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</si>
  <si>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</si>
  <si>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</si>
  <si>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</si>
  <si>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</si>
  <si>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</si>
  <si>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</si>
  <si>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</si>
  <si>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</si>
  <si>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</si>
  <si>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</si>
  <si>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</si>
  <si>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</si>
  <si>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</si>
  <si>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</si>
  <si>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</si>
  <si>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</si>
  <si>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</si>
  <si>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</si>
  <si>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</si>
  <si>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</si>
  <si>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</si>
  <si>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</si>
  <si>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</si>
  <si>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</si>
  <si>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</si>
  <si>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</si>
  <si>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</si>
  <si>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</si>
  <si>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</si>
  <si>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</si>
  <si>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</si>
  <si>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</si>
  <si>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</si>
  <si>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</si>
  <si>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</si>
  <si>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</si>
  <si>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</si>
  <si>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</si>
  <si>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</si>
  <si>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</si>
  <si>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</si>
  <si>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</si>
  <si>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</si>
  <si>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</si>
  <si>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</si>
  <si>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</si>
  <si>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</si>
  <si>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</si>
  <si>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</si>
  <si>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</si>
  <si>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</si>
  <si>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</si>
  <si>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</si>
  <si>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</si>
  <si>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</si>
  <si>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</si>
  <si>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</si>
  <si>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</si>
  <si>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</si>
  <si>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</si>
  <si>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</si>
  <si>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</si>
  <si>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</si>
  <si>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</si>
  <si>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</si>
  <si>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</si>
  <si>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</si>
  <si>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</si>
  <si>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</si>
  <si>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</si>
  <si>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</si>
  <si>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</si>
  <si>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</si>
  <si>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</si>
  <si>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</si>
  <si>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</si>
  <si>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</si>
  <si>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</si>
  <si>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</si>
  <si>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</si>
  <si>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</si>
  <si>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</si>
  <si>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</si>
  <si>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</si>
  <si>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</si>
  <si>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</si>
  <si>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</si>
  <si>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</si>
  <si>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</si>
  <si>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</si>
  <si>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</si>
  <si>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</si>
  <si>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</si>
  <si>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</si>
  <si>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</si>
  <si>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</si>
  <si>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</si>
  <si>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</si>
  <si>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</si>
  <si>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</si>
  <si>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</si>
  <si>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</si>
  <si>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</si>
  <si>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</si>
  <si>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</si>
  <si>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</si>
  <si>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</si>
  <si>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</si>
  <si>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</si>
  <si>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</si>
  <si>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</si>
  <si>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</si>
  <si>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</si>
  <si>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</si>
  <si>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</si>
  <si>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</si>
  <si>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</si>
  <si>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</si>
  <si>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</si>
  <si>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</si>
  <si>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</si>
  <si>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</si>
  <si>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</si>
  <si>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</si>
  <si>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</si>
  <si>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</si>
  <si>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</si>
  <si>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</si>
  <si>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</si>
  <si>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</si>
  <si>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</si>
  <si>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</si>
  <si>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</si>
  <si>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</si>
  <si>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</si>
  <si>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</si>
  <si>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</si>
  <si>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</si>
  <si>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</si>
  <si>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</si>
  <si>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</si>
  <si>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</si>
  <si>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</si>
  <si>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</si>
  <si>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</si>
  <si>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</si>
  <si>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</si>
  <si>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</si>
  <si>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</si>
  <si>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</si>
  <si>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</si>
  <si>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</si>
  <si>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</si>
  <si>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</si>
  <si>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</si>
  <si>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</si>
  <si>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</si>
  <si>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</si>
  <si>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</si>
  <si>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</si>
  <si>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</si>
  <si>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</si>
  <si>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</si>
  <si>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</si>
  <si>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</si>
  <si>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</si>
  <si>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</si>
  <si>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</si>
  <si>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</si>
  <si>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</si>
  <si>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</si>
  <si>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</si>
  <si>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</si>
  <si>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</si>
  <si>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</si>
  <si>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</si>
  <si>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</si>
  <si>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</si>
  <si>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</si>
  <si>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</si>
  <si>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</si>
  <si>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</si>
  <si>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</si>
  <si>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</si>
  <si>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</si>
  <si>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</si>
  <si>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</si>
  <si>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</si>
  <si>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</si>
  <si>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</si>
  <si>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</si>
  <si>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</si>
  <si>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</si>
  <si>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</si>
  <si>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</si>
  <si>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</si>
  <si>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</si>
  <si>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</si>
  <si>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</si>
  <si>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</si>
  <si>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</si>
  <si>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</si>
  <si>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</si>
  <si>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</si>
  <si>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</si>
  <si>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</si>
  <si>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</si>
  <si>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</si>
  <si>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</si>
  <si>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</si>
  <si>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</si>
  <si>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</si>
  <si>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</si>
  <si>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</si>
  <si>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</si>
  <si>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</si>
  <si>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</si>
  <si>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</si>
  <si>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</si>
  <si>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</si>
  <si>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</si>
  <si>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</si>
  <si>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</si>
  <si>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</si>
  <si>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</si>
  <si>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</si>
  <si>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</si>
  <si>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</si>
  <si>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</si>
  <si>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</si>
  <si>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</si>
  <si>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</si>
  <si>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</si>
  <si>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</si>
  <si>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</si>
  <si>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</si>
  <si>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</si>
  <si>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</si>
  <si>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</si>
  <si>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</si>
  <si>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</si>
  <si>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</si>
  <si>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</si>
  <si>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</si>
  <si>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</si>
  <si>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</si>
  <si>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</si>
  <si>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</si>
  <si>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</si>
  <si>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</si>
  <si>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</si>
  <si>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</si>
  <si>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</si>
  <si>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</si>
  <si>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</si>
  <si>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</si>
  <si>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</si>
  <si>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</si>
  <si>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</si>
  <si>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</si>
  <si>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</si>
  <si>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</si>
  <si>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</si>
  <si>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</si>
  <si>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</si>
  <si>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</si>
  <si>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</si>
  <si>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</si>
  <si>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</si>
  <si>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</si>
  <si>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</si>
  <si>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</si>
  <si>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</si>
  <si>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</si>
  <si>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</si>
  <si>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</si>
  <si>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</si>
  <si>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</si>
  <si>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</si>
  <si>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</si>
  <si>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</si>
  <si>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</si>
  <si>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</si>
  <si>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</si>
  <si>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</si>
  <si>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</si>
  <si>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</si>
  <si>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</si>
  <si>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</si>
  <si>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</si>
  <si>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</si>
  <si>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</si>
  <si>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</si>
  <si>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</si>
  <si>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</si>
  <si>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</si>
  <si>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</si>
  <si>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</si>
  <si>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</si>
  <si>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</si>
  <si>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</si>
  <si>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</si>
  <si>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</si>
  <si>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</si>
  <si>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</si>
  <si>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</si>
  <si>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</si>
  <si>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</si>
  <si>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</si>
  <si>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</si>
  <si>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</si>
  <si>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</si>
  <si>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</si>
  <si>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</si>
  <si>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</si>
  <si>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</si>
  <si>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</si>
  <si>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</si>
  <si>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</si>
  <si>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</si>
  <si>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</si>
  <si>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</si>
  <si>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</si>
  <si>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</si>
  <si>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</si>
  <si>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</si>
  <si>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</si>
  <si>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</si>
  <si>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</si>
  <si>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</si>
  <si>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</si>
  <si>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</si>
  <si>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</si>
  <si>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</si>
  <si>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</si>
  <si>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</si>
  <si>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</si>
  <si>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</si>
  <si>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</si>
  <si>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</si>
  <si>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</si>
  <si>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</si>
  <si>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</si>
  <si>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</si>
  <si>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</si>
  <si>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</si>
  <si>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</si>
  <si>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</si>
  <si>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</si>
  <si>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</si>
  <si>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</si>
  <si>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</si>
  <si>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</si>
  <si>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</si>
  <si>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</si>
  <si>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</si>
  <si>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</si>
  <si>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</si>
  <si>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</si>
  <si>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</si>
  <si>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</si>
  <si>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</si>
  <si>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</si>
  <si>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</si>
  <si>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</si>
  <si>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</si>
  <si>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</si>
  <si>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</si>
  <si>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</si>
  <si>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</si>
  <si>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</si>
  <si>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</si>
  <si>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</si>
  <si>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</si>
  <si>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</si>
  <si>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</si>
  <si>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</si>
  <si>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</si>
  <si>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</si>
  <si>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</si>
  <si>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</si>
  <si>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</si>
  <si>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</si>
  <si>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</si>
  <si>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</si>
  <si>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</si>
  <si>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</si>
  <si>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</si>
  <si>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</si>
  <si>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</si>
  <si>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</si>
  <si>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</si>
  <si>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</si>
  <si>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</si>
  <si>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</si>
  <si>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</si>
  <si>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</si>
  <si>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</si>
  <si>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</si>
  <si>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</si>
  <si>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</si>
  <si>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</si>
  <si>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</si>
  <si>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</si>
  <si>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</si>
  <si>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</si>
  <si>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</si>
  <si>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</si>
  <si>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</si>
  <si>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</si>
  <si>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</si>
  <si>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</si>
  <si>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</si>
  <si>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</si>
  <si>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</si>
  <si>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</si>
  <si>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</si>
  <si>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</si>
  <si>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</si>
  <si>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</si>
  <si>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</si>
  <si>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</si>
  <si>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</si>
  <si>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</si>
  <si>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</si>
  <si>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</si>
  <si>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</si>
  <si>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</si>
  <si>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</si>
  <si>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</si>
  <si>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</si>
  <si>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</si>
  <si>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</si>
  <si>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</si>
  <si>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</si>
  <si>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</si>
  <si>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</si>
  <si>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</si>
  <si>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</si>
  <si>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</si>
  <si>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</si>
  <si>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</si>
  <si>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</si>
  <si>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</si>
  <si>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</si>
  <si>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</si>
  <si>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</si>
  <si>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</si>
  <si>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</si>
  <si>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</si>
  <si>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</si>
  <si>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</si>
  <si>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</si>
  <si>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</si>
  <si>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</si>
  <si>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</si>
  <si>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</si>
  <si>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</si>
  <si>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</si>
  <si>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</si>
  <si>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</si>
  <si>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</si>
  <si>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</si>
  <si>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</si>
  <si>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</si>
  <si>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</si>
  <si>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</si>
  <si>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</si>
  <si>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</si>
  <si>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</si>
  <si>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</si>
  <si>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</si>
  <si>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</si>
  <si>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</si>
  <si>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</si>
  <si>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</si>
  <si>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</si>
  <si>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</si>
  <si>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</si>
  <si>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</si>
  <si>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</si>
  <si>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</si>
  <si>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</si>
  <si>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</si>
  <si>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</si>
  <si>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</si>
  <si>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</si>
  <si>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</si>
  <si>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</si>
  <si>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</si>
  <si>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</si>
  <si>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</si>
  <si>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</si>
  <si>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</si>
  <si>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</si>
  <si>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</si>
  <si>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</si>
  <si>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</si>
  <si>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</si>
  <si>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</si>
  <si>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</si>
  <si>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</si>
  <si>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</si>
  <si>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</si>
  <si>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</si>
  <si>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</si>
  <si>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</si>
  <si>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</si>
  <si>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</si>
  <si>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</si>
  <si>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</si>
  <si>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</si>
  <si>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</si>
  <si>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</si>
  <si>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</si>
  <si>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</si>
  <si>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</si>
  <si>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</si>
  <si>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</si>
  <si>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</si>
  <si>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</si>
  <si>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</si>
  <si>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</si>
  <si>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</si>
  <si>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</si>
  <si>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</si>
  <si>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</si>
  <si>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</si>
  <si>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</si>
  <si>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</si>
  <si>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</si>
  <si>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</si>
  <si>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</si>
  <si>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</si>
  <si>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</si>
  <si>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</si>
  <si>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</si>
  <si>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</si>
  <si>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</si>
  <si>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</si>
  <si>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</si>
  <si>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</si>
  <si>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</si>
  <si>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</si>
  <si>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</si>
  <si>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</si>
  <si>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</si>
  <si>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</si>
  <si>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</si>
  <si>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</si>
  <si>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</si>
  <si>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</si>
  <si>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</si>
  <si>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</si>
  <si>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</si>
  <si>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</si>
  <si>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</si>
  <si>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</si>
  <si>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</si>
  <si>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</si>
  <si>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</si>
  <si>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</si>
  <si>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</si>
  <si>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</si>
  <si>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</si>
  <si>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</si>
  <si>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</si>
  <si>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</si>
  <si>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</si>
  <si>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</si>
  <si>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</si>
  <si>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</si>
  <si>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</si>
  <si>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</si>
  <si>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</si>
  <si>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</si>
  <si>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</si>
  <si>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</si>
  <si>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</si>
  <si>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</si>
  <si>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</si>
  <si>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</si>
  <si>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</si>
  <si>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</si>
  <si>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</si>
  <si>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</si>
  <si>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</si>
  <si>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</si>
  <si>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</si>
  <si>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</si>
  <si>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</si>
  <si>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</si>
  <si>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</si>
  <si>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</si>
  <si>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</si>
  <si>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</si>
  <si>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</si>
  <si>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</si>
  <si>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</si>
  <si>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</si>
  <si>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</si>
  <si>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</si>
  <si>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</si>
  <si>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</si>
  <si>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</si>
  <si>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</si>
  <si>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</si>
  <si>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</si>
  <si>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</si>
  <si>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</si>
  <si>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</si>
  <si>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</si>
  <si>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</si>
  <si>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</si>
  <si>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</si>
  <si>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</si>
  <si>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</si>
  <si>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</si>
  <si>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</si>
  <si>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</si>
  <si>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</si>
  <si>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</si>
  <si>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</si>
  <si>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</si>
  <si>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</si>
  <si>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</si>
  <si>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</si>
  <si>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</si>
  <si>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</si>
  <si>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</si>
  <si>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</si>
  <si>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</si>
  <si>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</si>
  <si>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</si>
  <si>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</si>
  <si>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</si>
  <si>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</si>
  <si>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</si>
  <si>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</si>
  <si>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</si>
  <si>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</si>
  <si>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</si>
  <si>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</si>
  <si>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</si>
  <si>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</si>
  <si>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</si>
  <si>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</si>
  <si>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</si>
  <si>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</si>
  <si>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</si>
  <si>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</si>
  <si>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</si>
  <si>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</si>
  <si>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</si>
  <si>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</si>
  <si>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</si>
  <si>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</si>
  <si>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</si>
  <si>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</si>
  <si>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</si>
  <si>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</si>
  <si>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</si>
  <si>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</si>
  <si>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</si>
  <si>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</si>
  <si>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</si>
  <si>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</si>
  <si>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</si>
  <si>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</si>
  <si>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</si>
  <si>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</si>
  <si>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</si>
  <si>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</si>
  <si>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</si>
  <si>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</si>
  <si>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</si>
  <si>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</si>
  <si>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</si>
  <si>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</si>
  <si>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</si>
  <si>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</si>
  <si>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</si>
  <si>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</si>
  <si>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</si>
  <si>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</si>
  <si>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</si>
  <si>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</si>
  <si>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</si>
  <si>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</si>
  <si>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</si>
  <si>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</si>
  <si>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</si>
  <si>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</si>
  <si>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</si>
  <si>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</si>
  <si>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</si>
  <si>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</si>
  <si>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</si>
  <si>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</si>
  <si>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</si>
  <si>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</si>
  <si>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</si>
  <si>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</si>
  <si>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</si>
  <si>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</si>
  <si>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</si>
  <si>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</si>
  <si>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</si>
  <si>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</si>
  <si>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</si>
  <si>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</si>
  <si>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</si>
  <si>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</si>
  <si>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</si>
  <si>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</si>
  <si>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</si>
  <si>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</si>
  <si>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</si>
  <si>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</si>
  <si>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</si>
  <si>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</si>
  <si>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</si>
  <si>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</si>
  <si>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</si>
  <si>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</si>
  <si>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</si>
  <si>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</si>
  <si>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</si>
  <si>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</si>
  <si>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</si>
  <si>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</si>
  <si>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</si>
  <si>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</si>
  <si>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</si>
  <si>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</si>
  <si>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</si>
  <si>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</si>
  <si>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</si>
  <si>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</si>
  <si>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</si>
  <si>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</si>
  <si>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</si>
  <si>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</si>
  <si>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</si>
  <si>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</si>
  <si>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</si>
  <si>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</si>
  <si>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</si>
  <si>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</si>
  <si>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</si>
  <si>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</si>
  <si>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</si>
  <si>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</si>
  <si>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</si>
  <si>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</si>
  <si>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</si>
  <si>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</si>
  <si>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</si>
  <si>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</si>
  <si>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</si>
  <si>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</si>
  <si>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</si>
  <si>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</si>
  <si>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</si>
  <si>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</si>
  <si>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</si>
  <si>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</si>
  <si>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</si>
  <si>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</si>
  <si>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</si>
  <si>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</si>
  <si>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</si>
  <si>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</si>
  <si>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</si>
  <si>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</si>
  <si>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</si>
  <si>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</si>
  <si>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</si>
  <si>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</si>
  <si>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</si>
  <si>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</si>
  <si>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</si>
  <si>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</si>
  <si>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</si>
  <si>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</si>
  <si>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</si>
  <si>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</si>
  <si>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</si>
  <si>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</si>
  <si>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</si>
  <si>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</si>
  <si>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</si>
  <si>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</si>
  <si>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</si>
  <si>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</si>
  <si>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</si>
  <si>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</si>
  <si>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</si>
  <si>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</si>
  <si>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</si>
  <si>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</si>
  <si>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</si>
  <si>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</si>
  <si>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</si>
  <si>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</si>
  <si>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</si>
  <si>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</si>
  <si>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</si>
  <si>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</si>
  <si>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</si>
  <si>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</si>
  <si>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</si>
  <si>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</si>
  <si>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</si>
  <si>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</si>
  <si>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</si>
  <si>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</si>
  <si>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</si>
  <si>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</si>
  <si>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</si>
  <si>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</si>
  <si>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</si>
  <si>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</si>
  <si>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</si>
  <si>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</si>
  <si>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</si>
  <si>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</si>
  <si>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</si>
  <si>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</si>
  <si>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</si>
  <si>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</si>
  <si>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</si>
  <si>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</si>
  <si>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</si>
  <si>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</si>
  <si>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</si>
  <si>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</si>
  <si>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</si>
  <si>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</si>
  <si>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</si>
  <si>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</si>
  <si>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</si>
  <si>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</si>
  <si>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</si>
  <si>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</si>
  <si>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</si>
  <si>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</si>
  <si>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</si>
  <si>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</si>
  <si>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</si>
  <si>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</si>
  <si>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</si>
  <si>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</si>
  <si>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</si>
  <si>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</si>
  <si>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</si>
  <si>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</si>
  <si>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</si>
  <si>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</si>
  <si>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</si>
  <si>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</si>
  <si>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</si>
  <si>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</si>
  <si>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</si>
  <si>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</si>
  <si>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</si>
  <si>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</si>
  <si>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</si>
  <si>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</si>
  <si>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</si>
  <si>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</si>
  <si>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</si>
  <si>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</si>
  <si>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</si>
  <si>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</si>
  <si>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</si>
  <si>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</si>
  <si>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</si>
  <si>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</si>
  <si>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</si>
  <si>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</si>
  <si>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</si>
  <si>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</si>
  <si>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</si>
  <si>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</si>
  <si>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</si>
  <si>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</si>
  <si>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</si>
  <si>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</si>
  <si>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</si>
  <si>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</si>
  <si>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</si>
  <si>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</si>
  <si>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</si>
  <si>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</si>
  <si>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</si>
  <si>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</si>
  <si>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</si>
  <si>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</si>
  <si>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</si>
  <si>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</si>
  <si>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</si>
  <si>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</si>
  <si>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</si>
  <si>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</si>
  <si>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</si>
  <si>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</si>
  <si>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</si>
  <si>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</si>
  <si>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</si>
  <si>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</si>
  <si>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</si>
  <si>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</si>
  <si>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</si>
  <si>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</si>
  <si>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</si>
  <si>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</si>
  <si>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</si>
  <si>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</si>
  <si>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</si>
  <si>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</si>
  <si>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</si>
  <si>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</si>
  <si>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</si>
  <si>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</si>
  <si>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</si>
  <si>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</si>
  <si>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</si>
  <si>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</si>
  <si>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</si>
  <si>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</si>
  <si>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</si>
  <si>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</si>
  <si>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</si>
  <si>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</si>
  <si>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</si>
  <si>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</si>
  <si>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</si>
  <si>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</si>
  <si>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</si>
  <si>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</si>
  <si>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</si>
  <si>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</si>
  <si>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</si>
  <si>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</si>
  <si>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</si>
  <si>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</si>
  <si>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</si>
  <si>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</si>
  <si>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</si>
  <si>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</si>
  <si>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</si>
  <si>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</si>
  <si>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</si>
  <si>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</si>
  <si>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</si>
  <si>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</si>
  <si>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</si>
  <si>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</si>
  <si>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</si>
  <si>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</si>
  <si>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</si>
  <si>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</si>
  <si>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</si>
  <si>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</si>
  <si>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</si>
  <si>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</si>
  <si>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</si>
  <si>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</si>
  <si>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</si>
  <si>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</si>
  <si>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</si>
  <si>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</si>
  <si>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</si>
  <si>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</si>
  <si>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</si>
  <si>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</si>
  <si>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</si>
  <si>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</si>
  <si>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</si>
  <si>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</si>
  <si>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</si>
  <si>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</si>
  <si>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</si>
  <si>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</si>
  <si>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</si>
  <si>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</si>
  <si>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</si>
  <si>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</si>
  <si>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</si>
  <si>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</si>
  <si>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</si>
  <si>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</si>
  <si>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</si>
  <si>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</si>
  <si>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</si>
  <si>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</si>
  <si>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</si>
  <si>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</si>
  <si>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</si>
  <si>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</si>
  <si>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</si>
  <si>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</si>
  <si>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</si>
  <si>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</si>
  <si>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</si>
  <si>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</si>
  <si>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</si>
  <si>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</si>
  <si>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</si>
  <si>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</si>
  <si>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</si>
  <si>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</si>
  <si>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</si>
  <si>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</si>
  <si>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</si>
  <si>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</si>
  <si>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</si>
  <si>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</si>
  <si>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</si>
  <si>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</si>
  <si>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</si>
  <si>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</si>
  <si>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</si>
  <si>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</si>
  <si>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</si>
  <si>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</si>
  <si>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</si>
  <si>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</si>
  <si>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</si>
  <si>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</si>
  <si>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</si>
  <si>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</si>
  <si>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</si>
  <si>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</si>
  <si>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</si>
  <si>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</si>
  <si>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</si>
  <si>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</si>
  <si>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</si>
  <si>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</si>
  <si>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</si>
  <si>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</si>
  <si>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</si>
  <si>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</si>
  <si>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</si>
  <si>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</si>
  <si>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</si>
  <si>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</si>
  <si>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</si>
  <si>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</si>
  <si>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</si>
  <si>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</si>
  <si>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</si>
  <si>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</si>
  <si>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</si>
  <si>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</si>
  <si>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</si>
  <si>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</si>
  <si>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</si>
  <si>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</si>
  <si>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</si>
  <si>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</si>
  <si>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</si>
  <si>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</si>
  <si>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</si>
  <si>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</si>
  <si>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</si>
  <si>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</si>
  <si>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</si>
  <si>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</si>
  <si>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</si>
  <si>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</si>
  <si>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</si>
  <si>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</si>
  <si>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</si>
  <si>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</si>
  <si>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</si>
  <si>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</si>
  <si>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</si>
  <si>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</si>
  <si>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</si>
  <si>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</si>
  <si>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</si>
  <si>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</si>
  <si>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</si>
  <si>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</si>
  <si>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</si>
  <si>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</si>
  <si>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</si>
  <si>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</si>
  <si>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</si>
  <si>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</si>
  <si>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</si>
  <si>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</si>
  <si>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</si>
  <si>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</si>
  <si>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</si>
  <si>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</si>
  <si>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</si>
  <si>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</si>
  <si>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</si>
  <si>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</si>
  <si>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</si>
  <si>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</si>
  <si>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</si>
  <si>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</si>
  <si>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</si>
  <si>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</si>
  <si>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</si>
  <si>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</si>
  <si>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</si>
  <si>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</si>
  <si>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</si>
  <si>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</si>
  <si>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</si>
  <si>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</si>
  <si>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</si>
  <si>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</si>
  <si>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</si>
  <si>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</si>
  <si>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</si>
  <si>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</si>
  <si>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</si>
  <si>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</si>
  <si>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</si>
  <si>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</si>
  <si>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</si>
  <si>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</si>
  <si>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</si>
  <si>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</si>
  <si>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</si>
  <si>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</si>
  <si>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</si>
  <si>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</si>
  <si>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</si>
  <si>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</si>
  <si>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</si>
  <si>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</si>
  <si>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</si>
  <si>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</si>
  <si>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</si>
  <si>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</si>
  <si>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</si>
  <si>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</si>
  <si>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</si>
  <si>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</si>
  <si>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</si>
  <si>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</si>
  <si>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</si>
  <si>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</si>
  <si>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</si>
  <si>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</si>
  <si>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</si>
  <si>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</si>
  <si>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</si>
  <si>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</si>
  <si>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</si>
  <si>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</si>
  <si>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</si>
  <si>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</si>
  <si>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</si>
  <si>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</si>
  <si>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</si>
  <si>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</si>
  <si>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</si>
  <si>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</si>
  <si>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</si>
  <si>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</si>
  <si>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</si>
  <si>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</si>
  <si>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</si>
  <si>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</si>
  <si>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</si>
  <si>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</si>
  <si>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</si>
  <si>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</si>
  <si>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</si>
  <si>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</si>
  <si>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</si>
  <si>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</si>
  <si>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</si>
  <si>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</si>
  <si>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</si>
  <si>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</si>
  <si>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</si>
  <si>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</si>
  <si>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</si>
  <si>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</si>
  <si>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</si>
  <si>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</si>
  <si>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</si>
  <si>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</si>
  <si>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</si>
  <si>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</si>
  <si>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</si>
  <si>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</si>
  <si>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</si>
  <si>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</si>
  <si>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</si>
  <si>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</si>
  <si>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</si>
  <si>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</si>
  <si>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</si>
  <si>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</si>
  <si>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</si>
  <si>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</si>
  <si>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</si>
  <si>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</si>
  <si>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</si>
  <si>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</si>
  <si>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</si>
  <si>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</si>
  <si>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</si>
  <si>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</si>
  <si>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</si>
  <si>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</si>
  <si>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</si>
  <si>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</si>
  <si>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</si>
  <si>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</si>
  <si>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</si>
  <si>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</si>
  <si>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</si>
  <si>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</si>
  <si>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</si>
  <si>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</si>
  <si>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</si>
  <si>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</si>
  <si>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</si>
  <si>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</si>
  <si>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</si>
  <si>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</si>
  <si>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</si>
  <si>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</si>
  <si>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</si>
  <si>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</si>
  <si>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</si>
  <si>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</si>
  <si>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</si>
  <si>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</si>
  <si>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</si>
  <si>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</si>
  <si>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</si>
  <si>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</si>
  <si>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</si>
  <si>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</si>
  <si>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</si>
  <si>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</si>
  <si>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</si>
  <si>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</si>
  <si>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</si>
  <si>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</si>
  <si>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</si>
  <si>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</si>
  <si>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</si>
  <si>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</si>
  <si>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</si>
  <si>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</si>
  <si>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</si>
  <si>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</si>
  <si>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</si>
  <si>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</si>
  <si>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</si>
  <si>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</si>
  <si>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</si>
  <si>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</si>
  <si>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</si>
  <si>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</si>
  <si>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</si>
  <si>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</si>
  <si>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</si>
  <si>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</si>
  <si>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</si>
  <si>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</si>
  <si>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</si>
  <si>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</si>
  <si>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</si>
  <si>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</si>
  <si>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</si>
  <si>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</si>
  <si>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</si>
  <si>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</si>
  <si>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</si>
  <si>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</si>
  <si>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</si>
  <si>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</si>
  <si>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</si>
  <si>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</si>
  <si>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</si>
  <si>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</si>
  <si>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</si>
  <si>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</si>
  <si>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</si>
  <si>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</si>
  <si>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</si>
  <si>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</si>
  <si>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</si>
  <si>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</si>
  <si>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</si>
  <si>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</si>
  <si>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</si>
  <si>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</si>
  <si>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</si>
  <si>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</si>
  <si>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</si>
  <si>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</si>
  <si>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</si>
  <si>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</si>
  <si>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</si>
  <si>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</si>
  <si>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</si>
  <si>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</si>
  <si>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</si>
  <si>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</si>
  <si>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</si>
  <si>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</si>
  <si>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</si>
  <si>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</si>
  <si>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</si>
  <si>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</si>
  <si>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</si>
  <si>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</si>
  <si>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</si>
  <si>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</si>
  <si>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</si>
  <si>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</si>
  <si>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</si>
  <si>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</si>
  <si>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</si>
  <si>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</si>
  <si>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</si>
  <si>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</si>
  <si>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</si>
  <si>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</si>
  <si>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</si>
  <si>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</si>
  <si>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</si>
  <si>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</si>
  <si>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</si>
  <si>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</si>
  <si>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</si>
  <si>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</si>
  <si>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</si>
  <si>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</si>
  <si>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</si>
  <si>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</si>
  <si>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</si>
  <si>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</si>
  <si>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</si>
  <si>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</si>
  <si>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</si>
  <si>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</si>
  <si>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</si>
  <si>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</si>
  <si>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</si>
  <si>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</si>
  <si>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</si>
  <si>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</si>
  <si>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</si>
  <si>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</si>
  <si>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</si>
  <si>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</si>
  <si>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</si>
  <si>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</si>
  <si>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</si>
  <si>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</si>
  <si>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</si>
  <si>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</si>
  <si>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</si>
  <si>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</si>
  <si>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</si>
  <si>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</si>
  <si>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</si>
  <si>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</si>
  <si>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</si>
  <si>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</si>
  <si>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</si>
  <si>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</si>
  <si>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</si>
  <si>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</si>
  <si>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</si>
  <si>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</si>
  <si>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</si>
  <si>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</si>
  <si>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</si>
  <si>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</si>
  <si>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</si>
  <si>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</si>
  <si>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</si>
  <si>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</si>
  <si>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</si>
  <si>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</si>
  <si>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</si>
  <si>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</si>
  <si>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</si>
  <si>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</si>
  <si>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</si>
  <si>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</si>
  <si>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</si>
  <si>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</si>
  <si>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</si>
  <si>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</si>
  <si>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</si>
  <si>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</si>
  <si>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</si>
  <si>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</si>
  <si>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</si>
  <si>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</si>
  <si>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</si>
  <si>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</si>
  <si>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</si>
  <si>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</si>
  <si>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</si>
  <si>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</si>
  <si>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</si>
  <si>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</si>
  <si>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</si>
  <si>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</si>
  <si>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</si>
  <si>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</si>
  <si>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</si>
  <si>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</si>
  <si>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</si>
  <si>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</si>
  <si>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</si>
  <si>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</si>
  <si>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</si>
  <si>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</si>
  <si>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</si>
  <si>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</si>
  <si>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</si>
  <si>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</si>
  <si>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</si>
  <si>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</si>
  <si>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</si>
  <si>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</si>
  <si>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</si>
  <si>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</si>
  <si>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</si>
  <si>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</si>
  <si>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</si>
  <si>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</si>
  <si>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</si>
  <si>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</si>
  <si>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</si>
  <si>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</si>
  <si>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</si>
  <si>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</si>
  <si>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</si>
  <si>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</si>
  <si>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</si>
  <si>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</si>
  <si>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</si>
  <si>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</si>
  <si>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</si>
  <si>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</si>
  <si>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</si>
  <si>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</si>
  <si>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</si>
  <si>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</si>
  <si>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</si>
  <si>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</si>
  <si>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</si>
  <si>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</si>
  <si>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</si>
  <si>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</si>
  <si>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</si>
  <si>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</si>
  <si>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</si>
  <si>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</si>
  <si>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</si>
  <si>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</si>
  <si>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</si>
  <si>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</si>
  <si>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</si>
  <si>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</si>
  <si>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</si>
  <si>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</si>
  <si>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</si>
  <si>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</si>
  <si>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</si>
  <si>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</si>
  <si>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</si>
  <si>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</si>
  <si>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</si>
  <si>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</si>
  <si>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</si>
  <si>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</si>
  <si>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</si>
  <si>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</si>
  <si>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</si>
  <si>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</si>
  <si>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</si>
  <si>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</si>
  <si>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</si>
  <si>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</si>
  <si>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</si>
  <si>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</si>
  <si>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</si>
  <si>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</si>
  <si>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</si>
  <si>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</si>
  <si>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</si>
  <si>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</si>
  <si>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</si>
  <si>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</si>
  <si>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</si>
  <si>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</si>
  <si>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</si>
  <si>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</si>
  <si>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</si>
  <si>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</si>
  <si>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</si>
  <si>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</si>
  <si>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</si>
  <si>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</si>
  <si>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</si>
  <si>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</si>
  <si>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</si>
  <si>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</si>
  <si>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</si>
  <si>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</si>
  <si>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</si>
  <si>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</si>
  <si>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</si>
  <si>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</si>
  <si>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</si>
  <si>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</si>
  <si>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</si>
  <si>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</si>
  <si>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</si>
  <si>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</si>
  <si>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</si>
  <si>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</si>
  <si>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</si>
  <si>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</si>
  <si>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</si>
  <si>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</si>
  <si>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</si>
  <si>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</si>
  <si>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</si>
  <si>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</si>
  <si>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</si>
  <si>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</si>
  <si>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</si>
  <si>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</si>
  <si>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</si>
  <si>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</si>
  <si>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</si>
  <si>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</si>
  <si>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</si>
  <si>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</si>
  <si>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</si>
  <si>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</si>
  <si>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</si>
  <si>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</si>
  <si>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</si>
  <si>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</si>
  <si>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</si>
  <si>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</si>
  <si>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</si>
  <si>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</si>
  <si>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</si>
  <si>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</si>
  <si>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</si>
  <si>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</si>
  <si>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</si>
  <si>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</si>
  <si>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</si>
  <si>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</si>
  <si>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</si>
  <si>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</si>
  <si>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</si>
  <si>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</si>
  <si>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</si>
  <si>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</si>
  <si>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</si>
  <si>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</si>
  <si>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</si>
  <si>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</si>
  <si>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</si>
  <si>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</si>
  <si>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</si>
  <si>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</si>
  <si>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</si>
  <si>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</si>
  <si>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</si>
  <si>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</si>
  <si>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</si>
  <si>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</si>
  <si>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</si>
  <si>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</si>
  <si>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</si>
  <si>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</si>
  <si>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</si>
  <si>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</si>
  <si>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</si>
  <si>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</si>
  <si>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</si>
  <si>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</si>
  <si>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</si>
  <si>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</si>
  <si>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</si>
  <si>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</si>
  <si>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</si>
  <si>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</si>
  <si>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</si>
  <si>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</si>
  <si>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</si>
  <si>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</si>
  <si>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</si>
  <si>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</si>
  <si>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</si>
  <si>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</si>
  <si>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</si>
  <si>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</si>
  <si>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</si>
  <si>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</si>
  <si>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</si>
  <si>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</si>
  <si>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</si>
  <si>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</si>
  <si>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</si>
  <si>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</si>
  <si>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</si>
  <si>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</si>
  <si>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</si>
  <si>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</si>
  <si>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</si>
  <si>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</si>
  <si>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</si>
  <si>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</si>
  <si>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</si>
  <si>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</si>
  <si>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</si>
  <si>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</si>
  <si>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</si>
  <si>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</si>
  <si>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</si>
  <si>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</si>
  <si>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</si>
  <si>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</si>
  <si>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</si>
  <si>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</si>
  <si>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</si>
  <si>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</si>
  <si>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</si>
  <si>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</si>
  <si>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</si>
  <si>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</si>
  <si>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</si>
  <si>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</si>
  <si>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</si>
  <si>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</si>
  <si>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</si>
  <si>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</si>
  <si>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</si>
  <si>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</si>
  <si>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</si>
  <si>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</si>
  <si>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</si>
  <si>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</si>
  <si>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</si>
  <si>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</si>
  <si>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</si>
  <si>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</si>
  <si>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</si>
  <si>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</si>
  <si>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</si>
  <si>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</si>
  <si>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</si>
  <si>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</si>
  <si>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</si>
  <si>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</si>
  <si>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</si>
  <si>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</si>
  <si>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</si>
  <si>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</si>
  <si>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</si>
  <si>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</si>
  <si>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</si>
  <si>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</si>
  <si>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</si>
  <si>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</si>
  <si>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</si>
  <si>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</si>
  <si>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</si>
  <si>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</si>
  <si>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</si>
  <si>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</si>
  <si>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</si>
  <si>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</si>
  <si>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</si>
  <si>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</si>
  <si>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</si>
  <si>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</si>
  <si>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</si>
  <si>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</si>
  <si>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</si>
  <si>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</si>
  <si>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</si>
  <si>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</si>
  <si>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</si>
  <si>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</si>
  <si>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</si>
  <si>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</si>
  <si>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</si>
  <si>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</si>
  <si>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</si>
  <si>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</si>
  <si>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</si>
  <si>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</si>
  <si>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</si>
  <si>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</si>
  <si>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</si>
  <si>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</si>
  <si>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</si>
  <si>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</si>
  <si>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</si>
  <si>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</si>
  <si>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</si>
  <si>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</si>
  <si>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</si>
  <si>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</si>
  <si>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</si>
  <si>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</si>
  <si>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</si>
  <si>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</si>
  <si>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</si>
  <si>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</si>
  <si>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</si>
  <si>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</si>
  <si>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</si>
  <si>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</si>
  <si>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</si>
  <si>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</si>
  <si>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</si>
  <si>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</si>
  <si>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</si>
  <si>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</si>
  <si>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</si>
  <si>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</si>
  <si>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</si>
  <si>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</si>
  <si>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</si>
  <si>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</si>
  <si>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</si>
  <si>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</si>
  <si>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</si>
  <si>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</si>
  <si>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</si>
  <si>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</si>
  <si>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</si>
  <si>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</si>
  <si>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</si>
  <si>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</si>
  <si>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</si>
  <si>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</si>
  <si>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</si>
  <si>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</si>
  <si>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</si>
  <si>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</si>
  <si>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</si>
  <si>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</si>
  <si>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</si>
  <si>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</si>
  <si>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</si>
  <si>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</si>
  <si>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</si>
  <si>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</si>
  <si>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</si>
  <si>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</si>
  <si>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</si>
  <si>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</si>
  <si>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</si>
  <si>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</si>
  <si>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</si>
  <si>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</si>
  <si>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</si>
  <si>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</si>
  <si>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</si>
  <si>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</si>
  <si>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</si>
  <si>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</si>
  <si>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</si>
  <si>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</si>
  <si>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</si>
  <si>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</si>
  <si>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</si>
  <si>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</si>
  <si>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</si>
  <si>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</si>
  <si>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</si>
  <si>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</si>
  <si>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</si>
  <si>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</si>
  <si>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</si>
  <si>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</si>
  <si>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</si>
  <si>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</si>
  <si>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</si>
  <si>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</si>
  <si>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</si>
  <si>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</si>
  <si>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</si>
  <si>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</si>
  <si>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</si>
  <si>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</si>
  <si>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</si>
  <si>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</si>
  <si>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</si>
  <si>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</si>
  <si>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</si>
  <si>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</si>
  <si>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</si>
  <si>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</si>
  <si>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</si>
  <si>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</si>
  <si>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</si>
  <si>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</si>
  <si>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</si>
  <si>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</si>
  <si>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</si>
  <si>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</si>
  <si>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</si>
  <si>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</si>
  <si>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</si>
  <si>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</si>
  <si>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</si>
  <si>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</si>
  <si>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</si>
  <si>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</si>
  <si>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</si>
  <si>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</si>
  <si>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</si>
  <si>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</si>
  <si>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</si>
  <si>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</si>
  <si>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</si>
  <si>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</si>
  <si>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</si>
  <si>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</si>
  <si>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</si>
  <si>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</si>
  <si>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</si>
  <si>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</si>
  <si>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</si>
  <si>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</si>
  <si>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</si>
  <si>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</si>
  <si>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</si>
  <si>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</si>
  <si>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</si>
  <si>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</si>
  <si>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</si>
  <si>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</si>
  <si>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</si>
  <si>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</si>
  <si>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</si>
  <si>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</si>
  <si>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</si>
  <si>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TARTEJA TRABADA</t>
  </si>
  <si>
    <t>GAVETAS VACIAS + GAVTEAS FALLANDO</t>
  </si>
  <si>
    <t>GAVETAS VA...</t>
  </si>
  <si>
    <t>SIN EFECTIVA</t>
  </si>
  <si>
    <t>GAVETAS VACIAS + GAVETAS FALLANDOA</t>
  </si>
  <si>
    <t>GAVETAS VACIAS + GAVETAS FALLANDA</t>
  </si>
  <si>
    <t>GAVETA DE RECHAZO LLENAA</t>
  </si>
  <si>
    <t>27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</si>
</sst>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2"/>
      <tableStyleElement type="headerRow" dxfId="161"/>
      <tableStyleElement type="totalRow" dxfId="160"/>
      <tableStyleElement type="firstColumn" dxfId="159"/>
      <tableStyleElement type="lastColumn" dxfId="158"/>
      <tableStyleElement type="firstRowStripe" dxfId="157"/>
      <tableStyleElement type="firstColumnStripe" dxfId="1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6"/>
  <sheetViews>
    <sheetView tabSelected="1" zoomScaleNormal="100" workbookViewId="0">
      <pane ySplit="4" topLeftCell="A92" activePane="bottomLeft" state="frozen"/>
      <selection pane="bottomLeft" activeCell="G102" sqref="G102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" style="45" bestFit="1" customWidth="1"/>
    <col min="7" max="7" width="53.42578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5.28515625" style="89" bestFit="1" customWidth="1"/>
    <col min="17" max="17" width="48.85546875" style="75" bestFit="1" customWidth="1"/>
    <col min="18" max="16384" width="25.855468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2584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4"/>
      <c r="Q5" s="147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7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4"/>
      <c r="Q7" s="147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3335899045</v>
      </c>
      <c r="C8" s="136">
        <v>44342.003252314818</v>
      </c>
      <c r="D8" s="136" t="s">
        <v>2180</v>
      </c>
      <c r="E8" s="124">
        <v>476</v>
      </c>
      <c r="F8" s="144" t="str">
        <f>VLOOKUP(E8,VIP!$A$2:$O13380,2,0)</f>
        <v>DRBR476</v>
      </c>
      <c r="G8" s="134" t="str">
        <f>VLOOKUP(E8,'LISTADO ATM'!$A$2:$B$897,2,0)</f>
        <v xml:space="preserve">ATM Multicentro La Sirena Las Caobas </v>
      </c>
      <c r="H8" s="134" t="str">
        <f>VLOOKUP(E8,VIP!$A$2:$O18243,7,FALSE)</f>
        <v>Si</v>
      </c>
      <c r="I8" s="134" t="str">
        <f>VLOOKUP(E8,VIP!$A$2:$O10208,8,FALSE)</f>
        <v>Si</v>
      </c>
      <c r="J8" s="134" t="str">
        <f>VLOOKUP(E8,VIP!$A$2:$O10158,8,FALSE)</f>
        <v>Si</v>
      </c>
      <c r="K8" s="134" t="str">
        <f>VLOOKUP(E8,VIP!$A$2:$O13732,6,0)</f>
        <v>SI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4"/>
      <c r="Q8" s="147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3335899046</v>
      </c>
      <c r="C9" s="136">
        <v>44342.004050925927</v>
      </c>
      <c r="D9" s="136" t="s">
        <v>2180</v>
      </c>
      <c r="E9" s="124">
        <v>917</v>
      </c>
      <c r="F9" s="144" t="str">
        <f>VLOOKUP(E9,VIP!$A$2:$O13379,2,0)</f>
        <v>DRBR01B</v>
      </c>
      <c r="G9" s="134" t="str">
        <f>VLOOKUP(E9,'LISTADO ATM'!$A$2:$B$897,2,0)</f>
        <v xml:space="preserve">ATM Oficina Los Mina </v>
      </c>
      <c r="H9" s="134" t="str">
        <f>VLOOKUP(E9,VIP!$A$2:$O18242,7,FALSE)</f>
        <v>Si</v>
      </c>
      <c r="I9" s="134" t="str">
        <f>VLOOKUP(E9,VIP!$A$2:$O10207,8,FALSE)</f>
        <v>Si</v>
      </c>
      <c r="J9" s="134" t="str">
        <f>VLOOKUP(E9,VIP!$A$2:$O10157,8,FALSE)</f>
        <v>Si</v>
      </c>
      <c r="K9" s="134" t="str">
        <f>VLOOKUP(E9,VIP!$A$2:$O13731,6,0)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47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3335899360</v>
      </c>
      <c r="C10" s="136">
        <v>44342.40283564815</v>
      </c>
      <c r="D10" s="136" t="s">
        <v>2180</v>
      </c>
      <c r="E10" s="124">
        <v>192</v>
      </c>
      <c r="F10" s="144" t="str">
        <f>VLOOKUP(E10,VIP!$A$2:$O13383,2,0)</f>
        <v>DRBR192</v>
      </c>
      <c r="G10" s="134" t="str">
        <f>VLOOKUP(E10,'LISTADO ATM'!$A$2:$B$897,2,0)</f>
        <v xml:space="preserve">ATM Autobanco Luperón II </v>
      </c>
      <c r="H10" s="134" t="str">
        <f>VLOOKUP(E10,VIP!$A$2:$O18246,7,FALSE)</f>
        <v>Si</v>
      </c>
      <c r="I10" s="134" t="str">
        <f>VLOOKUP(E10,VIP!$A$2:$O10211,8,FALSE)</f>
        <v>Si</v>
      </c>
      <c r="J10" s="134" t="str">
        <f>VLOOKUP(E10,VIP!$A$2:$O10161,8,FALSE)</f>
        <v>Si</v>
      </c>
      <c r="K10" s="134" t="str">
        <f>VLOOKUP(E10,VIP!$A$2:$O13735,6,0)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47" t="s">
        <v>2219</v>
      </c>
    </row>
    <row r="11" spans="1:17" s="96" customFormat="1" ht="18.75" customHeight="1" x14ac:dyDescent="0.25">
      <c r="A11" s="134" t="str">
        <f>VLOOKUP(E11,'LISTADO ATM'!$A$2:$C$898,3,0)</f>
        <v>SUR</v>
      </c>
      <c r="B11" s="129">
        <v>3335899635</v>
      </c>
      <c r="C11" s="136">
        <v>44342.488645833335</v>
      </c>
      <c r="D11" s="136" t="s">
        <v>2180</v>
      </c>
      <c r="E11" s="124">
        <v>730</v>
      </c>
      <c r="F11" s="144" t="str">
        <f>VLOOKUP(E11,VIP!$A$2:$O13423,2,0)</f>
        <v>DRBR082</v>
      </c>
      <c r="G11" s="134" t="str">
        <f>VLOOKUP(E11,'LISTADO ATM'!$A$2:$B$897,2,0)</f>
        <v xml:space="preserve">ATM Palacio de Justicia Barahona </v>
      </c>
      <c r="H11" s="134" t="str">
        <f>VLOOKUP(E11,VIP!$A$2:$O18286,7,FALSE)</f>
        <v>Si</v>
      </c>
      <c r="I11" s="134" t="str">
        <f>VLOOKUP(E11,VIP!$A$2:$O10251,8,FALSE)</f>
        <v>Si</v>
      </c>
      <c r="J11" s="134" t="str">
        <f>VLOOKUP(E11,VIP!$A$2:$O10201,8,FALSE)</f>
        <v>Si</v>
      </c>
      <c r="K11" s="134" t="str">
        <f>VLOOKUP(E11,VIP!$A$2:$O13775,6,0)</f>
        <v>NO</v>
      </c>
      <c r="L11" s="125" t="s">
        <v>2219</v>
      </c>
      <c r="M11" s="135" t="s">
        <v>2447</v>
      </c>
      <c r="N11" s="135" t="s">
        <v>2576</v>
      </c>
      <c r="O11" s="134" t="s">
        <v>2456</v>
      </c>
      <c r="P11" s="134"/>
      <c r="Q11" s="147" t="s">
        <v>2219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3335899835</v>
      </c>
      <c r="C12" s="136">
        <v>44342.557303240741</v>
      </c>
      <c r="D12" s="136" t="s">
        <v>2180</v>
      </c>
      <c r="E12" s="124">
        <v>35</v>
      </c>
      <c r="F12" s="144" t="str">
        <f>VLOOKUP(E12,VIP!$A$2:$O13403,2,0)</f>
        <v>DRBR035</v>
      </c>
      <c r="G12" s="134" t="str">
        <f>VLOOKUP(E12,'LISTADO ATM'!$A$2:$B$897,2,0)</f>
        <v xml:space="preserve">ATM Dirección General de Aduanas I </v>
      </c>
      <c r="H12" s="134" t="str">
        <f>VLOOKUP(E12,VIP!$A$2:$O18266,7,FALSE)</f>
        <v>Si</v>
      </c>
      <c r="I12" s="134" t="str">
        <f>VLOOKUP(E12,VIP!$A$2:$O10231,8,FALSE)</f>
        <v>Si</v>
      </c>
      <c r="J12" s="134" t="str">
        <f>VLOOKUP(E12,VIP!$A$2:$O10181,8,FALSE)</f>
        <v>Si</v>
      </c>
      <c r="K12" s="134" t="str">
        <f>VLOOKUP(E12,VIP!$A$2:$O13755,6,0)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4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3335899861</v>
      </c>
      <c r="C13" s="136">
        <v>44342.569340277776</v>
      </c>
      <c r="D13" s="136" t="s">
        <v>2180</v>
      </c>
      <c r="E13" s="124">
        <v>264</v>
      </c>
      <c r="F13" s="144" t="str">
        <f>VLOOKUP(E13,VIP!$A$2:$O13399,2,0)</f>
        <v>DRBR264</v>
      </c>
      <c r="G13" s="134" t="str">
        <f>VLOOKUP(E13,'LISTADO ATM'!$A$2:$B$897,2,0)</f>
        <v xml:space="preserve">ATM S/M Nacional Independencia </v>
      </c>
      <c r="H13" s="134" t="str">
        <f>VLOOKUP(E13,VIP!$A$2:$O18262,7,FALSE)</f>
        <v>Si</v>
      </c>
      <c r="I13" s="134" t="str">
        <f>VLOOKUP(E13,VIP!$A$2:$O10227,8,FALSE)</f>
        <v>Si</v>
      </c>
      <c r="J13" s="134" t="str">
        <f>VLOOKUP(E13,VIP!$A$2:$O10177,8,FALSE)</f>
        <v>Si</v>
      </c>
      <c r="K13" s="134" t="str">
        <f>VLOOKUP(E13,VIP!$A$2:$O13751,6,0)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4"/>
      <c r="Q13" s="147" t="s">
        <v>2219</v>
      </c>
    </row>
    <row r="14" spans="1:17" s="96" customFormat="1" ht="18.75" customHeight="1" x14ac:dyDescent="0.25">
      <c r="A14" s="134" t="str">
        <f>VLOOKUP(E14,'LISTADO ATM'!$A$2:$C$898,3,0)</f>
        <v>SUR</v>
      </c>
      <c r="B14" s="129">
        <v>3335899984</v>
      </c>
      <c r="C14" s="136">
        <v>44342.608055555553</v>
      </c>
      <c r="D14" s="136" t="s">
        <v>2180</v>
      </c>
      <c r="E14" s="124">
        <v>311</v>
      </c>
      <c r="F14" s="144" t="str">
        <f>VLOOKUP(E14,VIP!$A$2:$O13400,2,0)</f>
        <v>DRBR381</v>
      </c>
      <c r="G14" s="134" t="str">
        <f>VLOOKUP(E14,'LISTADO ATM'!$A$2:$B$897,2,0)</f>
        <v>ATM Plaza Eroski</v>
      </c>
      <c r="H14" s="134" t="str">
        <f>VLOOKUP(E14,VIP!$A$2:$O18263,7,FALSE)</f>
        <v>Si</v>
      </c>
      <c r="I14" s="134" t="str">
        <f>VLOOKUP(E14,VIP!$A$2:$O10228,8,FALSE)</f>
        <v>Si</v>
      </c>
      <c r="J14" s="134" t="str">
        <f>VLOOKUP(E14,VIP!$A$2:$O10178,8,FALSE)</f>
        <v>Si</v>
      </c>
      <c r="K14" s="134" t="str">
        <f>VLOOKUP(E14,VIP!$A$2:$O13752,6,0)</f>
        <v>NO</v>
      </c>
      <c r="L14" s="125" t="s">
        <v>2219</v>
      </c>
      <c r="M14" s="135" t="s">
        <v>2447</v>
      </c>
      <c r="N14" s="135" t="s">
        <v>2454</v>
      </c>
      <c r="O14" s="134" t="s">
        <v>2456</v>
      </c>
      <c r="P14" s="134"/>
      <c r="Q14" s="147" t="s">
        <v>2219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3335899985</v>
      </c>
      <c r="C15" s="136">
        <v>44342.608587962961</v>
      </c>
      <c r="D15" s="136" t="s">
        <v>2180</v>
      </c>
      <c r="E15" s="124">
        <v>487</v>
      </c>
      <c r="F15" s="144" t="str">
        <f>VLOOKUP(E15,VIP!$A$2:$O13401,2,0)</f>
        <v>DRBR487</v>
      </c>
      <c r="G15" s="134" t="str">
        <f>VLOOKUP(E15,'LISTADO ATM'!$A$2:$B$897,2,0)</f>
        <v xml:space="preserve">ATM Olé Hainamosa </v>
      </c>
      <c r="H15" s="134" t="str">
        <f>VLOOKUP(E15,VIP!$A$2:$O18264,7,FALSE)</f>
        <v>Si</v>
      </c>
      <c r="I15" s="134" t="str">
        <f>VLOOKUP(E15,VIP!$A$2:$O10229,8,FALSE)</f>
        <v>Si</v>
      </c>
      <c r="J15" s="134" t="str">
        <f>VLOOKUP(E15,VIP!$A$2:$O10179,8,FALSE)</f>
        <v>Si</v>
      </c>
      <c r="K15" s="134" t="str">
        <f>VLOOKUP(E15,VIP!$A$2:$O13753,6,0)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4"/>
      <c r="Q15" s="147" t="s">
        <v>2219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3335900151</v>
      </c>
      <c r="C16" s="136">
        <v>44342.670173611114</v>
      </c>
      <c r="D16" s="136" t="s">
        <v>2180</v>
      </c>
      <c r="E16" s="124">
        <v>31</v>
      </c>
      <c r="F16" s="144" t="str">
        <f>VLOOKUP(E16,VIP!$A$2:$O13410,2,0)</f>
        <v>DRBR031</v>
      </c>
      <c r="G16" s="134" t="str">
        <f>VLOOKUP(E16,'LISTADO ATM'!$A$2:$B$897,2,0)</f>
        <v xml:space="preserve">ATM Oficina San Martín I </v>
      </c>
      <c r="H16" s="134" t="str">
        <f>VLOOKUP(E16,VIP!$A$2:$O18273,7,FALSE)</f>
        <v>Si</v>
      </c>
      <c r="I16" s="134" t="str">
        <f>VLOOKUP(E16,VIP!$A$2:$O10238,8,FALSE)</f>
        <v>Si</v>
      </c>
      <c r="J16" s="134" t="str">
        <f>VLOOKUP(E16,VIP!$A$2:$O10188,8,FALSE)</f>
        <v>Si</v>
      </c>
      <c r="K16" s="134" t="str">
        <f>VLOOKUP(E16,VIP!$A$2:$O13762,6,0)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4"/>
      <c r="Q16" s="147" t="s">
        <v>2219</v>
      </c>
    </row>
    <row r="17" spans="1:17" s="96" customFormat="1" ht="18.75" customHeight="1" x14ac:dyDescent="0.25">
      <c r="A17" s="134" t="str">
        <f>VLOOKUP(E17,'LISTADO ATM'!$A$2:$C$898,3,0)</f>
        <v>ESTE</v>
      </c>
      <c r="B17" s="129">
        <v>3335900297</v>
      </c>
      <c r="C17" s="136">
        <v>44342.758425925924</v>
      </c>
      <c r="D17" s="136" t="s">
        <v>2180</v>
      </c>
      <c r="E17" s="124">
        <v>843</v>
      </c>
      <c r="F17" s="144" t="str">
        <f>VLOOKUP(E17,VIP!$A$2:$O13414,2,0)</f>
        <v>DRBR843</v>
      </c>
      <c r="G17" s="134" t="str">
        <f>VLOOKUP(E17,'LISTADO ATM'!$A$2:$B$897,2,0)</f>
        <v xml:space="preserve">ATM Oficina Romana Centro </v>
      </c>
      <c r="H17" s="134" t="str">
        <f>VLOOKUP(E17,VIP!$A$2:$O18277,7,FALSE)</f>
        <v>Si</v>
      </c>
      <c r="I17" s="134" t="str">
        <f>VLOOKUP(E17,VIP!$A$2:$O10242,8,FALSE)</f>
        <v>Si</v>
      </c>
      <c r="J17" s="134" t="str">
        <f>VLOOKUP(E17,VIP!$A$2:$O10192,8,FALSE)</f>
        <v>Si</v>
      </c>
      <c r="K17" s="134" t="str">
        <f>VLOOKUP(E17,VIP!$A$2:$O13766,6,0)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4"/>
      <c r="Q17" s="147" t="s">
        <v>2219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3335900300</v>
      </c>
      <c r="C18" s="136">
        <v>44342.760196759256</v>
      </c>
      <c r="D18" s="136" t="s">
        <v>2180</v>
      </c>
      <c r="E18" s="124">
        <v>811</v>
      </c>
      <c r="F18" s="144" t="str">
        <f>VLOOKUP(E18,VIP!$A$2:$O13415,2,0)</f>
        <v>DRBR811</v>
      </c>
      <c r="G18" s="134" t="str">
        <f>VLOOKUP(E18,'LISTADO ATM'!$A$2:$B$897,2,0)</f>
        <v xml:space="preserve">ATM Almacenes Unidos </v>
      </c>
      <c r="H18" s="134" t="str">
        <f>VLOOKUP(E18,VIP!$A$2:$O18278,7,FALSE)</f>
        <v>Si</v>
      </c>
      <c r="I18" s="134" t="str">
        <f>VLOOKUP(E18,VIP!$A$2:$O10243,8,FALSE)</f>
        <v>Si</v>
      </c>
      <c r="J18" s="134" t="str">
        <f>VLOOKUP(E18,VIP!$A$2:$O10193,8,FALSE)</f>
        <v>Si</v>
      </c>
      <c r="K18" s="134" t="str">
        <f>VLOOKUP(E18,VIP!$A$2:$O13767,6,0)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4"/>
      <c r="Q18" s="147" t="s">
        <v>2219</v>
      </c>
    </row>
    <row r="19" spans="1:17" ht="18" x14ac:dyDescent="0.25">
      <c r="A19" s="134" t="str">
        <f>VLOOKUP(E19,'LISTADO ATM'!$A$2:$C$898,3,0)</f>
        <v>DISTRITO NACIONAL</v>
      </c>
      <c r="B19" s="129">
        <v>3335900302</v>
      </c>
      <c r="C19" s="136">
        <v>44342.760995370372</v>
      </c>
      <c r="D19" s="136" t="s">
        <v>2180</v>
      </c>
      <c r="E19" s="124">
        <v>919</v>
      </c>
      <c r="F19" s="145" t="str">
        <f>VLOOKUP(E19,VIP!$A$2:$O13416,2,0)</f>
        <v>DRBR16F</v>
      </c>
      <c r="G19" s="134" t="str">
        <f>VLOOKUP(E19,'LISTADO ATM'!$A$2:$B$897,2,0)</f>
        <v xml:space="preserve">ATM S/M La Cadena Sarasota </v>
      </c>
      <c r="H19" s="134" t="str">
        <f>VLOOKUP(E19,VIP!$A$2:$O18279,7,FALSE)</f>
        <v>Si</v>
      </c>
      <c r="I19" s="134" t="str">
        <f>VLOOKUP(E19,VIP!$A$2:$O10244,8,FALSE)</f>
        <v>Si</v>
      </c>
      <c r="J19" s="134" t="str">
        <f>VLOOKUP(E19,VIP!$A$2:$O10194,8,FALSE)</f>
        <v>Si</v>
      </c>
      <c r="K19" s="134" t="str">
        <f>VLOOKUP(E19,VIP!$A$2:$O13768,6,0)</f>
        <v>SI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4"/>
      <c r="Q19" s="147" t="s">
        <v>2219</v>
      </c>
    </row>
    <row r="20" spans="1:17" ht="18" x14ac:dyDescent="0.25">
      <c r="A20" s="134" t="str">
        <f>VLOOKUP(E20,'LISTADO ATM'!$A$2:$C$898,3,0)</f>
        <v>DISTRITO NACIONAL</v>
      </c>
      <c r="B20" s="129">
        <v>3335900305</v>
      </c>
      <c r="C20" s="136">
        <v>44342.764965277776</v>
      </c>
      <c r="D20" s="136" t="s">
        <v>2180</v>
      </c>
      <c r="E20" s="124">
        <v>542</v>
      </c>
      <c r="F20" s="145" t="str">
        <f>VLOOKUP(E20,VIP!$A$2:$O13418,2,0)</f>
        <v>DRBR542</v>
      </c>
      <c r="G20" s="134" t="str">
        <f>VLOOKUP(E20,'LISTADO ATM'!$A$2:$B$897,2,0)</f>
        <v>ATM S/M la Cadena Carretera Mella</v>
      </c>
      <c r="H20" s="134" t="str">
        <f>VLOOKUP(E20,VIP!$A$2:$O18281,7,FALSE)</f>
        <v>NO</v>
      </c>
      <c r="I20" s="134" t="str">
        <f>VLOOKUP(E20,VIP!$A$2:$O10246,8,FALSE)</f>
        <v>SI</v>
      </c>
      <c r="J20" s="134" t="str">
        <f>VLOOKUP(E20,VIP!$A$2:$O10196,8,FALSE)</f>
        <v>SI</v>
      </c>
      <c r="K20" s="134" t="str">
        <f>VLOOKUP(E20,VIP!$A$2:$O13770,6,0)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47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3335900321</v>
      </c>
      <c r="C21" s="136">
        <v>44342.780682870369</v>
      </c>
      <c r="D21" s="136" t="s">
        <v>2180</v>
      </c>
      <c r="E21" s="124">
        <v>160</v>
      </c>
      <c r="F21" s="145" t="str">
        <f>VLOOKUP(E21,VIP!$A$2:$O13429,2,0)</f>
        <v>DRBR160</v>
      </c>
      <c r="G21" s="134" t="str">
        <f>VLOOKUP(E21,'LISTADO ATM'!$A$2:$B$897,2,0)</f>
        <v xml:space="preserve">ATM Oficina Herrera </v>
      </c>
      <c r="H21" s="134" t="str">
        <f>VLOOKUP(E21,VIP!$A$2:$O18292,7,FALSE)</f>
        <v>Si</v>
      </c>
      <c r="I21" s="134" t="str">
        <f>VLOOKUP(E21,VIP!$A$2:$O10257,8,FALSE)</f>
        <v>Si</v>
      </c>
      <c r="J21" s="134" t="str">
        <f>VLOOKUP(E21,VIP!$A$2:$O10207,8,FALSE)</f>
        <v>Si</v>
      </c>
      <c r="K21" s="134" t="str">
        <f>VLOOKUP(E21,VIP!$A$2:$O13781,6,0)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4"/>
      <c r="Q21" s="147" t="s">
        <v>2219</v>
      </c>
    </row>
    <row r="22" spans="1:17" ht="18" x14ac:dyDescent="0.25">
      <c r="A22" s="134" t="str">
        <f>VLOOKUP(E22,'LISTADO ATM'!$A$2:$C$898,3,0)</f>
        <v>ESTE</v>
      </c>
      <c r="B22" s="129">
        <v>3335900324</v>
      </c>
      <c r="C22" s="136">
        <v>44342.782233796293</v>
      </c>
      <c r="D22" s="136" t="s">
        <v>2180</v>
      </c>
      <c r="E22" s="124">
        <v>353</v>
      </c>
      <c r="F22" s="145" t="str">
        <f>VLOOKUP(E22,VIP!$A$2:$O13431,2,0)</f>
        <v>DRBR353</v>
      </c>
      <c r="G22" s="134" t="str">
        <f>VLOOKUP(E22,'LISTADO ATM'!$A$2:$B$897,2,0)</f>
        <v xml:space="preserve">ATM Estación Boulevard Juan Dolio </v>
      </c>
      <c r="H22" s="134" t="str">
        <f>VLOOKUP(E22,VIP!$A$2:$O18294,7,FALSE)</f>
        <v>Si</v>
      </c>
      <c r="I22" s="134" t="str">
        <f>VLOOKUP(E22,VIP!$A$2:$O10259,8,FALSE)</f>
        <v>Si</v>
      </c>
      <c r="J22" s="134" t="str">
        <f>VLOOKUP(E22,VIP!$A$2:$O10209,8,FALSE)</f>
        <v>Si</v>
      </c>
      <c r="K22" s="134" t="str">
        <f>VLOOKUP(E22,VIP!$A$2:$O13783,6,0)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47" t="s">
        <v>2219</v>
      </c>
    </row>
    <row r="23" spans="1:17" ht="18" x14ac:dyDescent="0.25">
      <c r="A23" s="134" t="str">
        <f>VLOOKUP(E23,'LISTADO ATM'!$A$2:$C$898,3,0)</f>
        <v>SUR</v>
      </c>
      <c r="B23" s="129">
        <v>3335900330</v>
      </c>
      <c r="C23" s="136">
        <v>44342.78943287037</v>
      </c>
      <c r="D23" s="136" t="s">
        <v>2180</v>
      </c>
      <c r="E23" s="124">
        <v>783</v>
      </c>
      <c r="F23" s="145" t="str">
        <f>VLOOKUP(E23,VIP!$A$2:$O13435,2,0)</f>
        <v>DRBR303</v>
      </c>
      <c r="G23" s="134" t="str">
        <f>VLOOKUP(E23,'LISTADO ATM'!$A$2:$B$897,2,0)</f>
        <v xml:space="preserve">ATM Autobanco Alfa y Omega (Barahona) </v>
      </c>
      <c r="H23" s="134" t="str">
        <f>VLOOKUP(E23,VIP!$A$2:$O18298,7,FALSE)</f>
        <v>Si</v>
      </c>
      <c r="I23" s="134" t="str">
        <f>VLOOKUP(E23,VIP!$A$2:$O10263,8,FALSE)</f>
        <v>Si</v>
      </c>
      <c r="J23" s="134" t="str">
        <f>VLOOKUP(E23,VIP!$A$2:$O10213,8,FALSE)</f>
        <v>Si</v>
      </c>
      <c r="K23" s="134" t="str">
        <f>VLOOKUP(E23,VIP!$A$2:$O13787,6,0)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4"/>
      <c r="Q23" s="147" t="s">
        <v>2219</v>
      </c>
    </row>
    <row r="24" spans="1:17" ht="18" x14ac:dyDescent="0.25">
      <c r="A24" s="134" t="str">
        <f>VLOOKUP(E24,'LISTADO ATM'!$A$2:$C$898,3,0)</f>
        <v>ESTE</v>
      </c>
      <c r="B24" s="129">
        <v>3335900363</v>
      </c>
      <c r="C24" s="136">
        <v>44342.904120370367</v>
      </c>
      <c r="D24" s="136" t="s">
        <v>2180</v>
      </c>
      <c r="E24" s="124">
        <v>268</v>
      </c>
      <c r="F24" s="145" t="str">
        <f>VLOOKUP(E24,VIP!$A$2:$O13450,2,0)</f>
        <v>DRBR268</v>
      </c>
      <c r="G24" s="134" t="str">
        <f>VLOOKUP(E24,'LISTADO ATM'!$A$2:$B$897,2,0)</f>
        <v xml:space="preserve">ATM Autobanco La Altagracia (Higuey) </v>
      </c>
      <c r="H24" s="134" t="str">
        <f>VLOOKUP(E24,VIP!$A$2:$O18313,7,FALSE)</f>
        <v>Si</v>
      </c>
      <c r="I24" s="134" t="str">
        <f>VLOOKUP(E24,VIP!$A$2:$O10278,8,FALSE)</f>
        <v>Si</v>
      </c>
      <c r="J24" s="134" t="str">
        <f>VLOOKUP(E24,VIP!$A$2:$O10228,8,FALSE)</f>
        <v>Si</v>
      </c>
      <c r="K24" s="134" t="str">
        <f>VLOOKUP(E24,VIP!$A$2:$O13802,6,0)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4"/>
      <c r="Q24" s="147" t="s">
        <v>2219</v>
      </c>
    </row>
    <row r="25" spans="1:17" ht="18" x14ac:dyDescent="0.25">
      <c r="A25" s="134" t="str">
        <f>VLOOKUP(E25,'LISTADO ATM'!$A$2:$C$898,3,0)</f>
        <v>ESTE</v>
      </c>
      <c r="B25" s="129">
        <v>3335900366</v>
      </c>
      <c r="C25" s="136">
        <v>44342.907268518517</v>
      </c>
      <c r="D25" s="136" t="s">
        <v>2180</v>
      </c>
      <c r="E25" s="124">
        <v>427</v>
      </c>
      <c r="F25" s="145" t="str">
        <f>VLOOKUP(E25,VIP!$A$2:$O13453,2,0)</f>
        <v>DRBR427</v>
      </c>
      <c r="G25" s="134" t="str">
        <f>VLOOKUP(E25,'LISTADO ATM'!$A$2:$B$897,2,0)</f>
        <v xml:space="preserve">ATM Almacenes Iberia (Hato Mayor) </v>
      </c>
      <c r="H25" s="134" t="str">
        <f>VLOOKUP(E25,VIP!$A$2:$O18316,7,FALSE)</f>
        <v>Si</v>
      </c>
      <c r="I25" s="134" t="str">
        <f>VLOOKUP(E25,VIP!$A$2:$O10281,8,FALSE)</f>
        <v>Si</v>
      </c>
      <c r="J25" s="134" t="str">
        <f>VLOOKUP(E25,VIP!$A$2:$O10231,8,FALSE)</f>
        <v>Si</v>
      </c>
      <c r="K25" s="134" t="str">
        <f>VLOOKUP(E25,VIP!$A$2:$O13805,6,0)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147" t="s">
        <v>2219</v>
      </c>
    </row>
    <row r="26" spans="1:17" ht="18" x14ac:dyDescent="0.25">
      <c r="A26" s="134" t="str">
        <f>VLOOKUP(E26,'LISTADO ATM'!$A$2:$C$898,3,0)</f>
        <v>NORTE</v>
      </c>
      <c r="B26" s="129">
        <v>3335900368</v>
      </c>
      <c r="C26" s="136">
        <v>44342.909421296295</v>
      </c>
      <c r="D26" s="136" t="s">
        <v>2181</v>
      </c>
      <c r="E26" s="124">
        <v>351</v>
      </c>
      <c r="F26" s="145" t="str">
        <f>VLOOKUP(E26,VIP!$A$2:$O13455,2,0)</f>
        <v>DRBR351</v>
      </c>
      <c r="G26" s="134" t="str">
        <f>VLOOKUP(E26,'LISTADO ATM'!$A$2:$B$897,2,0)</f>
        <v xml:space="preserve">ATM S/M José Luís (Puerto Plata) </v>
      </c>
      <c r="H26" s="134" t="str">
        <f>VLOOKUP(E26,VIP!$A$2:$O18318,7,FALSE)</f>
        <v>Si</v>
      </c>
      <c r="I26" s="134" t="str">
        <f>VLOOKUP(E26,VIP!$A$2:$O10283,8,FALSE)</f>
        <v>Si</v>
      </c>
      <c r="J26" s="134" t="str">
        <f>VLOOKUP(E26,VIP!$A$2:$O10233,8,FALSE)</f>
        <v>Si</v>
      </c>
      <c r="K26" s="134" t="str">
        <f>VLOOKUP(E26,VIP!$A$2:$O13807,6,0)</f>
        <v>NO</v>
      </c>
      <c r="L26" s="125" t="s">
        <v>2219</v>
      </c>
      <c r="M26" s="135" t="s">
        <v>2447</v>
      </c>
      <c r="N26" s="135" t="s">
        <v>2454</v>
      </c>
      <c r="O26" s="134" t="s">
        <v>2569</v>
      </c>
      <c r="P26" s="134"/>
      <c r="Q26" s="147" t="s">
        <v>2219</v>
      </c>
    </row>
    <row r="27" spans="1:17" ht="18" x14ac:dyDescent="0.25">
      <c r="A27" s="134" t="str">
        <f>VLOOKUP(E27,'LISTADO ATM'!$A$2:$C$898,3,0)</f>
        <v>NORTE</v>
      </c>
      <c r="B27" s="129">
        <v>3335900373</v>
      </c>
      <c r="C27" s="136">
        <v>44342.913761574076</v>
      </c>
      <c r="D27" s="136" t="s">
        <v>2180</v>
      </c>
      <c r="E27" s="124">
        <v>95</v>
      </c>
      <c r="F27" s="145" t="str">
        <f>VLOOKUP(E27,VIP!$A$2:$O13459,2,0)</f>
        <v>DRBR095</v>
      </c>
      <c r="G27" s="134" t="str">
        <f>VLOOKUP(E27,'LISTADO ATM'!$A$2:$B$897,2,0)</f>
        <v xml:space="preserve">ATM Oficina Tenares </v>
      </c>
      <c r="H27" s="134" t="str">
        <f>VLOOKUP(E27,VIP!$A$2:$O18322,7,FALSE)</f>
        <v>Si</v>
      </c>
      <c r="I27" s="134" t="str">
        <f>VLOOKUP(E27,VIP!$A$2:$O10287,8,FALSE)</f>
        <v>Si</v>
      </c>
      <c r="J27" s="134" t="str">
        <f>VLOOKUP(E27,VIP!$A$2:$O10237,8,FALSE)</f>
        <v>Si</v>
      </c>
      <c r="K27" s="134" t="str">
        <f>VLOOKUP(E27,VIP!$A$2:$O13811,6,0)</f>
        <v>SI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4"/>
      <c r="Q27" s="147" t="s">
        <v>2219</v>
      </c>
    </row>
    <row r="28" spans="1:17" ht="18" x14ac:dyDescent="0.25">
      <c r="A28" s="134" t="str">
        <f>VLOOKUP(E28,'LISTADO ATM'!$A$2:$C$898,3,0)</f>
        <v>DISTRITO NACIONAL</v>
      </c>
      <c r="B28" s="129">
        <v>3335900399</v>
      </c>
      <c r="C28" s="136">
        <v>44343.311562499999</v>
      </c>
      <c r="D28" s="136" t="s">
        <v>2180</v>
      </c>
      <c r="E28" s="124">
        <v>10</v>
      </c>
      <c r="F28" s="145" t="str">
        <f>VLOOKUP(E28,VIP!$A$2:$O13471,2,0)</f>
        <v>DRBR010</v>
      </c>
      <c r="G28" s="134" t="str">
        <f>VLOOKUP(E28,'LISTADO ATM'!$A$2:$B$897,2,0)</f>
        <v xml:space="preserve">ATM Ministerio Salud Pública </v>
      </c>
      <c r="H28" s="134" t="str">
        <f>VLOOKUP(E28,VIP!$A$2:$O18334,7,FALSE)</f>
        <v>Si</v>
      </c>
      <c r="I28" s="134" t="str">
        <f>VLOOKUP(E28,VIP!$A$2:$O10299,8,FALSE)</f>
        <v>Si</v>
      </c>
      <c r="J28" s="134" t="str">
        <f>VLOOKUP(E28,VIP!$A$2:$O10249,8,FALSE)</f>
        <v>Si</v>
      </c>
      <c r="K28" s="134" t="str">
        <f>VLOOKUP(E28,VIP!$A$2:$O13823,6,0)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4"/>
      <c r="Q28" s="147" t="s">
        <v>2219</v>
      </c>
    </row>
    <row r="29" spans="1:17" ht="18" x14ac:dyDescent="0.25">
      <c r="A29" s="134" t="str">
        <f>VLOOKUP(E29,'LISTADO ATM'!$A$2:$C$898,3,0)</f>
        <v>ESTE</v>
      </c>
      <c r="B29" s="129">
        <v>3335900365</v>
      </c>
      <c r="C29" s="136">
        <v>44342.906273148146</v>
      </c>
      <c r="D29" s="136" t="s">
        <v>2180</v>
      </c>
      <c r="E29" s="124">
        <v>368</v>
      </c>
      <c r="F29" s="145" t="str">
        <f>VLOOKUP(E29,VIP!$A$2:$O13452,2,0)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VLOOKUP(E29,VIP!$A$2:$O18315,7,FALSE)</f>
        <v>N/A</v>
      </c>
      <c r="I29" s="134" t="str">
        <f>VLOOKUP(E29,VIP!$A$2:$O10280,8,FALSE)</f>
        <v>N/A</v>
      </c>
      <c r="J29" s="134" t="str">
        <f>VLOOKUP(E29,VIP!$A$2:$O10230,8,FALSE)</f>
        <v>N/A</v>
      </c>
      <c r="K29" s="134" t="str">
        <f>VLOOKUP(E29,VIP!$A$2:$O13804,6,0)</f>
        <v>N/A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4"/>
      <c r="Q29" s="147" t="s">
        <v>2245</v>
      </c>
    </row>
    <row r="30" spans="1:17" ht="18" x14ac:dyDescent="0.25">
      <c r="A30" s="134" t="str">
        <f>VLOOKUP(E30,'LISTADO ATM'!$A$2:$C$898,3,0)</f>
        <v>SUR</v>
      </c>
      <c r="B30" s="129">
        <v>3335900393</v>
      </c>
      <c r="C30" s="136">
        <v>44343.23541666667</v>
      </c>
      <c r="D30" s="136" t="s">
        <v>2180</v>
      </c>
      <c r="E30" s="124">
        <v>616</v>
      </c>
      <c r="F30" s="145" t="str">
        <f>VLOOKUP(E30,VIP!$A$2:$O13464,2,0)</f>
        <v>DRBR187</v>
      </c>
      <c r="G30" s="134" t="str">
        <f>VLOOKUP(E30,'LISTADO ATM'!$A$2:$B$897,2,0)</f>
        <v xml:space="preserve">ATM 5ta. Brigada Barahona </v>
      </c>
      <c r="H30" s="134" t="str">
        <f>VLOOKUP(E30,VIP!$A$2:$O18327,7,FALSE)</f>
        <v>Si</v>
      </c>
      <c r="I30" s="134" t="str">
        <f>VLOOKUP(E30,VIP!$A$2:$O10292,8,FALSE)</f>
        <v>Si</v>
      </c>
      <c r="J30" s="134" t="str">
        <f>VLOOKUP(E30,VIP!$A$2:$O10242,8,FALSE)</f>
        <v>Si</v>
      </c>
      <c r="K30" s="134" t="str">
        <f>VLOOKUP(E30,VIP!$A$2:$O13816,6,0)</f>
        <v>NO</v>
      </c>
      <c r="L30" s="125" t="s">
        <v>2245</v>
      </c>
      <c r="M30" s="135" t="s">
        <v>2447</v>
      </c>
      <c r="N30" s="135" t="s">
        <v>2454</v>
      </c>
      <c r="O30" s="134" t="s">
        <v>2456</v>
      </c>
      <c r="P30" s="134"/>
      <c r="Q30" s="147" t="s">
        <v>2245</v>
      </c>
    </row>
    <row r="31" spans="1:17" ht="18" x14ac:dyDescent="0.25">
      <c r="A31" s="134" t="str">
        <f>VLOOKUP(E31,'LISTADO ATM'!$A$2:$C$898,3,0)</f>
        <v>DISTRITO NACIONAL</v>
      </c>
      <c r="B31" s="129">
        <v>3335900411</v>
      </c>
      <c r="C31" s="136">
        <v>44343.323171296295</v>
      </c>
      <c r="D31" s="136" t="s">
        <v>2180</v>
      </c>
      <c r="E31" s="124">
        <v>569</v>
      </c>
      <c r="F31" s="145" t="str">
        <f>VLOOKUP(E31,VIP!$A$2:$O13465,2,0)</f>
        <v>DRBR03B</v>
      </c>
      <c r="G31" s="134" t="str">
        <f>VLOOKUP(E31,'LISTADO ATM'!$A$2:$B$897,2,0)</f>
        <v xml:space="preserve">ATM Superintendencia de Seguros </v>
      </c>
      <c r="H31" s="134" t="str">
        <f>VLOOKUP(E31,VIP!$A$2:$O18328,7,FALSE)</f>
        <v>Si</v>
      </c>
      <c r="I31" s="134" t="str">
        <f>VLOOKUP(E31,VIP!$A$2:$O10293,8,FALSE)</f>
        <v>Si</v>
      </c>
      <c r="J31" s="134" t="str">
        <f>VLOOKUP(E31,VIP!$A$2:$O10243,8,FALSE)</f>
        <v>Si</v>
      </c>
      <c r="K31" s="134" t="str">
        <f>VLOOKUP(E31,VIP!$A$2:$O13817,6,0)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4"/>
      <c r="Q31" s="147" t="s">
        <v>2245</v>
      </c>
    </row>
    <row r="32" spans="1:17" ht="18" x14ac:dyDescent="0.25">
      <c r="A32" s="134" t="str">
        <f>VLOOKUP(E32,'LISTADO ATM'!$A$2:$C$898,3,0)</f>
        <v>DISTRITO NACIONAL</v>
      </c>
      <c r="B32" s="129">
        <v>3335900388</v>
      </c>
      <c r="C32" s="136">
        <v>44343.146597222221</v>
      </c>
      <c r="D32" s="136" t="s">
        <v>2473</v>
      </c>
      <c r="E32" s="124">
        <v>231</v>
      </c>
      <c r="F32" s="145" t="str">
        <f>VLOOKUP(E32,VIP!$A$2:$O13463,2,0)</f>
        <v>DRBR231</v>
      </c>
      <c r="G32" s="134" t="str">
        <f>VLOOKUP(E32,'LISTADO ATM'!$A$2:$B$897,2,0)</f>
        <v xml:space="preserve">ATM Oficina Zona Oriental </v>
      </c>
      <c r="H32" s="134" t="str">
        <f>VLOOKUP(E32,VIP!$A$2:$O18326,7,FALSE)</f>
        <v>Si</v>
      </c>
      <c r="I32" s="134" t="str">
        <f>VLOOKUP(E32,VIP!$A$2:$O10291,8,FALSE)</f>
        <v>Si</v>
      </c>
      <c r="J32" s="134" t="str">
        <f>VLOOKUP(E32,VIP!$A$2:$O10241,8,FALSE)</f>
        <v>Si</v>
      </c>
      <c r="K32" s="134" t="str">
        <f>VLOOKUP(E32,VIP!$A$2:$O13815,6,0)</f>
        <v>SI</v>
      </c>
      <c r="L32" s="125" t="s">
        <v>2567</v>
      </c>
      <c r="M32" s="135" t="s">
        <v>2447</v>
      </c>
      <c r="N32" s="135" t="s">
        <v>2454</v>
      </c>
      <c r="O32" s="134" t="s">
        <v>2474</v>
      </c>
      <c r="P32" s="134"/>
      <c r="Q32" s="147" t="s">
        <v>2567</v>
      </c>
    </row>
    <row r="33" spans="1:17" ht="18" x14ac:dyDescent="0.25">
      <c r="A33" s="134" t="str">
        <f>VLOOKUP(E33,'LISTADO ATM'!$A$2:$C$898,3,0)</f>
        <v>ESTE</v>
      </c>
      <c r="B33" s="129">
        <v>3335899034</v>
      </c>
      <c r="C33" s="136">
        <v>44341.942465277774</v>
      </c>
      <c r="D33" s="136" t="s">
        <v>2180</v>
      </c>
      <c r="E33" s="124">
        <v>480</v>
      </c>
      <c r="F33" s="145" t="str">
        <f>VLOOKUP(E33,VIP!$A$2:$O13371,2,0)</f>
        <v>DRBR480</v>
      </c>
      <c r="G33" s="134" t="str">
        <f>VLOOKUP(E33,'LISTADO ATM'!$A$2:$B$897,2,0)</f>
        <v>ATM UNP Farmaconal Higuey</v>
      </c>
      <c r="H33" s="134" t="str">
        <f>VLOOKUP(E33,VIP!$A$2:$O18234,7,FALSE)</f>
        <v>N/A</v>
      </c>
      <c r="I33" s="134" t="str">
        <f>VLOOKUP(E33,VIP!$A$2:$O10199,8,FALSE)</f>
        <v>N/A</v>
      </c>
      <c r="J33" s="134" t="str">
        <f>VLOOKUP(E33,VIP!$A$2:$O10149,8,FALSE)</f>
        <v>N/A</v>
      </c>
      <c r="K33" s="134" t="str">
        <f>VLOOKUP(E33,VIP!$A$2:$O13723,6,0)</f>
        <v>N/A</v>
      </c>
      <c r="L33" s="125" t="s">
        <v>2566</v>
      </c>
      <c r="M33" s="135" t="s">
        <v>2447</v>
      </c>
      <c r="N33" s="135" t="s">
        <v>2454</v>
      </c>
      <c r="O33" s="134" t="s">
        <v>2456</v>
      </c>
      <c r="P33" s="134"/>
      <c r="Q33" s="147" t="s">
        <v>2566</v>
      </c>
    </row>
    <row r="34" spans="1:17" ht="18" x14ac:dyDescent="0.25">
      <c r="A34" s="134" t="str">
        <f>VLOOKUP(E34,'LISTADO ATM'!$A$2:$C$898,3,0)</f>
        <v>DISTRITO NACIONAL</v>
      </c>
      <c r="B34" s="129">
        <v>3335899959</v>
      </c>
      <c r="C34" s="136">
        <v>44342.60019675926</v>
      </c>
      <c r="D34" s="136" t="s">
        <v>2450</v>
      </c>
      <c r="E34" s="124">
        <v>493</v>
      </c>
      <c r="F34" s="145" t="str">
        <f>VLOOKUP(E34,VIP!$A$2:$O13399,2,0)</f>
        <v>DRBR493</v>
      </c>
      <c r="G34" s="134" t="str">
        <f>VLOOKUP(E34,'LISTADO ATM'!$A$2:$B$897,2,0)</f>
        <v xml:space="preserve">ATM Oficina Haina Occidental II </v>
      </c>
      <c r="H34" s="134" t="str">
        <f>VLOOKUP(E34,VIP!$A$2:$O18262,7,FALSE)</f>
        <v>Si</v>
      </c>
      <c r="I34" s="134" t="str">
        <f>VLOOKUP(E34,VIP!$A$2:$O10227,8,FALSE)</f>
        <v>Si</v>
      </c>
      <c r="J34" s="134" t="str">
        <f>VLOOKUP(E34,VIP!$A$2:$O10177,8,FALSE)</f>
        <v>Si</v>
      </c>
      <c r="K34" s="134" t="str">
        <f>VLOOKUP(E34,VIP!$A$2:$O13751,6,0)</f>
        <v>NO</v>
      </c>
      <c r="L34" s="125" t="s">
        <v>2566</v>
      </c>
      <c r="M34" s="135" t="s">
        <v>2447</v>
      </c>
      <c r="N34" s="135" t="s">
        <v>2454</v>
      </c>
      <c r="O34" s="134" t="s">
        <v>2455</v>
      </c>
      <c r="P34" s="134"/>
      <c r="Q34" s="147" t="s">
        <v>2566</v>
      </c>
    </row>
    <row r="35" spans="1:17" ht="18" x14ac:dyDescent="0.25">
      <c r="A35" s="134" t="str">
        <f>VLOOKUP(E35,'LISTADO ATM'!$A$2:$C$898,3,0)</f>
        <v>ESTE</v>
      </c>
      <c r="B35" s="129">
        <v>3335900107</v>
      </c>
      <c r="C35" s="136">
        <v>44342.649930555555</v>
      </c>
      <c r="D35" s="136" t="s">
        <v>2450</v>
      </c>
      <c r="E35" s="124">
        <v>399</v>
      </c>
      <c r="F35" s="145" t="str">
        <f>VLOOKUP(E35,VIP!$A$2:$O13408,2,0)</f>
        <v>DRBR399</v>
      </c>
      <c r="G35" s="134" t="str">
        <f>VLOOKUP(E35,'LISTADO ATM'!$A$2:$B$897,2,0)</f>
        <v xml:space="preserve">ATM Oficina La Romana II </v>
      </c>
      <c r="H35" s="134" t="str">
        <f>VLOOKUP(E35,VIP!$A$2:$O18271,7,FALSE)</f>
        <v>Si</v>
      </c>
      <c r="I35" s="134" t="str">
        <f>VLOOKUP(E35,VIP!$A$2:$O10236,8,FALSE)</f>
        <v>Si</v>
      </c>
      <c r="J35" s="134" t="str">
        <f>VLOOKUP(E35,VIP!$A$2:$O10186,8,FALSE)</f>
        <v>Si</v>
      </c>
      <c r="K35" s="134" t="str">
        <f>VLOOKUP(E35,VIP!$A$2:$O13760,6,0)</f>
        <v>NO</v>
      </c>
      <c r="L35" s="125" t="s">
        <v>2566</v>
      </c>
      <c r="M35" s="135" t="s">
        <v>2447</v>
      </c>
      <c r="N35" s="135" t="s">
        <v>2454</v>
      </c>
      <c r="O35" s="134" t="s">
        <v>2455</v>
      </c>
      <c r="P35" s="134"/>
      <c r="Q35" s="147" t="s">
        <v>2566</v>
      </c>
    </row>
    <row r="36" spans="1:17" ht="18" x14ac:dyDescent="0.25">
      <c r="A36" s="134" t="str">
        <f>VLOOKUP(E36,'LISTADO ATM'!$A$2:$C$898,3,0)</f>
        <v>NORTE</v>
      </c>
      <c r="B36" s="129">
        <v>3335900122</v>
      </c>
      <c r="C36" s="136">
        <v>44342.656446759262</v>
      </c>
      <c r="D36" s="136" t="s">
        <v>2574</v>
      </c>
      <c r="E36" s="124">
        <v>877</v>
      </c>
      <c r="F36" s="145" t="str">
        <f>VLOOKUP(E36,VIP!$A$2:$O13409,2,0)</f>
        <v>DRBR877</v>
      </c>
      <c r="G36" s="134" t="str">
        <f>VLOOKUP(E36,'LISTADO ATM'!$A$2:$B$897,2,0)</f>
        <v xml:space="preserve">ATM Estación Los Samanes (Ranchito, La Vega) </v>
      </c>
      <c r="H36" s="134" t="str">
        <f>VLOOKUP(E36,VIP!$A$2:$O18272,7,FALSE)</f>
        <v>Si</v>
      </c>
      <c r="I36" s="134" t="str">
        <f>VLOOKUP(E36,VIP!$A$2:$O10237,8,FALSE)</f>
        <v>Si</v>
      </c>
      <c r="J36" s="134" t="str">
        <f>VLOOKUP(E36,VIP!$A$2:$O10187,8,FALSE)</f>
        <v>Si</v>
      </c>
      <c r="K36" s="134" t="str">
        <f>VLOOKUP(E36,VIP!$A$2:$O13761,6,0)</f>
        <v>NO</v>
      </c>
      <c r="L36" s="125" t="s">
        <v>2566</v>
      </c>
      <c r="M36" s="135" t="s">
        <v>2447</v>
      </c>
      <c r="N36" s="135" t="s">
        <v>2454</v>
      </c>
      <c r="O36" s="134" t="s">
        <v>2575</v>
      </c>
      <c r="P36" s="134"/>
      <c r="Q36" s="147" t="s">
        <v>2566</v>
      </c>
    </row>
    <row r="37" spans="1:17" ht="18" x14ac:dyDescent="0.25">
      <c r="A37" s="134" t="str">
        <f>VLOOKUP(E37,'LISTADO ATM'!$A$2:$C$898,3,0)</f>
        <v>SUR</v>
      </c>
      <c r="B37" s="129">
        <v>3335900380</v>
      </c>
      <c r="C37" s="136">
        <v>44342.994166666664</v>
      </c>
      <c r="D37" s="136" t="s">
        <v>2473</v>
      </c>
      <c r="E37" s="124">
        <v>5</v>
      </c>
      <c r="F37" s="145" t="str">
        <f>VLOOKUP(E37,VIP!$A$2:$O13470,2,0)</f>
        <v>DRBR005</v>
      </c>
      <c r="G37" s="134" t="str">
        <f>VLOOKUP(E37,'LISTADO ATM'!$A$2:$B$897,2,0)</f>
        <v>ATM Oficina Autoservicio Villa Ofelia (San Juan)</v>
      </c>
      <c r="H37" s="134" t="str">
        <f>VLOOKUP(E37,VIP!$A$2:$O18333,7,FALSE)</f>
        <v>Si</v>
      </c>
      <c r="I37" s="134" t="str">
        <f>VLOOKUP(E37,VIP!$A$2:$O10298,8,FALSE)</f>
        <v>Si</v>
      </c>
      <c r="J37" s="134" t="str">
        <f>VLOOKUP(E37,VIP!$A$2:$O10248,8,FALSE)</f>
        <v>Si</v>
      </c>
      <c r="K37" s="134" t="str">
        <f>VLOOKUP(E37,VIP!$A$2:$O13822,6,0)</f>
        <v>NO</v>
      </c>
      <c r="L37" s="125" t="s">
        <v>2566</v>
      </c>
      <c r="M37" s="135" t="s">
        <v>2447</v>
      </c>
      <c r="N37" s="135" t="s">
        <v>2454</v>
      </c>
      <c r="O37" s="134" t="s">
        <v>2474</v>
      </c>
      <c r="P37" s="134"/>
      <c r="Q37" s="147" t="s">
        <v>2583</v>
      </c>
    </row>
    <row r="38" spans="1:17" ht="18" x14ac:dyDescent="0.25">
      <c r="A38" s="134" t="str">
        <f>VLOOKUP(E38,'LISTADO ATM'!$A$2:$C$898,3,0)</f>
        <v>NORTE</v>
      </c>
      <c r="B38" s="129">
        <v>3335900406</v>
      </c>
      <c r="C38" s="136">
        <v>44343.315949074073</v>
      </c>
      <c r="D38" s="136" t="s">
        <v>2473</v>
      </c>
      <c r="E38" s="124">
        <v>142</v>
      </c>
      <c r="F38" s="145" t="str">
        <f>VLOOKUP(E38,VIP!$A$2:$O13467,2,0)</f>
        <v>DRBR142</v>
      </c>
      <c r="G38" s="134" t="str">
        <f>VLOOKUP(E38,'LISTADO ATM'!$A$2:$B$897,2,0)</f>
        <v xml:space="preserve">ATM Centro de Caja Galerías Bonao </v>
      </c>
      <c r="H38" s="134" t="str">
        <f>VLOOKUP(E38,VIP!$A$2:$O18330,7,FALSE)</f>
        <v>Si</v>
      </c>
      <c r="I38" s="134" t="str">
        <f>VLOOKUP(E38,VIP!$A$2:$O10295,8,FALSE)</f>
        <v>Si</v>
      </c>
      <c r="J38" s="134" t="str">
        <f>VLOOKUP(E38,VIP!$A$2:$O10245,8,FALSE)</f>
        <v>Si</v>
      </c>
      <c r="K38" s="134" t="str">
        <f>VLOOKUP(E38,VIP!$A$2:$O13819,6,0)</f>
        <v>SI</v>
      </c>
      <c r="L38" s="125" t="s">
        <v>2566</v>
      </c>
      <c r="M38" s="135" t="s">
        <v>2447</v>
      </c>
      <c r="N38" s="135" t="s">
        <v>2454</v>
      </c>
      <c r="O38" s="134" t="s">
        <v>2474</v>
      </c>
      <c r="P38" s="134"/>
      <c r="Q38" s="147" t="s">
        <v>2566</v>
      </c>
    </row>
    <row r="39" spans="1:17" ht="18" x14ac:dyDescent="0.25">
      <c r="A39" s="134" t="str">
        <f>VLOOKUP(E39,'LISTADO ATM'!$A$2:$C$898,3,0)</f>
        <v>SUR</v>
      </c>
      <c r="B39" s="129">
        <v>3335900354</v>
      </c>
      <c r="C39" s="136">
        <v>44342.880173611113</v>
      </c>
      <c r="D39" s="136" t="s">
        <v>2473</v>
      </c>
      <c r="E39" s="124">
        <v>825</v>
      </c>
      <c r="F39" s="145" t="str">
        <f>VLOOKUP(E39,VIP!$A$2:$O13443,2,0)</f>
        <v>DRBR825</v>
      </c>
      <c r="G39" s="134" t="str">
        <f>VLOOKUP(E39,'LISTADO ATM'!$A$2:$B$897,2,0)</f>
        <v xml:space="preserve">ATM Estacion Eco Cibeles (Las Matas de Farfán) </v>
      </c>
      <c r="H39" s="134" t="str">
        <f>VLOOKUP(E39,VIP!$A$2:$O18306,7,FALSE)</f>
        <v>Si</v>
      </c>
      <c r="I39" s="134" t="str">
        <f>VLOOKUP(E39,VIP!$A$2:$O10271,8,FALSE)</f>
        <v>Si</v>
      </c>
      <c r="J39" s="134" t="str">
        <f>VLOOKUP(E39,VIP!$A$2:$O10221,8,FALSE)</f>
        <v>Si</v>
      </c>
      <c r="K39" s="134" t="str">
        <f>VLOOKUP(E39,VIP!$A$2:$O13795,6,0)</f>
        <v>NO</v>
      </c>
      <c r="L39" s="125" t="s">
        <v>2582</v>
      </c>
      <c r="M39" s="135" t="s">
        <v>2447</v>
      </c>
      <c r="N39" s="135" t="s">
        <v>2454</v>
      </c>
      <c r="O39" s="134" t="s">
        <v>2573</v>
      </c>
      <c r="P39" s="134"/>
      <c r="Q39" s="147" t="s">
        <v>2579</v>
      </c>
    </row>
    <row r="40" spans="1:17" ht="18" x14ac:dyDescent="0.25">
      <c r="A40" s="134" t="str">
        <f>VLOOKUP(E40,'LISTADO ATM'!$A$2:$C$898,3,0)</f>
        <v>DISTRITO NACIONAL</v>
      </c>
      <c r="B40" s="129">
        <v>3335900382</v>
      </c>
      <c r="C40" s="136">
        <v>44343.040358796294</v>
      </c>
      <c r="D40" s="136" t="s">
        <v>2450</v>
      </c>
      <c r="E40" s="124">
        <v>570</v>
      </c>
      <c r="F40" s="145" t="str">
        <f>VLOOKUP(E40,VIP!$A$2:$O13469,2,0)</f>
        <v>DRBR478</v>
      </c>
      <c r="G40" s="134" t="str">
        <f>VLOOKUP(E40,'LISTADO ATM'!$A$2:$B$897,2,0)</f>
        <v xml:space="preserve">ATM S/M Liverpool Villa Mella </v>
      </c>
      <c r="H40" s="134" t="str">
        <f>VLOOKUP(E40,VIP!$A$2:$O18332,7,FALSE)</f>
        <v>Si</v>
      </c>
      <c r="I40" s="134" t="str">
        <f>VLOOKUP(E40,VIP!$A$2:$O10297,8,FALSE)</f>
        <v>Si</v>
      </c>
      <c r="J40" s="134" t="str">
        <f>VLOOKUP(E40,VIP!$A$2:$O10247,8,FALSE)</f>
        <v>Si</v>
      </c>
      <c r="K40" s="134" t="str">
        <f>VLOOKUP(E40,VIP!$A$2:$O13821,6,0)</f>
        <v>NO</v>
      </c>
      <c r="L40" s="125" t="s">
        <v>2582</v>
      </c>
      <c r="M40" s="135" t="s">
        <v>2447</v>
      </c>
      <c r="N40" s="135" t="s">
        <v>2454</v>
      </c>
      <c r="O40" s="134" t="s">
        <v>2455</v>
      </c>
      <c r="P40" s="134"/>
      <c r="Q40" s="147" t="s">
        <v>2582</v>
      </c>
    </row>
    <row r="41" spans="1:17" ht="18" x14ac:dyDescent="0.25">
      <c r="A41" s="134" t="str">
        <f>VLOOKUP(E41,'LISTADO ATM'!$A$2:$C$898,3,0)</f>
        <v>DISTRITO NACIONAL</v>
      </c>
      <c r="B41" s="129">
        <v>3335900383</v>
      </c>
      <c r="C41" s="136">
        <v>44343.060277777775</v>
      </c>
      <c r="D41" s="136" t="s">
        <v>2450</v>
      </c>
      <c r="E41" s="124">
        <v>13</v>
      </c>
      <c r="F41" s="145" t="str">
        <f>VLOOKUP(E41,VIP!$A$2:$O13468,2,0)</f>
        <v>DRBR013</v>
      </c>
      <c r="G41" s="134" t="str">
        <f>VLOOKUP(E41,'LISTADO ATM'!$A$2:$B$897,2,0)</f>
        <v xml:space="preserve">ATM CDEEE </v>
      </c>
      <c r="H41" s="134" t="str">
        <f>VLOOKUP(E41,VIP!$A$2:$O18331,7,FALSE)</f>
        <v>Si</v>
      </c>
      <c r="I41" s="134" t="str">
        <f>VLOOKUP(E41,VIP!$A$2:$O10296,8,FALSE)</f>
        <v>Si</v>
      </c>
      <c r="J41" s="134" t="str">
        <f>VLOOKUP(E41,VIP!$A$2:$O10246,8,FALSE)</f>
        <v>Si</v>
      </c>
      <c r="K41" s="134" t="str">
        <f>VLOOKUP(E41,VIP!$A$2:$O13820,6,0)</f>
        <v>NO</v>
      </c>
      <c r="L41" s="125" t="s">
        <v>2582</v>
      </c>
      <c r="M41" s="135" t="s">
        <v>2447</v>
      </c>
      <c r="N41" s="135" t="s">
        <v>2454</v>
      </c>
      <c r="O41" s="134" t="s">
        <v>2455</v>
      </c>
      <c r="P41" s="134"/>
      <c r="Q41" s="147" t="s">
        <v>2582</v>
      </c>
    </row>
    <row r="42" spans="1:17" ht="18" x14ac:dyDescent="0.25">
      <c r="A42" s="134" t="str">
        <f>VLOOKUP(E42,'LISTADO ATM'!$A$2:$C$898,3,0)</f>
        <v>DISTRITO NACIONAL</v>
      </c>
      <c r="B42" s="129">
        <v>3335899066</v>
      </c>
      <c r="C42" s="136">
        <v>44342.223622685182</v>
      </c>
      <c r="D42" s="136" t="s">
        <v>2450</v>
      </c>
      <c r="E42" s="124">
        <v>952</v>
      </c>
      <c r="F42" s="145" t="str">
        <f>VLOOKUP(E42,VIP!$A$2:$O13375,2,0)</f>
        <v>DRBR16L</v>
      </c>
      <c r="G42" s="134" t="str">
        <f>VLOOKUP(E42,'LISTADO ATM'!$A$2:$B$897,2,0)</f>
        <v xml:space="preserve">ATM Alvarez Rivas </v>
      </c>
      <c r="H42" s="134" t="str">
        <f>VLOOKUP(E42,VIP!$A$2:$O18238,7,FALSE)</f>
        <v>Si</v>
      </c>
      <c r="I42" s="134" t="str">
        <f>VLOOKUP(E42,VIP!$A$2:$O10203,8,FALSE)</f>
        <v>Si</v>
      </c>
      <c r="J42" s="134" t="str">
        <f>VLOOKUP(E42,VIP!$A$2:$O10153,8,FALSE)</f>
        <v>Si</v>
      </c>
      <c r="K42" s="134" t="str">
        <f>VLOOKUP(E42,VIP!$A$2:$O13727,6,0)</f>
        <v>NO</v>
      </c>
      <c r="L42" s="125" t="s">
        <v>2443</v>
      </c>
      <c r="M42" s="135" t="s">
        <v>2447</v>
      </c>
      <c r="N42" s="135" t="s">
        <v>2454</v>
      </c>
      <c r="O42" s="134" t="s">
        <v>2455</v>
      </c>
      <c r="P42" s="134"/>
      <c r="Q42" s="147" t="s">
        <v>2443</v>
      </c>
    </row>
    <row r="43" spans="1:17" ht="18" x14ac:dyDescent="0.25">
      <c r="A43" s="134" t="str">
        <f>VLOOKUP(E43,'LISTADO ATM'!$A$2:$C$898,3,0)</f>
        <v>DISTRITO NACIONAL</v>
      </c>
      <c r="B43" s="129">
        <v>3335899782</v>
      </c>
      <c r="C43" s="136">
        <v>44342.535416666666</v>
      </c>
      <c r="D43" s="136" t="s">
        <v>2450</v>
      </c>
      <c r="E43" s="124">
        <v>875</v>
      </c>
      <c r="F43" s="145" t="str">
        <f>VLOOKUP(E43,VIP!$A$2:$O13407,2,0)</f>
        <v>DRBR875</v>
      </c>
      <c r="G43" s="134" t="str">
        <f>VLOOKUP(E43,'LISTADO ATM'!$A$2:$B$897,2,0)</f>
        <v xml:space="preserve">ATM Texaco Aut. Duarte KM 14 1/2 (Los Alcarrizos) </v>
      </c>
      <c r="H43" s="134" t="str">
        <f>VLOOKUP(E43,VIP!$A$2:$O18270,7,FALSE)</f>
        <v>Si</v>
      </c>
      <c r="I43" s="134" t="str">
        <f>VLOOKUP(E43,VIP!$A$2:$O10235,8,FALSE)</f>
        <v>Si</v>
      </c>
      <c r="J43" s="134" t="str">
        <f>VLOOKUP(E43,VIP!$A$2:$O10185,8,FALSE)</f>
        <v>Si</v>
      </c>
      <c r="K43" s="134" t="str">
        <f>VLOOKUP(E43,VIP!$A$2:$O13759,6,0)</f>
        <v>NO</v>
      </c>
      <c r="L43" s="125" t="s">
        <v>2443</v>
      </c>
      <c r="M43" s="135" t="s">
        <v>2447</v>
      </c>
      <c r="N43" s="135" t="s">
        <v>2454</v>
      </c>
      <c r="O43" s="134" t="s">
        <v>2455</v>
      </c>
      <c r="P43" s="134"/>
      <c r="Q43" s="147" t="s">
        <v>2443</v>
      </c>
    </row>
    <row r="44" spans="1:17" ht="18" x14ac:dyDescent="0.25">
      <c r="A44" s="134" t="str">
        <f>VLOOKUP(E44,'LISTADO ATM'!$A$2:$C$898,3,0)</f>
        <v>DISTRITO NACIONAL</v>
      </c>
      <c r="B44" s="129">
        <v>3335899825</v>
      </c>
      <c r="C44" s="136">
        <v>44342.547546296293</v>
      </c>
      <c r="D44" s="136" t="s">
        <v>2450</v>
      </c>
      <c r="E44" s="124">
        <v>932</v>
      </c>
      <c r="F44" s="145" t="str">
        <f>VLOOKUP(E44,VIP!$A$2:$O13407,2,0)</f>
        <v>DRBR01E</v>
      </c>
      <c r="G44" s="134" t="str">
        <f>VLOOKUP(E44,'LISTADO ATM'!$A$2:$B$897,2,0)</f>
        <v xml:space="preserve">ATM Banco Agrícola </v>
      </c>
      <c r="H44" s="134" t="str">
        <f>VLOOKUP(E44,VIP!$A$2:$O18270,7,FALSE)</f>
        <v>Si</v>
      </c>
      <c r="I44" s="134" t="str">
        <f>VLOOKUP(E44,VIP!$A$2:$O10235,8,FALSE)</f>
        <v>Si</v>
      </c>
      <c r="J44" s="134" t="str">
        <f>VLOOKUP(E44,VIP!$A$2:$O10185,8,FALSE)</f>
        <v>Si</v>
      </c>
      <c r="K44" s="134" t="str">
        <f>VLOOKUP(E44,VIP!$A$2:$O13759,6,0)</f>
        <v>NO</v>
      </c>
      <c r="L44" s="125" t="s">
        <v>2443</v>
      </c>
      <c r="M44" s="135" t="s">
        <v>2447</v>
      </c>
      <c r="N44" s="135" t="s">
        <v>2454</v>
      </c>
      <c r="O44" s="134" t="s">
        <v>2455</v>
      </c>
      <c r="P44" s="134"/>
      <c r="Q44" s="147" t="s">
        <v>2443</v>
      </c>
    </row>
    <row r="45" spans="1:17" ht="18" x14ac:dyDescent="0.25">
      <c r="A45" s="134" t="str">
        <f>VLOOKUP(E45,'LISTADO ATM'!$A$2:$C$898,3,0)</f>
        <v>SUR</v>
      </c>
      <c r="B45" s="129">
        <v>3335899993</v>
      </c>
      <c r="C45" s="136">
        <v>44342.612430555557</v>
      </c>
      <c r="D45" s="136" t="s">
        <v>2473</v>
      </c>
      <c r="E45" s="124">
        <v>6</v>
      </c>
      <c r="F45" s="145" t="str">
        <f>VLOOKUP(E45,VIP!$A$2:$O13403,2,0)</f>
        <v>DRBR006</v>
      </c>
      <c r="G45" s="134" t="str">
        <f>VLOOKUP(E45,'LISTADO ATM'!$A$2:$B$897,2,0)</f>
        <v xml:space="preserve">ATM Plaza WAO San Juan </v>
      </c>
      <c r="H45" s="134" t="str">
        <f>VLOOKUP(E45,VIP!$A$2:$O18266,7,FALSE)</f>
        <v>N/A</v>
      </c>
      <c r="I45" s="134" t="str">
        <f>VLOOKUP(E45,VIP!$A$2:$O10231,8,FALSE)</f>
        <v>N/A</v>
      </c>
      <c r="J45" s="134" t="str">
        <f>VLOOKUP(E45,VIP!$A$2:$O10181,8,FALSE)</f>
        <v>N/A</v>
      </c>
      <c r="K45" s="134" t="str">
        <f>VLOOKUP(E45,VIP!$A$2:$O13755,6,0)</f>
        <v/>
      </c>
      <c r="L45" s="125" t="s">
        <v>2443</v>
      </c>
      <c r="M45" s="135" t="s">
        <v>2447</v>
      </c>
      <c r="N45" s="135" t="s">
        <v>2454</v>
      </c>
      <c r="O45" s="134" t="s">
        <v>2474</v>
      </c>
      <c r="P45" s="134"/>
      <c r="Q45" s="147" t="s">
        <v>2443</v>
      </c>
    </row>
    <row r="46" spans="1:17" ht="18" x14ac:dyDescent="0.25">
      <c r="A46" s="134" t="str">
        <f>VLOOKUP(E46,'LISTADO ATM'!$A$2:$C$898,3,0)</f>
        <v>DISTRITO NACIONAL</v>
      </c>
      <c r="B46" s="129">
        <v>3335900348</v>
      </c>
      <c r="C46" s="136">
        <v>44342.867581018516</v>
      </c>
      <c r="D46" s="136" t="s">
        <v>2450</v>
      </c>
      <c r="E46" s="124">
        <v>678</v>
      </c>
      <c r="F46" s="145" t="str">
        <f>VLOOKUP(E46,VIP!$A$2:$O13437,2,0)</f>
        <v>DRBR678</v>
      </c>
      <c r="G46" s="134" t="str">
        <f>VLOOKUP(E46,'LISTADO ATM'!$A$2:$B$897,2,0)</f>
        <v>ATM Eco Petroleo San Isidro</v>
      </c>
      <c r="H46" s="134" t="str">
        <f>VLOOKUP(E46,VIP!$A$2:$O18300,7,FALSE)</f>
        <v>Si</v>
      </c>
      <c r="I46" s="134" t="str">
        <f>VLOOKUP(E46,VIP!$A$2:$O10265,8,FALSE)</f>
        <v>Si</v>
      </c>
      <c r="J46" s="134" t="str">
        <f>VLOOKUP(E46,VIP!$A$2:$O10215,8,FALSE)</f>
        <v>Si</v>
      </c>
      <c r="K46" s="134" t="str">
        <f>VLOOKUP(E46,VIP!$A$2:$O13789,6,0)</f>
        <v>NO</v>
      </c>
      <c r="L46" s="125" t="s">
        <v>2578</v>
      </c>
      <c r="M46" s="135" t="s">
        <v>2447</v>
      </c>
      <c r="N46" s="135" t="s">
        <v>2454</v>
      </c>
      <c r="O46" s="134" t="s">
        <v>2455</v>
      </c>
      <c r="P46" s="134"/>
      <c r="Q46" s="147" t="s">
        <v>2578</v>
      </c>
    </row>
    <row r="47" spans="1:17" ht="18" x14ac:dyDescent="0.25">
      <c r="A47" s="134" t="str">
        <f>VLOOKUP(E47,'LISTADO ATM'!$A$2:$C$898,3,0)</f>
        <v>DISTRITO NACIONAL</v>
      </c>
      <c r="B47" s="129">
        <v>3335900352</v>
      </c>
      <c r="C47" s="136">
        <v>44342.876666666663</v>
      </c>
      <c r="D47" s="136" t="s">
        <v>2450</v>
      </c>
      <c r="E47" s="124">
        <v>725</v>
      </c>
      <c r="F47" s="145" t="str">
        <f>VLOOKUP(E47,VIP!$A$2:$O13441,2,0)</f>
        <v>DRBR998</v>
      </c>
      <c r="G47" s="134" t="str">
        <f>VLOOKUP(E47,'LISTADO ATM'!$A$2:$B$897,2,0)</f>
        <v xml:space="preserve">ATM El Huacal II  </v>
      </c>
      <c r="H47" s="134" t="str">
        <f>VLOOKUP(E47,VIP!$A$2:$O18304,7,FALSE)</f>
        <v>Si</v>
      </c>
      <c r="I47" s="134" t="str">
        <f>VLOOKUP(E47,VIP!$A$2:$O10269,8,FALSE)</f>
        <v>Si</v>
      </c>
      <c r="J47" s="134" t="str">
        <f>VLOOKUP(E47,VIP!$A$2:$O10219,8,FALSE)</f>
        <v>Si</v>
      </c>
      <c r="K47" s="134" t="str">
        <f>VLOOKUP(E47,VIP!$A$2:$O13793,6,0)</f>
        <v>NO</v>
      </c>
      <c r="L47" s="125" t="s">
        <v>2578</v>
      </c>
      <c r="M47" s="135" t="s">
        <v>2447</v>
      </c>
      <c r="N47" s="135" t="s">
        <v>2454</v>
      </c>
      <c r="O47" s="134" t="s">
        <v>2455</v>
      </c>
      <c r="P47" s="134"/>
      <c r="Q47" s="147" t="s">
        <v>2578</v>
      </c>
    </row>
    <row r="48" spans="1:17" ht="18" x14ac:dyDescent="0.25">
      <c r="A48" s="134" t="str">
        <f>VLOOKUP(E48,'LISTADO ATM'!$A$2:$C$898,3,0)</f>
        <v>NORTE</v>
      </c>
      <c r="B48" s="129">
        <v>3335900355</v>
      </c>
      <c r="C48" s="136">
        <v>44342.883229166669</v>
      </c>
      <c r="D48" s="136" t="s">
        <v>2473</v>
      </c>
      <c r="E48" s="124">
        <v>736</v>
      </c>
      <c r="F48" s="145" t="str">
        <f>VLOOKUP(E48,VIP!$A$2:$O13444,2,0)</f>
        <v>DRBR071</v>
      </c>
      <c r="G48" s="134" t="str">
        <f>VLOOKUP(E48,'LISTADO ATM'!$A$2:$B$897,2,0)</f>
        <v xml:space="preserve">ATM Oficina Puerto Plata I </v>
      </c>
      <c r="H48" s="134" t="str">
        <f>VLOOKUP(E48,VIP!$A$2:$O18307,7,FALSE)</f>
        <v>Si</v>
      </c>
      <c r="I48" s="134" t="str">
        <f>VLOOKUP(E48,VIP!$A$2:$O10272,8,FALSE)</f>
        <v>Si</v>
      </c>
      <c r="J48" s="134" t="str">
        <f>VLOOKUP(E48,VIP!$A$2:$O10222,8,FALSE)</f>
        <v>Si</v>
      </c>
      <c r="K48" s="134" t="str">
        <f>VLOOKUP(E48,VIP!$A$2:$O13796,6,0)</f>
        <v>SI</v>
      </c>
      <c r="L48" s="125" t="s">
        <v>2578</v>
      </c>
      <c r="M48" s="135" t="s">
        <v>2447</v>
      </c>
      <c r="N48" s="135" t="s">
        <v>2454</v>
      </c>
      <c r="O48" s="134" t="s">
        <v>2573</v>
      </c>
      <c r="P48" s="134"/>
      <c r="Q48" s="147" t="s">
        <v>2578</v>
      </c>
    </row>
    <row r="49" spans="1:17" ht="18" x14ac:dyDescent="0.25">
      <c r="A49" s="134" t="str">
        <f>VLOOKUP(E49,'LISTADO ATM'!$A$2:$C$898,3,0)</f>
        <v>SUR</v>
      </c>
      <c r="B49" s="129">
        <v>3335900356</v>
      </c>
      <c r="C49" s="136">
        <v>44342.885879629626</v>
      </c>
      <c r="D49" s="136" t="s">
        <v>2473</v>
      </c>
      <c r="E49" s="124">
        <v>871</v>
      </c>
      <c r="F49" s="145" t="str">
        <f>VLOOKUP(E49,VIP!$A$2:$O13445,2,0)</f>
        <v>DRBR871</v>
      </c>
      <c r="G49" s="134" t="str">
        <f>VLOOKUP(E49,'LISTADO ATM'!$A$2:$B$897,2,0)</f>
        <v>ATM Plaza Cultural San Juan</v>
      </c>
      <c r="H49" s="134" t="str">
        <f>VLOOKUP(E49,VIP!$A$2:$O18308,7,FALSE)</f>
        <v>N/A</v>
      </c>
      <c r="I49" s="134" t="str">
        <f>VLOOKUP(E49,VIP!$A$2:$O10273,8,FALSE)</f>
        <v>N/A</v>
      </c>
      <c r="J49" s="134" t="str">
        <f>VLOOKUP(E49,VIP!$A$2:$O10223,8,FALSE)</f>
        <v>N/A</v>
      </c>
      <c r="K49" s="134" t="str">
        <f>VLOOKUP(E49,VIP!$A$2:$O13797,6,0)</f>
        <v>N/A</v>
      </c>
      <c r="L49" s="125" t="s">
        <v>2578</v>
      </c>
      <c r="M49" s="135" t="s">
        <v>2447</v>
      </c>
      <c r="N49" s="135" t="s">
        <v>2454</v>
      </c>
      <c r="O49" s="134" t="s">
        <v>2573</v>
      </c>
      <c r="P49" s="134"/>
      <c r="Q49" s="147" t="s">
        <v>2578</v>
      </c>
    </row>
    <row r="50" spans="1:17" ht="18" x14ac:dyDescent="0.25">
      <c r="A50" s="134" t="str">
        <f>VLOOKUP(E50,'LISTADO ATM'!$A$2:$C$898,3,0)</f>
        <v>DISTRITO NACIONAL</v>
      </c>
      <c r="B50" s="129">
        <v>3335900384</v>
      </c>
      <c r="C50" s="136">
        <v>44343.066782407404</v>
      </c>
      <c r="D50" s="136" t="s">
        <v>2473</v>
      </c>
      <c r="E50" s="124">
        <v>883</v>
      </c>
      <c r="F50" s="145" t="str">
        <f>VLOOKUP(E50,VIP!$A$2:$O13467,2,0)</f>
        <v>DRBR883</v>
      </c>
      <c r="G50" s="134" t="str">
        <f>VLOOKUP(E50,'LISTADO ATM'!$A$2:$B$897,2,0)</f>
        <v xml:space="preserve">ATM Oficina Filadelfia Plaza </v>
      </c>
      <c r="H50" s="134" t="str">
        <f>VLOOKUP(E50,VIP!$A$2:$O18330,7,FALSE)</f>
        <v>Si</v>
      </c>
      <c r="I50" s="134" t="str">
        <f>VLOOKUP(E50,VIP!$A$2:$O10295,8,FALSE)</f>
        <v>Si</v>
      </c>
      <c r="J50" s="134" t="str">
        <f>VLOOKUP(E50,VIP!$A$2:$O10245,8,FALSE)</f>
        <v>Si</v>
      </c>
      <c r="K50" s="134" t="str">
        <f>VLOOKUP(E50,VIP!$A$2:$O13819,6,0)</f>
        <v>NO</v>
      </c>
      <c r="L50" s="125" t="s">
        <v>2578</v>
      </c>
      <c r="M50" s="135" t="s">
        <v>2447</v>
      </c>
      <c r="N50" s="135" t="s">
        <v>2454</v>
      </c>
      <c r="O50" s="134" t="s">
        <v>2474</v>
      </c>
      <c r="P50" s="134"/>
      <c r="Q50" s="147" t="s">
        <v>2581</v>
      </c>
    </row>
    <row r="51" spans="1:17" ht="18" x14ac:dyDescent="0.25">
      <c r="A51" s="134" t="str">
        <f>VLOOKUP(E51,'LISTADO ATM'!$A$2:$C$898,3,0)</f>
        <v>DISTRITO NACIONAL</v>
      </c>
      <c r="B51" s="129">
        <v>3335900304</v>
      </c>
      <c r="C51" s="136">
        <v>44342.762361111112</v>
      </c>
      <c r="D51" s="136" t="s">
        <v>2180</v>
      </c>
      <c r="E51" s="124">
        <v>617</v>
      </c>
      <c r="F51" s="145" t="str">
        <f>VLOOKUP(E51,VIP!$A$2:$O13417,2,0)</f>
        <v>DRBR617</v>
      </c>
      <c r="G51" s="134" t="str">
        <f>VLOOKUP(E51,'LISTADO ATM'!$A$2:$B$897,2,0)</f>
        <v xml:space="preserve">ATM Guardia Presidencial </v>
      </c>
      <c r="H51" s="134" t="str">
        <f>VLOOKUP(E51,VIP!$A$2:$O18280,7,FALSE)</f>
        <v>Si</v>
      </c>
      <c r="I51" s="134" t="str">
        <f>VLOOKUP(E51,VIP!$A$2:$O10245,8,FALSE)</f>
        <v>Si</v>
      </c>
      <c r="J51" s="134" t="str">
        <f>VLOOKUP(E51,VIP!$A$2:$O10195,8,FALSE)</f>
        <v>Si</v>
      </c>
      <c r="K51" s="134" t="str">
        <f>VLOOKUP(E51,VIP!$A$2:$O13769,6,0)</f>
        <v>NO</v>
      </c>
      <c r="L51" s="125" t="s">
        <v>2572</v>
      </c>
      <c r="M51" s="135" t="s">
        <v>2447</v>
      </c>
      <c r="N51" s="135" t="s">
        <v>2454</v>
      </c>
      <c r="O51" s="134" t="s">
        <v>2456</v>
      </c>
      <c r="P51" s="134"/>
      <c r="Q51" s="147" t="s">
        <v>2572</v>
      </c>
    </row>
    <row r="52" spans="1:17" ht="18" x14ac:dyDescent="0.25">
      <c r="A52" s="134" t="str">
        <f>VLOOKUP(E52,'LISTADO ATM'!$A$2:$C$898,3,0)</f>
        <v>ESTE</v>
      </c>
      <c r="B52" s="129">
        <v>3335900308</v>
      </c>
      <c r="C52" s="136">
        <v>44342.765694444446</v>
      </c>
      <c r="D52" s="136" t="s">
        <v>2180</v>
      </c>
      <c r="E52" s="124">
        <v>211</v>
      </c>
      <c r="F52" s="145" t="str">
        <f>VLOOKUP(E52,VIP!$A$2:$O13419,2,0)</f>
        <v>DRBR211</v>
      </c>
      <c r="G52" s="134" t="str">
        <f>VLOOKUP(E52,'LISTADO ATM'!$A$2:$B$897,2,0)</f>
        <v xml:space="preserve">ATM Oficina La Romana I </v>
      </c>
      <c r="H52" s="134" t="str">
        <f>VLOOKUP(E52,VIP!$A$2:$O18282,7,FALSE)</f>
        <v>Si</v>
      </c>
      <c r="I52" s="134" t="str">
        <f>VLOOKUP(E52,VIP!$A$2:$O10247,8,FALSE)</f>
        <v>Si</v>
      </c>
      <c r="J52" s="134" t="str">
        <f>VLOOKUP(E52,VIP!$A$2:$O10197,8,FALSE)</f>
        <v>Si</v>
      </c>
      <c r="K52" s="134" t="str">
        <f>VLOOKUP(E52,VIP!$A$2:$O13771,6,0)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4"/>
      <c r="Q52" s="147" t="s">
        <v>2572</v>
      </c>
    </row>
    <row r="53" spans="1:17" ht="18" x14ac:dyDescent="0.25">
      <c r="A53" s="134" t="str">
        <f>VLOOKUP(E53,'LISTADO ATM'!$A$2:$C$898,3,0)</f>
        <v>DISTRITO NACIONAL</v>
      </c>
      <c r="B53" s="129">
        <v>3335900309</v>
      </c>
      <c r="C53" s="136">
        <v>44342.769826388889</v>
      </c>
      <c r="D53" s="136" t="s">
        <v>2180</v>
      </c>
      <c r="E53" s="124">
        <v>359</v>
      </c>
      <c r="F53" s="145" t="str">
        <f>VLOOKUP(E53,VIP!$A$2:$O13420,2,0)</f>
        <v>DRBR359</v>
      </c>
      <c r="G53" s="134" t="str">
        <f>VLOOKUP(E53,'LISTADO ATM'!$A$2:$B$897,2,0)</f>
        <v>ATM S/M Bravo Ozama</v>
      </c>
      <c r="H53" s="134" t="str">
        <f>VLOOKUP(E53,VIP!$A$2:$O18283,7,FALSE)</f>
        <v>N/A</v>
      </c>
      <c r="I53" s="134" t="str">
        <f>VLOOKUP(E53,VIP!$A$2:$O10248,8,FALSE)</f>
        <v>N/A</v>
      </c>
      <c r="J53" s="134" t="str">
        <f>VLOOKUP(E53,VIP!$A$2:$O10198,8,FALSE)</f>
        <v>N/A</v>
      </c>
      <c r="K53" s="134" t="str">
        <f>VLOOKUP(E53,VIP!$A$2:$O13772,6,0)</f>
        <v>N/A</v>
      </c>
      <c r="L53" s="125" t="s">
        <v>2572</v>
      </c>
      <c r="M53" s="135" t="s">
        <v>2447</v>
      </c>
      <c r="N53" s="135" t="s">
        <v>2454</v>
      </c>
      <c r="O53" s="134" t="s">
        <v>2456</v>
      </c>
      <c r="P53" s="134"/>
      <c r="Q53" s="147" t="s">
        <v>2572</v>
      </c>
    </row>
    <row r="54" spans="1:17" ht="18" x14ac:dyDescent="0.25">
      <c r="A54" s="134" t="str">
        <f>VLOOKUP(E54,'LISTADO ATM'!$A$2:$C$898,3,0)</f>
        <v>DISTRITO NACIONAL</v>
      </c>
      <c r="B54" s="129">
        <v>3335900312</v>
      </c>
      <c r="C54" s="136">
        <v>44342.773182870369</v>
      </c>
      <c r="D54" s="136" t="s">
        <v>2180</v>
      </c>
      <c r="E54" s="124">
        <v>884</v>
      </c>
      <c r="F54" s="145" t="str">
        <f>VLOOKUP(E54,VIP!$A$2:$O13422,2,0)</f>
        <v>DRBR884</v>
      </c>
      <c r="G54" s="134" t="str">
        <f>VLOOKUP(E54,'LISTADO ATM'!$A$2:$B$897,2,0)</f>
        <v xml:space="preserve">ATM UNP Olé Sabana Perdida </v>
      </c>
      <c r="H54" s="134" t="str">
        <f>VLOOKUP(E54,VIP!$A$2:$O18285,7,FALSE)</f>
        <v>Si</v>
      </c>
      <c r="I54" s="134" t="str">
        <f>VLOOKUP(E54,VIP!$A$2:$O10250,8,FALSE)</f>
        <v>Si</v>
      </c>
      <c r="J54" s="134" t="str">
        <f>VLOOKUP(E54,VIP!$A$2:$O10200,8,FALSE)</f>
        <v>Si</v>
      </c>
      <c r="K54" s="134" t="str">
        <f>VLOOKUP(E54,VIP!$A$2:$O13774,6,0)</f>
        <v>NO</v>
      </c>
      <c r="L54" s="125" t="s">
        <v>2572</v>
      </c>
      <c r="M54" s="135" t="s">
        <v>2447</v>
      </c>
      <c r="N54" s="135" t="s">
        <v>2454</v>
      </c>
      <c r="O54" s="134" t="s">
        <v>2456</v>
      </c>
      <c r="P54" s="134"/>
      <c r="Q54" s="147" t="s">
        <v>2572</v>
      </c>
    </row>
    <row r="55" spans="1:17" ht="18" x14ac:dyDescent="0.25">
      <c r="A55" s="134" t="str">
        <f>VLOOKUP(E55,'LISTADO ATM'!$A$2:$C$898,3,0)</f>
        <v>DISTRITO NACIONAL</v>
      </c>
      <c r="B55" s="129">
        <v>3335900315</v>
      </c>
      <c r="C55" s="136">
        <v>44342.776643518519</v>
      </c>
      <c r="D55" s="136" t="s">
        <v>2181</v>
      </c>
      <c r="E55" s="124">
        <v>56</v>
      </c>
      <c r="F55" s="145" t="str">
        <f>VLOOKUP(E55,VIP!$A$2:$O13425,2,0)</f>
        <v>DRBR725</v>
      </c>
      <c r="G55" s="134" t="str">
        <f>VLOOKUP(E55,'LISTADO ATM'!$A$2:$B$897,2,0)</f>
        <v xml:space="preserve">ATM Oficina Villa Mella II </v>
      </c>
      <c r="H55" s="134" t="str">
        <f>VLOOKUP(E55,VIP!$A$2:$O18288,7,FALSE)</f>
        <v>Si</v>
      </c>
      <c r="I55" s="134" t="str">
        <f>VLOOKUP(E55,VIP!$A$2:$O10253,8,FALSE)</f>
        <v>Si</v>
      </c>
      <c r="J55" s="134" t="str">
        <f>VLOOKUP(E55,VIP!$A$2:$O10203,8,FALSE)</f>
        <v>Si</v>
      </c>
      <c r="K55" s="134" t="str">
        <f>VLOOKUP(E55,VIP!$A$2:$O13777,6,0)</f>
        <v>NO</v>
      </c>
      <c r="L55" s="125" t="s">
        <v>2572</v>
      </c>
      <c r="M55" s="135" t="s">
        <v>2447</v>
      </c>
      <c r="N55" s="135" t="s">
        <v>2454</v>
      </c>
      <c r="O55" s="134" t="s">
        <v>2569</v>
      </c>
      <c r="P55" s="134"/>
      <c r="Q55" s="147" t="s">
        <v>2572</v>
      </c>
    </row>
    <row r="56" spans="1:17" ht="18" x14ac:dyDescent="0.25">
      <c r="A56" s="134" t="str">
        <f>VLOOKUP(E56,'LISTADO ATM'!$A$2:$C$898,3,0)</f>
        <v>NORTE</v>
      </c>
      <c r="B56" s="129">
        <v>3335900318</v>
      </c>
      <c r="C56" s="136">
        <v>44342.778055555558</v>
      </c>
      <c r="D56" s="136" t="s">
        <v>2181</v>
      </c>
      <c r="E56" s="124">
        <v>511</v>
      </c>
      <c r="F56" s="145" t="str">
        <f>VLOOKUP(E56,VIP!$A$2:$O13427,2,0)</f>
        <v>DRBR511</v>
      </c>
      <c r="G56" s="134" t="str">
        <f>VLOOKUP(E56,'LISTADO ATM'!$A$2:$B$897,2,0)</f>
        <v xml:space="preserve">ATM UNP Río San Juan (Nagua) </v>
      </c>
      <c r="H56" s="134" t="str">
        <f>VLOOKUP(E56,VIP!$A$2:$O18290,7,FALSE)</f>
        <v>Si</v>
      </c>
      <c r="I56" s="134" t="str">
        <f>VLOOKUP(E56,VIP!$A$2:$O10255,8,FALSE)</f>
        <v>Si</v>
      </c>
      <c r="J56" s="134" t="str">
        <f>VLOOKUP(E56,VIP!$A$2:$O10205,8,FALSE)</f>
        <v>Si</v>
      </c>
      <c r="K56" s="134" t="str">
        <f>VLOOKUP(E56,VIP!$A$2:$O13779,6,0)</f>
        <v>NO</v>
      </c>
      <c r="L56" s="125" t="s">
        <v>2572</v>
      </c>
      <c r="M56" s="135" t="s">
        <v>2447</v>
      </c>
      <c r="N56" s="135" t="s">
        <v>2454</v>
      </c>
      <c r="O56" s="134" t="s">
        <v>2569</v>
      </c>
      <c r="P56" s="134"/>
      <c r="Q56" s="147" t="s">
        <v>2572</v>
      </c>
    </row>
    <row r="57" spans="1:17" ht="18" x14ac:dyDescent="0.25">
      <c r="A57" s="134" t="str">
        <f>VLOOKUP(E57,'LISTADO ATM'!$A$2:$C$898,3,0)</f>
        <v>DISTRITO NACIONAL</v>
      </c>
      <c r="B57" s="129">
        <v>3335900320</v>
      </c>
      <c r="C57" s="136">
        <v>44342.779074074075</v>
      </c>
      <c r="D57" s="136" t="s">
        <v>2180</v>
      </c>
      <c r="E57" s="124">
        <v>744</v>
      </c>
      <c r="F57" s="145" t="str">
        <f>VLOOKUP(E57,VIP!$A$2:$O13428,2,0)</f>
        <v>DRBR289</v>
      </c>
      <c r="G57" s="134" t="str">
        <f>VLOOKUP(E57,'LISTADO ATM'!$A$2:$B$897,2,0)</f>
        <v xml:space="preserve">ATM Multicentro La Sirena Venezuela </v>
      </c>
      <c r="H57" s="134" t="str">
        <f>VLOOKUP(E57,VIP!$A$2:$O18291,7,FALSE)</f>
        <v>Si</v>
      </c>
      <c r="I57" s="134" t="str">
        <f>VLOOKUP(E57,VIP!$A$2:$O10256,8,FALSE)</f>
        <v>Si</v>
      </c>
      <c r="J57" s="134" t="str">
        <f>VLOOKUP(E57,VIP!$A$2:$O10206,8,FALSE)</f>
        <v>Si</v>
      </c>
      <c r="K57" s="134" t="str">
        <f>VLOOKUP(E57,VIP!$A$2:$O13780,6,0)</f>
        <v>SI</v>
      </c>
      <c r="L57" s="125" t="s">
        <v>2572</v>
      </c>
      <c r="M57" s="135" t="s">
        <v>2447</v>
      </c>
      <c r="N57" s="135" t="s">
        <v>2454</v>
      </c>
      <c r="O57" s="134" t="s">
        <v>2456</v>
      </c>
      <c r="P57" s="134"/>
      <c r="Q57" s="147" t="s">
        <v>2572</v>
      </c>
    </row>
    <row r="58" spans="1:17" ht="18" x14ac:dyDescent="0.25">
      <c r="A58" s="134" t="str">
        <f>VLOOKUP(E58,'LISTADO ATM'!$A$2:$C$898,3,0)</f>
        <v>SUR</v>
      </c>
      <c r="B58" s="129">
        <v>3335900322</v>
      </c>
      <c r="C58" s="136">
        <v>44342.78162037037</v>
      </c>
      <c r="D58" s="136" t="s">
        <v>2180</v>
      </c>
      <c r="E58" s="124">
        <v>781</v>
      </c>
      <c r="F58" s="145" t="str">
        <f>VLOOKUP(E58,VIP!$A$2:$O13430,2,0)</f>
        <v>DRBR186</v>
      </c>
      <c r="G58" s="134" t="str">
        <f>VLOOKUP(E58,'LISTADO ATM'!$A$2:$B$897,2,0)</f>
        <v xml:space="preserve">ATM Estación Isla Barahona </v>
      </c>
      <c r="H58" s="134" t="str">
        <f>VLOOKUP(E58,VIP!$A$2:$O18293,7,FALSE)</f>
        <v>Si</v>
      </c>
      <c r="I58" s="134" t="str">
        <f>VLOOKUP(E58,VIP!$A$2:$O10258,8,FALSE)</f>
        <v>Si</v>
      </c>
      <c r="J58" s="134" t="str">
        <f>VLOOKUP(E58,VIP!$A$2:$O10208,8,FALSE)</f>
        <v>Si</v>
      </c>
      <c r="K58" s="134" t="str">
        <f>VLOOKUP(E58,VIP!$A$2:$O13782,6,0)</f>
        <v>NO</v>
      </c>
      <c r="L58" s="125" t="s">
        <v>2572</v>
      </c>
      <c r="M58" s="135" t="s">
        <v>2447</v>
      </c>
      <c r="N58" s="135" t="s">
        <v>2454</v>
      </c>
      <c r="O58" s="134" t="s">
        <v>2456</v>
      </c>
      <c r="P58" s="134"/>
      <c r="Q58" s="147" t="s">
        <v>2572</v>
      </c>
    </row>
    <row r="59" spans="1:17" ht="18" x14ac:dyDescent="0.25">
      <c r="A59" s="134" t="str">
        <f>VLOOKUP(E59,'LISTADO ATM'!$A$2:$C$898,3,0)</f>
        <v>NORTE</v>
      </c>
      <c r="B59" s="129">
        <v>3335900361</v>
      </c>
      <c r="C59" s="136">
        <v>44342.900740740741</v>
      </c>
      <c r="D59" s="136" t="s">
        <v>2180</v>
      </c>
      <c r="E59" s="124">
        <v>645</v>
      </c>
      <c r="F59" s="145" t="str">
        <f>VLOOKUP(E59,VIP!$A$2:$O13448,2,0)</f>
        <v>DRBR329</v>
      </c>
      <c r="G59" s="134" t="str">
        <f>VLOOKUP(E59,'LISTADO ATM'!$A$2:$B$897,2,0)</f>
        <v xml:space="preserve">ATM UNP Cabrera </v>
      </c>
      <c r="H59" s="134" t="str">
        <f>VLOOKUP(E59,VIP!$A$2:$O18311,7,FALSE)</f>
        <v>Si</v>
      </c>
      <c r="I59" s="134" t="str">
        <f>VLOOKUP(E59,VIP!$A$2:$O10276,8,FALSE)</f>
        <v>Si</v>
      </c>
      <c r="J59" s="134" t="str">
        <f>VLOOKUP(E59,VIP!$A$2:$O10226,8,FALSE)</f>
        <v>Si</v>
      </c>
      <c r="K59" s="134" t="str">
        <f>VLOOKUP(E59,VIP!$A$2:$O13800,6,0)</f>
        <v>NO</v>
      </c>
      <c r="L59" s="125" t="s">
        <v>2572</v>
      </c>
      <c r="M59" s="135" t="s">
        <v>2447</v>
      </c>
      <c r="N59" s="135" t="s">
        <v>2454</v>
      </c>
      <c r="O59" s="134" t="s">
        <v>2456</v>
      </c>
      <c r="P59" s="134"/>
      <c r="Q59" s="147" t="s">
        <v>2572</v>
      </c>
    </row>
    <row r="60" spans="1:17" ht="18" x14ac:dyDescent="0.25">
      <c r="A60" s="134" t="str">
        <f>VLOOKUP(E60,'LISTADO ATM'!$A$2:$C$898,3,0)</f>
        <v>SUR</v>
      </c>
      <c r="B60" s="129">
        <v>3335900362</v>
      </c>
      <c r="C60" s="136">
        <v>44342.902060185188</v>
      </c>
      <c r="D60" s="136" t="s">
        <v>2180</v>
      </c>
      <c r="E60" s="124">
        <v>829</v>
      </c>
      <c r="F60" s="145" t="str">
        <f>VLOOKUP(E60,VIP!$A$2:$O13449,2,0)</f>
        <v>DRBR829</v>
      </c>
      <c r="G60" s="134" t="str">
        <f>VLOOKUP(E60,'LISTADO ATM'!$A$2:$B$897,2,0)</f>
        <v xml:space="preserve">ATM UNP Multicentro Sirena Baní </v>
      </c>
      <c r="H60" s="134" t="str">
        <f>VLOOKUP(E60,VIP!$A$2:$O18312,7,FALSE)</f>
        <v>Si</v>
      </c>
      <c r="I60" s="134" t="str">
        <f>VLOOKUP(E60,VIP!$A$2:$O10277,8,FALSE)</f>
        <v>Si</v>
      </c>
      <c r="J60" s="134" t="str">
        <f>VLOOKUP(E60,VIP!$A$2:$O10227,8,FALSE)</f>
        <v>Si</v>
      </c>
      <c r="K60" s="134" t="str">
        <f>VLOOKUP(E60,VIP!$A$2:$O13801,6,0)</f>
        <v>NO</v>
      </c>
      <c r="L60" s="125" t="s">
        <v>2572</v>
      </c>
      <c r="M60" s="135" t="s">
        <v>2447</v>
      </c>
      <c r="N60" s="135" t="s">
        <v>2454</v>
      </c>
      <c r="O60" s="134" t="s">
        <v>2456</v>
      </c>
      <c r="P60" s="134"/>
      <c r="Q60" s="147" t="s">
        <v>2572</v>
      </c>
    </row>
    <row r="61" spans="1:17" ht="18" x14ac:dyDescent="0.25">
      <c r="A61" s="134" t="str">
        <f>VLOOKUP(E61,'LISTADO ATM'!$A$2:$C$898,3,0)</f>
        <v>DISTRITO NACIONAL</v>
      </c>
      <c r="B61" s="129">
        <v>3335900367</v>
      </c>
      <c r="C61" s="136">
        <v>44342.908356481479</v>
      </c>
      <c r="D61" s="136" t="s">
        <v>2180</v>
      </c>
      <c r="E61" s="124">
        <v>390</v>
      </c>
      <c r="F61" s="145" t="str">
        <f>VLOOKUP(E61,VIP!$A$2:$O13454,2,0)</f>
        <v>DRBR390</v>
      </c>
      <c r="G61" s="134" t="str">
        <f>VLOOKUP(E61,'LISTADO ATM'!$A$2:$B$897,2,0)</f>
        <v xml:space="preserve">ATM Oficina Boca Chica II </v>
      </c>
      <c r="H61" s="134" t="str">
        <f>VLOOKUP(E61,VIP!$A$2:$O18317,7,FALSE)</f>
        <v>Si</v>
      </c>
      <c r="I61" s="134" t="str">
        <f>VLOOKUP(E61,VIP!$A$2:$O10282,8,FALSE)</f>
        <v>Si</v>
      </c>
      <c r="J61" s="134" t="str">
        <f>VLOOKUP(E61,VIP!$A$2:$O10232,8,FALSE)</f>
        <v>Si</v>
      </c>
      <c r="K61" s="134" t="str">
        <f>VLOOKUP(E61,VIP!$A$2:$O13806,6,0)</f>
        <v>NO</v>
      </c>
      <c r="L61" s="125" t="s">
        <v>2572</v>
      </c>
      <c r="M61" s="135" t="s">
        <v>2447</v>
      </c>
      <c r="N61" s="135" t="s">
        <v>2454</v>
      </c>
      <c r="O61" s="134" t="s">
        <v>2456</v>
      </c>
      <c r="P61" s="134"/>
      <c r="Q61" s="147" t="s">
        <v>2572</v>
      </c>
    </row>
    <row r="62" spans="1:17" ht="18" x14ac:dyDescent="0.25">
      <c r="A62" s="134" t="str">
        <f>VLOOKUP(E62,'LISTADO ATM'!$A$2:$C$898,3,0)</f>
        <v>ESTE</v>
      </c>
      <c r="B62" s="129">
        <v>3335900369</v>
      </c>
      <c r="C62" s="136">
        <v>44342.911145833335</v>
      </c>
      <c r="D62" s="136" t="s">
        <v>2180</v>
      </c>
      <c r="E62" s="124">
        <v>462</v>
      </c>
      <c r="F62" s="145" t="str">
        <f>VLOOKUP(E62,VIP!$A$2:$O13456,2,0)</f>
        <v>DRBR462</v>
      </c>
      <c r="G62" s="134" t="str">
        <f>VLOOKUP(E62,'LISTADO ATM'!$A$2:$B$897,2,0)</f>
        <v>ATM Agrocafe Del Caribe</v>
      </c>
      <c r="H62" s="134" t="str">
        <f>VLOOKUP(E62,VIP!$A$2:$O18319,7,FALSE)</f>
        <v>Si</v>
      </c>
      <c r="I62" s="134" t="str">
        <f>VLOOKUP(E62,VIP!$A$2:$O10284,8,FALSE)</f>
        <v>Si</v>
      </c>
      <c r="J62" s="134" t="str">
        <f>VLOOKUP(E62,VIP!$A$2:$O10234,8,FALSE)</f>
        <v>Si</v>
      </c>
      <c r="K62" s="134" t="str">
        <f>VLOOKUP(E62,VIP!$A$2:$O13808,6,0)</f>
        <v>NO</v>
      </c>
      <c r="L62" s="125" t="s">
        <v>2572</v>
      </c>
      <c r="M62" s="135" t="s">
        <v>2447</v>
      </c>
      <c r="N62" s="135" t="s">
        <v>2454</v>
      </c>
      <c r="O62" s="134" t="s">
        <v>2456</v>
      </c>
      <c r="P62" s="134"/>
      <c r="Q62" s="147" t="s">
        <v>2572</v>
      </c>
    </row>
    <row r="63" spans="1:17" ht="18" x14ac:dyDescent="0.25">
      <c r="A63" s="134" t="str">
        <f>VLOOKUP(E63,'LISTADO ATM'!$A$2:$C$898,3,0)</f>
        <v>SUR</v>
      </c>
      <c r="B63" s="129">
        <v>3335900370</v>
      </c>
      <c r="C63" s="136">
        <v>44342.911956018521</v>
      </c>
      <c r="D63" s="136" t="s">
        <v>2180</v>
      </c>
      <c r="E63" s="124">
        <v>84</v>
      </c>
      <c r="F63" s="145" t="str">
        <f>VLOOKUP(E63,VIP!$A$2:$O13457,2,0)</f>
        <v>DRBR084</v>
      </c>
      <c r="G63" s="134" t="str">
        <f>VLOOKUP(E63,'LISTADO ATM'!$A$2:$B$897,2,0)</f>
        <v xml:space="preserve">ATM Oficina Multicentro Sirena San Cristóbal </v>
      </c>
      <c r="H63" s="134" t="str">
        <f>VLOOKUP(E63,VIP!$A$2:$O18320,7,FALSE)</f>
        <v>Si</v>
      </c>
      <c r="I63" s="134" t="str">
        <f>VLOOKUP(E63,VIP!$A$2:$O10285,8,FALSE)</f>
        <v>Si</v>
      </c>
      <c r="J63" s="134" t="str">
        <f>VLOOKUP(E63,VIP!$A$2:$O10235,8,FALSE)</f>
        <v>Si</v>
      </c>
      <c r="K63" s="134" t="str">
        <f>VLOOKUP(E63,VIP!$A$2:$O13809,6,0)</f>
        <v>SI</v>
      </c>
      <c r="L63" s="125" t="s">
        <v>2572</v>
      </c>
      <c r="M63" s="135" t="s">
        <v>2447</v>
      </c>
      <c r="N63" s="135" t="s">
        <v>2454</v>
      </c>
      <c r="O63" s="134" t="s">
        <v>2456</v>
      </c>
      <c r="P63" s="134"/>
      <c r="Q63" s="147" t="s">
        <v>2572</v>
      </c>
    </row>
    <row r="64" spans="1:17" ht="18" x14ac:dyDescent="0.25">
      <c r="A64" s="134" t="str">
        <f>VLOOKUP(E64,'LISTADO ATM'!$A$2:$C$898,3,0)</f>
        <v>ESTE</v>
      </c>
      <c r="B64" s="129">
        <v>3335900372</v>
      </c>
      <c r="C64" s="136">
        <v>44342.912928240738</v>
      </c>
      <c r="D64" s="136" t="s">
        <v>2180</v>
      </c>
      <c r="E64" s="124">
        <v>630</v>
      </c>
      <c r="F64" s="145" t="str">
        <f>VLOOKUP(E64,VIP!$A$2:$O13458,2,0)</f>
        <v>DRBR112</v>
      </c>
      <c r="G64" s="134" t="str">
        <f>VLOOKUP(E64,'LISTADO ATM'!$A$2:$B$897,2,0)</f>
        <v xml:space="preserve">ATM Oficina Plaza Zaglul (SPM) </v>
      </c>
      <c r="H64" s="134" t="str">
        <f>VLOOKUP(E64,VIP!$A$2:$O18321,7,FALSE)</f>
        <v>Si</v>
      </c>
      <c r="I64" s="134" t="str">
        <f>VLOOKUP(E64,VIP!$A$2:$O10286,8,FALSE)</f>
        <v>Si</v>
      </c>
      <c r="J64" s="134" t="str">
        <f>VLOOKUP(E64,VIP!$A$2:$O10236,8,FALSE)</f>
        <v>Si</v>
      </c>
      <c r="K64" s="134" t="str">
        <f>VLOOKUP(E64,VIP!$A$2:$O13810,6,0)</f>
        <v>NO</v>
      </c>
      <c r="L64" s="125" t="s">
        <v>2572</v>
      </c>
      <c r="M64" s="135" t="s">
        <v>2447</v>
      </c>
      <c r="N64" s="135" t="s">
        <v>2454</v>
      </c>
      <c r="O64" s="134" t="s">
        <v>2456</v>
      </c>
      <c r="P64" s="134"/>
      <c r="Q64" s="147" t="s">
        <v>2572</v>
      </c>
    </row>
    <row r="65" spans="1:17" ht="18" x14ac:dyDescent="0.25">
      <c r="A65" s="134" t="str">
        <f>VLOOKUP(E65,'LISTADO ATM'!$A$2:$C$898,3,0)</f>
        <v>DISTRITO NACIONAL</v>
      </c>
      <c r="B65" s="129">
        <v>3335900385</v>
      </c>
      <c r="C65" s="136">
        <v>44343.070081018515</v>
      </c>
      <c r="D65" s="136" t="s">
        <v>2450</v>
      </c>
      <c r="E65" s="124">
        <v>60</v>
      </c>
      <c r="F65" s="145" t="str">
        <f>VLOOKUP(E65,VIP!$A$2:$O13466,2,0)</f>
        <v>DRBR060</v>
      </c>
      <c r="G65" s="134" t="str">
        <f>VLOOKUP(E65,'LISTADO ATM'!$A$2:$B$897,2,0)</f>
        <v xml:space="preserve">ATM Autobanco 27 de Febrero </v>
      </c>
      <c r="H65" s="134" t="str">
        <f>VLOOKUP(E65,VIP!$A$2:$O18329,7,FALSE)</f>
        <v>Si</v>
      </c>
      <c r="I65" s="134" t="str">
        <f>VLOOKUP(E65,VIP!$A$2:$O10294,8,FALSE)</f>
        <v>Si</v>
      </c>
      <c r="J65" s="134" t="str">
        <f>VLOOKUP(E65,VIP!$A$2:$O10244,8,FALSE)</f>
        <v>Si</v>
      </c>
      <c r="K65" s="134" t="str">
        <f>VLOOKUP(E65,VIP!$A$2:$O13818,6,0)</f>
        <v>NO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4"/>
      <c r="Q65" s="147" t="s">
        <v>2580</v>
      </c>
    </row>
    <row r="66" spans="1:17" ht="18" x14ac:dyDescent="0.25">
      <c r="A66" s="134" t="str">
        <f>VLOOKUP(E66,'LISTADO ATM'!$A$2:$C$898,3,0)</f>
        <v>NORTE</v>
      </c>
      <c r="B66" s="129">
        <v>3335900386</v>
      </c>
      <c r="C66" s="136">
        <v>44343.083958333336</v>
      </c>
      <c r="D66" s="136" t="s">
        <v>2473</v>
      </c>
      <c r="E66" s="124">
        <v>290</v>
      </c>
      <c r="F66" s="145" t="str">
        <f>VLOOKUP(E66,VIP!$A$2:$O13465,2,0)</f>
        <v>DRBR290</v>
      </c>
      <c r="G66" s="134" t="str">
        <f>VLOOKUP(E66,'LISTADO ATM'!$A$2:$B$897,2,0)</f>
        <v xml:space="preserve">ATM Oficina San Francisco de Macorís </v>
      </c>
      <c r="H66" s="134" t="str">
        <f>VLOOKUP(E66,VIP!$A$2:$O18328,7,FALSE)</f>
        <v>Si</v>
      </c>
      <c r="I66" s="134" t="str">
        <f>VLOOKUP(E66,VIP!$A$2:$O10293,8,FALSE)</f>
        <v>Si</v>
      </c>
      <c r="J66" s="134" t="str">
        <f>VLOOKUP(E66,VIP!$A$2:$O10243,8,FALSE)</f>
        <v>Si</v>
      </c>
      <c r="K66" s="134" t="str">
        <f>VLOOKUP(E66,VIP!$A$2:$O13817,6,0)</f>
        <v>NO</v>
      </c>
      <c r="L66" s="125" t="s">
        <v>2418</v>
      </c>
      <c r="M66" s="135" t="s">
        <v>2447</v>
      </c>
      <c r="N66" s="135" t="s">
        <v>2454</v>
      </c>
      <c r="O66" s="134" t="s">
        <v>2474</v>
      </c>
      <c r="P66" s="134"/>
      <c r="Q66" s="147" t="s">
        <v>2580</v>
      </c>
    </row>
    <row r="67" spans="1:17" ht="18" x14ac:dyDescent="0.25">
      <c r="A67" s="134" t="str">
        <f>VLOOKUP(E67,'LISTADO ATM'!$A$2:$C$898,3,0)</f>
        <v>ESTE</v>
      </c>
      <c r="B67" s="129">
        <v>3335899723</v>
      </c>
      <c r="C67" s="136">
        <v>44342.518263888887</v>
      </c>
      <c r="D67" s="136" t="s">
        <v>2450</v>
      </c>
      <c r="E67" s="124">
        <v>429</v>
      </c>
      <c r="F67" s="145" t="str">
        <f>VLOOKUP(E67,VIP!$A$2:$O13416,2,0)</f>
        <v>DRBR429</v>
      </c>
      <c r="G67" s="134" t="str">
        <f>VLOOKUP(E67,'LISTADO ATM'!$A$2:$B$897,2,0)</f>
        <v xml:space="preserve">ATM Oficina Jumbo La Romana </v>
      </c>
      <c r="H67" s="134" t="str">
        <f>VLOOKUP(E67,VIP!$A$2:$O18279,7,FALSE)</f>
        <v>Si</v>
      </c>
      <c r="I67" s="134" t="str">
        <f>VLOOKUP(E67,VIP!$A$2:$O10244,8,FALSE)</f>
        <v>Si</v>
      </c>
      <c r="J67" s="134" t="str">
        <f>VLOOKUP(E67,VIP!$A$2:$O10194,8,FALSE)</f>
        <v>Si</v>
      </c>
      <c r="K67" s="134" t="str">
        <f>VLOOKUP(E67,VIP!$A$2:$O13768,6,0)</f>
        <v>NO</v>
      </c>
      <c r="L67" s="125" t="s">
        <v>2418</v>
      </c>
      <c r="M67" s="135" t="s">
        <v>2447</v>
      </c>
      <c r="N67" s="135" t="s">
        <v>2454</v>
      </c>
      <c r="O67" s="134" t="s">
        <v>2455</v>
      </c>
      <c r="P67" s="134"/>
      <c r="Q67" s="147" t="s">
        <v>2418</v>
      </c>
    </row>
    <row r="68" spans="1:17" ht="18" x14ac:dyDescent="0.25">
      <c r="A68" s="134" t="str">
        <f>VLOOKUP(E68,'LISTADO ATM'!$A$2:$C$898,3,0)</f>
        <v>DISTRITO NACIONAL</v>
      </c>
      <c r="B68" s="129">
        <v>3335900015</v>
      </c>
      <c r="C68" s="136">
        <v>44342.619444444441</v>
      </c>
      <c r="D68" s="136" t="s">
        <v>2473</v>
      </c>
      <c r="E68" s="124">
        <v>347</v>
      </c>
      <c r="F68" s="145" t="str">
        <f>VLOOKUP(E68,VIP!$A$2:$O13405,2,0)</f>
        <v>DRBR347</v>
      </c>
      <c r="G68" s="134" t="str">
        <f>VLOOKUP(E68,'LISTADO ATM'!$A$2:$B$897,2,0)</f>
        <v>ATM Patio de Colombia</v>
      </c>
      <c r="H68" s="134" t="str">
        <f>VLOOKUP(E68,VIP!$A$2:$O18268,7,FALSE)</f>
        <v>N/A</v>
      </c>
      <c r="I68" s="134" t="str">
        <f>VLOOKUP(E68,VIP!$A$2:$O10233,8,FALSE)</f>
        <v>N/A</v>
      </c>
      <c r="J68" s="134" t="str">
        <f>VLOOKUP(E68,VIP!$A$2:$O10183,8,FALSE)</f>
        <v>N/A</v>
      </c>
      <c r="K68" s="134" t="str">
        <f>VLOOKUP(E68,VIP!$A$2:$O13757,6,0)</f>
        <v>N/A</v>
      </c>
      <c r="L68" s="125" t="s">
        <v>2418</v>
      </c>
      <c r="M68" s="135" t="s">
        <v>2447</v>
      </c>
      <c r="N68" s="135" t="s">
        <v>2454</v>
      </c>
      <c r="O68" s="134" t="s">
        <v>2474</v>
      </c>
      <c r="P68" s="134"/>
      <c r="Q68" s="147" t="s">
        <v>2418</v>
      </c>
    </row>
    <row r="69" spans="1:17" ht="18" x14ac:dyDescent="0.25">
      <c r="A69" s="134" t="str">
        <f>VLOOKUP(E69,'LISTADO ATM'!$A$2:$C$898,3,0)</f>
        <v>DISTRITO NACIONAL</v>
      </c>
      <c r="B69" s="129">
        <v>3335900091</v>
      </c>
      <c r="C69" s="136">
        <v>44342.642939814818</v>
      </c>
      <c r="D69" s="136" t="s">
        <v>2450</v>
      </c>
      <c r="E69" s="124">
        <v>562</v>
      </c>
      <c r="F69" s="145" t="str">
        <f>VLOOKUP(E69,VIP!$A$2:$O13406,2,0)</f>
        <v>DRBR226</v>
      </c>
      <c r="G69" s="134" t="str">
        <f>VLOOKUP(E69,'LISTADO ATM'!$A$2:$B$897,2,0)</f>
        <v xml:space="preserve">ATM S/M Jumbo Carretera Mella </v>
      </c>
      <c r="H69" s="134" t="str">
        <f>VLOOKUP(E69,VIP!$A$2:$O18269,7,FALSE)</f>
        <v>Si</v>
      </c>
      <c r="I69" s="134" t="str">
        <f>VLOOKUP(E69,VIP!$A$2:$O10234,8,FALSE)</f>
        <v>Si</v>
      </c>
      <c r="J69" s="134" t="str">
        <f>VLOOKUP(E69,VIP!$A$2:$O10184,8,FALSE)</f>
        <v>Si</v>
      </c>
      <c r="K69" s="134" t="str">
        <f>VLOOKUP(E69,VIP!$A$2:$O13758,6,0)</f>
        <v>SI</v>
      </c>
      <c r="L69" s="125" t="s">
        <v>2418</v>
      </c>
      <c r="M69" s="135" t="s">
        <v>2447</v>
      </c>
      <c r="N69" s="135" t="s">
        <v>2454</v>
      </c>
      <c r="O69" s="134" t="s">
        <v>2455</v>
      </c>
      <c r="P69" s="134"/>
      <c r="Q69" s="147" t="s">
        <v>2418</v>
      </c>
    </row>
    <row r="70" spans="1:17" ht="18" x14ac:dyDescent="0.25">
      <c r="A70" s="134" t="str">
        <f>VLOOKUP(E70,'LISTADO ATM'!$A$2:$C$898,3,0)</f>
        <v>DISTRITO NACIONAL</v>
      </c>
      <c r="B70" s="129">
        <v>3335900101</v>
      </c>
      <c r="C70" s="136">
        <v>44342.645532407405</v>
      </c>
      <c r="D70" s="136" t="s">
        <v>2450</v>
      </c>
      <c r="E70" s="124">
        <v>627</v>
      </c>
      <c r="F70" s="145" t="str">
        <f>VLOOKUP(E70,VIP!$A$2:$O13407,2,0)</f>
        <v>DRBR163</v>
      </c>
      <c r="G70" s="134" t="str">
        <f>VLOOKUP(E70,'LISTADO ATM'!$A$2:$B$897,2,0)</f>
        <v xml:space="preserve">ATM CAASD </v>
      </c>
      <c r="H70" s="134" t="str">
        <f>VLOOKUP(E70,VIP!$A$2:$O18270,7,FALSE)</f>
        <v>Si</v>
      </c>
      <c r="I70" s="134" t="str">
        <f>VLOOKUP(E70,VIP!$A$2:$O10235,8,FALSE)</f>
        <v>Si</v>
      </c>
      <c r="J70" s="134" t="str">
        <f>VLOOKUP(E70,VIP!$A$2:$O10185,8,FALSE)</f>
        <v>Si</v>
      </c>
      <c r="K70" s="134" t="str">
        <f>VLOOKUP(E70,VIP!$A$2:$O13759,6,0)</f>
        <v>NO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4"/>
      <c r="Q70" s="147" t="s">
        <v>2418</v>
      </c>
    </row>
    <row r="71" spans="1:17" ht="18" x14ac:dyDescent="0.25">
      <c r="A71" s="134" t="str">
        <f>VLOOKUP(E71,'LISTADO ATM'!$A$2:$C$898,3,0)</f>
        <v>DISTRITO NACIONAL</v>
      </c>
      <c r="B71" s="129">
        <v>3335900171</v>
      </c>
      <c r="C71" s="136">
        <v>44342.67895833333</v>
      </c>
      <c r="D71" s="136" t="s">
        <v>2473</v>
      </c>
      <c r="E71" s="124">
        <v>554</v>
      </c>
      <c r="F71" s="145" t="str">
        <f>VLOOKUP(E71,VIP!$A$2:$O13411,2,0)</f>
        <v>DRBR011</v>
      </c>
      <c r="G71" s="134" t="str">
        <f>VLOOKUP(E71,'LISTADO ATM'!$A$2:$B$897,2,0)</f>
        <v xml:space="preserve">ATM Oficina Isabel La Católica I </v>
      </c>
      <c r="H71" s="134" t="str">
        <f>VLOOKUP(E71,VIP!$A$2:$O18274,7,FALSE)</f>
        <v>Si</v>
      </c>
      <c r="I71" s="134" t="str">
        <f>VLOOKUP(E71,VIP!$A$2:$O10239,8,FALSE)</f>
        <v>Si</v>
      </c>
      <c r="J71" s="134" t="str">
        <f>VLOOKUP(E71,VIP!$A$2:$O10189,8,FALSE)</f>
        <v>Si</v>
      </c>
      <c r="K71" s="134" t="str">
        <f>VLOOKUP(E71,VIP!$A$2:$O13763,6,0)</f>
        <v>NO</v>
      </c>
      <c r="L71" s="125" t="s">
        <v>2418</v>
      </c>
      <c r="M71" s="135" t="s">
        <v>2447</v>
      </c>
      <c r="N71" s="135" t="s">
        <v>2454</v>
      </c>
      <c r="O71" s="134" t="s">
        <v>2573</v>
      </c>
      <c r="P71" s="134"/>
      <c r="Q71" s="147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3335900177</v>
      </c>
      <c r="C72" s="136">
        <v>44342.680555555555</v>
      </c>
      <c r="D72" s="136" t="s">
        <v>2450</v>
      </c>
      <c r="E72" s="124">
        <v>325</v>
      </c>
      <c r="F72" s="145" t="str">
        <f>VLOOKUP(E72,VIP!$A$2:$O13412,2,0)</f>
        <v>DRBR325</v>
      </c>
      <c r="G72" s="134" t="str">
        <f>VLOOKUP(E72,'LISTADO ATM'!$A$2:$B$897,2,0)</f>
        <v>ATM Casa Edwin</v>
      </c>
      <c r="H72" s="134" t="str">
        <f>VLOOKUP(E72,VIP!$A$2:$O18275,7,FALSE)</f>
        <v>Si</v>
      </c>
      <c r="I72" s="134" t="str">
        <f>VLOOKUP(E72,VIP!$A$2:$O10240,8,FALSE)</f>
        <v>Si</v>
      </c>
      <c r="J72" s="134" t="str">
        <f>VLOOKUP(E72,VIP!$A$2:$O10190,8,FALSE)</f>
        <v>Si</v>
      </c>
      <c r="K72" s="134" t="str">
        <f>VLOOKUP(E72,VIP!$A$2:$O13764,6,0)</f>
        <v>NO</v>
      </c>
      <c r="L72" s="125" t="s">
        <v>2418</v>
      </c>
      <c r="M72" s="135" t="s">
        <v>2447</v>
      </c>
      <c r="N72" s="135" t="s">
        <v>2454</v>
      </c>
      <c r="O72" s="134" t="s">
        <v>2455</v>
      </c>
      <c r="P72" s="134"/>
      <c r="Q72" s="147" t="s">
        <v>2418</v>
      </c>
    </row>
    <row r="73" spans="1:17" ht="18" x14ac:dyDescent="0.25">
      <c r="A73" s="134" t="str">
        <f>VLOOKUP(E73,'LISTADO ATM'!$A$2:$C$898,3,0)</f>
        <v>NORTE</v>
      </c>
      <c r="B73" s="129">
        <v>3335900255</v>
      </c>
      <c r="C73" s="136">
        <v>44342.710081018522</v>
      </c>
      <c r="D73" s="136" t="s">
        <v>2473</v>
      </c>
      <c r="E73" s="124">
        <v>796</v>
      </c>
      <c r="F73" s="145" t="str">
        <f>VLOOKUP(E73,VIP!$A$2:$O13413,2,0)</f>
        <v>DRBR155</v>
      </c>
      <c r="G73" s="134" t="str">
        <f>VLOOKUP(E73,'LISTADO ATM'!$A$2:$B$897,2,0)</f>
        <v xml:space="preserve">ATM Oficina Plaza Ventura (Nagua) </v>
      </c>
      <c r="H73" s="134" t="str">
        <f>VLOOKUP(E73,VIP!$A$2:$O18276,7,FALSE)</f>
        <v>Si</v>
      </c>
      <c r="I73" s="134" t="str">
        <f>VLOOKUP(E73,VIP!$A$2:$O10241,8,FALSE)</f>
        <v>Si</v>
      </c>
      <c r="J73" s="134" t="str">
        <f>VLOOKUP(E73,VIP!$A$2:$O10191,8,FALSE)</f>
        <v>Si</v>
      </c>
      <c r="K73" s="134" t="str">
        <f>VLOOKUP(E73,VIP!$A$2:$O13765,6,0)</f>
        <v>SI</v>
      </c>
      <c r="L73" s="125" t="s">
        <v>2418</v>
      </c>
      <c r="M73" s="135" t="s">
        <v>2447</v>
      </c>
      <c r="N73" s="135" t="s">
        <v>2454</v>
      </c>
      <c r="O73" s="134" t="s">
        <v>2573</v>
      </c>
      <c r="P73" s="134"/>
      <c r="Q73" s="147" t="s">
        <v>2418</v>
      </c>
    </row>
    <row r="74" spans="1:17" ht="18" x14ac:dyDescent="0.25">
      <c r="A74" s="134" t="str">
        <f>VLOOKUP(E74,'LISTADO ATM'!$A$2:$C$898,3,0)</f>
        <v>SUR</v>
      </c>
      <c r="B74" s="129">
        <v>3335900347</v>
      </c>
      <c r="C74" s="136">
        <v>44342.865601851852</v>
      </c>
      <c r="D74" s="136" t="s">
        <v>2450</v>
      </c>
      <c r="E74" s="124">
        <v>403</v>
      </c>
      <c r="F74" s="145" t="str">
        <f>VLOOKUP(E74,VIP!$A$2:$O13436,2,0)</f>
        <v>DRBR403</v>
      </c>
      <c r="G74" s="134" t="str">
        <f>VLOOKUP(E74,'LISTADO ATM'!$A$2:$B$897,2,0)</f>
        <v xml:space="preserve">ATM Oficina Vicente Noble </v>
      </c>
      <c r="H74" s="134" t="str">
        <f>VLOOKUP(E74,VIP!$A$2:$O18299,7,FALSE)</f>
        <v>Si</v>
      </c>
      <c r="I74" s="134" t="str">
        <f>VLOOKUP(E74,VIP!$A$2:$O10264,8,FALSE)</f>
        <v>Si</v>
      </c>
      <c r="J74" s="134" t="str">
        <f>VLOOKUP(E74,VIP!$A$2:$O10214,8,FALSE)</f>
        <v>Si</v>
      </c>
      <c r="K74" s="134" t="str">
        <f>VLOOKUP(E74,VIP!$A$2:$O13788,6,0)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4"/>
      <c r="Q74" s="147" t="s">
        <v>2418</v>
      </c>
    </row>
    <row r="75" spans="1:17" ht="18" x14ac:dyDescent="0.25">
      <c r="A75" s="134" t="str">
        <f>VLOOKUP(E75,'LISTADO ATM'!$A$2:$C$898,3,0)</f>
        <v>SUR</v>
      </c>
      <c r="B75" s="129">
        <v>3335900349</v>
      </c>
      <c r="C75" s="136">
        <v>44342.870254629626</v>
      </c>
      <c r="D75" s="136" t="s">
        <v>2450</v>
      </c>
      <c r="E75" s="124">
        <v>677</v>
      </c>
      <c r="F75" s="145" t="str">
        <f>VLOOKUP(E75,VIP!$A$2:$O13438,2,0)</f>
        <v>DRBR677</v>
      </c>
      <c r="G75" s="134" t="str">
        <f>VLOOKUP(E75,'LISTADO ATM'!$A$2:$B$897,2,0)</f>
        <v>ATM PBG Villa Jaragua</v>
      </c>
      <c r="H75" s="134" t="str">
        <f>VLOOKUP(E75,VIP!$A$2:$O18301,7,FALSE)</f>
        <v>Si</v>
      </c>
      <c r="I75" s="134" t="str">
        <f>VLOOKUP(E75,VIP!$A$2:$O10266,8,FALSE)</f>
        <v>Si</v>
      </c>
      <c r="J75" s="134" t="str">
        <f>VLOOKUP(E75,VIP!$A$2:$O10216,8,FALSE)</f>
        <v>Si</v>
      </c>
      <c r="K75" s="134" t="str">
        <f>VLOOKUP(E75,VIP!$A$2:$O13790,6,0)</f>
        <v>SI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47" t="s">
        <v>2418</v>
      </c>
    </row>
    <row r="76" spans="1:17" ht="18" x14ac:dyDescent="0.25">
      <c r="A76" s="134" t="str">
        <f>VLOOKUP(E76,'LISTADO ATM'!$A$2:$C$898,3,0)</f>
        <v>ESTE</v>
      </c>
      <c r="B76" s="129">
        <v>3335900350</v>
      </c>
      <c r="C76" s="136">
        <v>44342.872673611113</v>
      </c>
      <c r="D76" s="136" t="s">
        <v>2450</v>
      </c>
      <c r="E76" s="124">
        <v>842</v>
      </c>
      <c r="F76" s="145" t="str">
        <f>VLOOKUP(E76,VIP!$A$2:$O13439,2,0)</f>
        <v>DRBR842</v>
      </c>
      <c r="G76" s="134" t="str">
        <f>VLOOKUP(E76,'LISTADO ATM'!$A$2:$B$897,2,0)</f>
        <v xml:space="preserve">ATM Plaza Orense II (La Romana) </v>
      </c>
      <c r="H76" s="134" t="str">
        <f>VLOOKUP(E76,VIP!$A$2:$O18302,7,FALSE)</f>
        <v>Si</v>
      </c>
      <c r="I76" s="134" t="str">
        <f>VLOOKUP(E76,VIP!$A$2:$O10267,8,FALSE)</f>
        <v>Si</v>
      </c>
      <c r="J76" s="134" t="str">
        <f>VLOOKUP(E76,VIP!$A$2:$O10217,8,FALSE)</f>
        <v>Si</v>
      </c>
      <c r="K76" s="134" t="str">
        <f>VLOOKUP(E76,VIP!$A$2:$O13791,6,0)</f>
        <v>NO</v>
      </c>
      <c r="L76" s="125" t="s">
        <v>2418</v>
      </c>
      <c r="M76" s="135" t="s">
        <v>2447</v>
      </c>
      <c r="N76" s="135" t="s">
        <v>2454</v>
      </c>
      <c r="O76" s="134" t="s">
        <v>2455</v>
      </c>
      <c r="P76" s="134"/>
      <c r="Q76" s="147" t="s">
        <v>2418</v>
      </c>
    </row>
    <row r="77" spans="1:17" ht="18" x14ac:dyDescent="0.25">
      <c r="A77" s="134" t="str">
        <f>VLOOKUP(E77,'LISTADO ATM'!$A$2:$C$898,3,0)</f>
        <v>DISTRITO NACIONAL</v>
      </c>
      <c r="B77" s="129">
        <v>3335900351</v>
      </c>
      <c r="C77" s="136">
        <v>44342.874097222222</v>
      </c>
      <c r="D77" s="136" t="s">
        <v>2473</v>
      </c>
      <c r="E77" s="124">
        <v>527</v>
      </c>
      <c r="F77" s="145" t="str">
        <f>VLOOKUP(E77,VIP!$A$2:$O13440,2,0)</f>
        <v>DRBR527</v>
      </c>
      <c r="G77" s="134" t="str">
        <f>VLOOKUP(E77,'LISTADO ATM'!$A$2:$B$897,2,0)</f>
        <v>ATM Oficina Zona Oriental II</v>
      </c>
      <c r="H77" s="134" t="str">
        <f>VLOOKUP(E77,VIP!$A$2:$O18303,7,FALSE)</f>
        <v>Si</v>
      </c>
      <c r="I77" s="134" t="str">
        <f>VLOOKUP(E77,VIP!$A$2:$O10268,8,FALSE)</f>
        <v>Si</v>
      </c>
      <c r="J77" s="134" t="str">
        <f>VLOOKUP(E77,VIP!$A$2:$O10218,8,FALSE)</f>
        <v>Si</v>
      </c>
      <c r="K77" s="134" t="str">
        <f>VLOOKUP(E77,VIP!$A$2:$O13792,6,0)</f>
        <v>SI</v>
      </c>
      <c r="L77" s="125" t="s">
        <v>2418</v>
      </c>
      <c r="M77" s="135" t="s">
        <v>2447</v>
      </c>
      <c r="N77" s="135" t="s">
        <v>2454</v>
      </c>
      <c r="O77" s="134" t="s">
        <v>2573</v>
      </c>
      <c r="P77" s="134"/>
      <c r="Q77" s="147" t="s">
        <v>2418</v>
      </c>
    </row>
    <row r="78" spans="1:17" ht="18" x14ac:dyDescent="0.25">
      <c r="A78" s="134" t="str">
        <f>VLOOKUP(E78,'LISTADO ATM'!$A$2:$C$898,3,0)</f>
        <v>DISTRITO NACIONAL</v>
      </c>
      <c r="B78" s="129">
        <v>3335900353</v>
      </c>
      <c r="C78" s="136">
        <v>44342.878761574073</v>
      </c>
      <c r="D78" s="136" t="s">
        <v>2450</v>
      </c>
      <c r="E78" s="124">
        <v>904</v>
      </c>
      <c r="F78" s="145" t="str">
        <f>VLOOKUP(E78,VIP!$A$2:$O13442,2,0)</f>
        <v>DRBR24B</v>
      </c>
      <c r="G78" s="134" t="str">
        <f>VLOOKUP(E78,'LISTADO ATM'!$A$2:$B$897,2,0)</f>
        <v xml:space="preserve">ATM Oficina Multicentro La Sirena Churchill </v>
      </c>
      <c r="H78" s="134" t="str">
        <f>VLOOKUP(E78,VIP!$A$2:$O18305,7,FALSE)</f>
        <v>Si</v>
      </c>
      <c r="I78" s="134" t="str">
        <f>VLOOKUP(E78,VIP!$A$2:$O10270,8,FALSE)</f>
        <v>Si</v>
      </c>
      <c r="J78" s="134" t="str">
        <f>VLOOKUP(E78,VIP!$A$2:$O10220,8,FALSE)</f>
        <v>Si</v>
      </c>
      <c r="K78" s="134" t="str">
        <f>VLOOKUP(E78,VIP!$A$2:$O13794,6,0)</f>
        <v>SI</v>
      </c>
      <c r="L78" s="125" t="s">
        <v>2418</v>
      </c>
      <c r="M78" s="135" t="s">
        <v>2447</v>
      </c>
      <c r="N78" s="135" t="s">
        <v>2454</v>
      </c>
      <c r="O78" s="134" t="s">
        <v>2455</v>
      </c>
      <c r="P78" s="134"/>
      <c r="Q78" s="147" t="s">
        <v>2418</v>
      </c>
    </row>
    <row r="79" spans="1:17" ht="18" x14ac:dyDescent="0.25">
      <c r="A79" s="134" t="str">
        <f>VLOOKUP(E79,'LISTADO ATM'!$A$2:$C$898,3,0)</f>
        <v>SUR</v>
      </c>
      <c r="B79" s="129">
        <v>3335900357</v>
      </c>
      <c r="C79" s="136">
        <v>44342.887592592589</v>
      </c>
      <c r="D79" s="136" t="s">
        <v>2473</v>
      </c>
      <c r="E79" s="124">
        <v>751</v>
      </c>
      <c r="F79" s="145" t="str">
        <f>VLOOKUP(E79,VIP!$A$2:$O13446,2,0)</f>
        <v>DRBR751</v>
      </c>
      <c r="G79" s="134" t="str">
        <f>VLOOKUP(E79,'LISTADO ATM'!$A$2:$B$897,2,0)</f>
        <v>ATM Eco Petroleo Camilo</v>
      </c>
      <c r="H79" s="134" t="str">
        <f>VLOOKUP(E79,VIP!$A$2:$O18309,7,FALSE)</f>
        <v>N/A</v>
      </c>
      <c r="I79" s="134" t="str">
        <f>VLOOKUP(E79,VIP!$A$2:$O10274,8,FALSE)</f>
        <v>N/A</v>
      </c>
      <c r="J79" s="134" t="str">
        <f>VLOOKUP(E79,VIP!$A$2:$O10224,8,FALSE)</f>
        <v>N/A</v>
      </c>
      <c r="K79" s="134" t="str">
        <f>VLOOKUP(E79,VIP!$A$2:$O13798,6,0)</f>
        <v>N/A</v>
      </c>
      <c r="L79" s="125" t="s">
        <v>2418</v>
      </c>
      <c r="M79" s="135" t="s">
        <v>2447</v>
      </c>
      <c r="N79" s="135" t="s">
        <v>2454</v>
      </c>
      <c r="O79" s="134" t="s">
        <v>2573</v>
      </c>
      <c r="P79" s="134"/>
      <c r="Q79" s="147" t="s">
        <v>2418</v>
      </c>
    </row>
    <row r="80" spans="1:17" ht="18" x14ac:dyDescent="0.25">
      <c r="A80" s="134" t="str">
        <f>VLOOKUP(E80,'LISTADO ATM'!$A$2:$C$898,3,0)</f>
        <v>NORTE</v>
      </c>
      <c r="B80" s="129">
        <v>3335900358</v>
      </c>
      <c r="C80" s="136">
        <v>44342.891504629632</v>
      </c>
      <c r="D80" s="136" t="s">
        <v>2473</v>
      </c>
      <c r="E80" s="124">
        <v>712</v>
      </c>
      <c r="F80" s="145" t="str">
        <f>VLOOKUP(E80,VIP!$A$2:$O13447,2,0)</f>
        <v>DRBR128</v>
      </c>
      <c r="G80" s="134" t="str">
        <f>VLOOKUP(E80,'LISTADO ATM'!$A$2:$B$897,2,0)</f>
        <v xml:space="preserve">ATM Oficina Imbert </v>
      </c>
      <c r="H80" s="134" t="str">
        <f>VLOOKUP(E80,VIP!$A$2:$O18310,7,FALSE)</f>
        <v>Si</v>
      </c>
      <c r="I80" s="134" t="str">
        <f>VLOOKUP(E80,VIP!$A$2:$O10275,8,FALSE)</f>
        <v>Si</v>
      </c>
      <c r="J80" s="134" t="str">
        <f>VLOOKUP(E80,VIP!$A$2:$O10225,8,FALSE)</f>
        <v>Si</v>
      </c>
      <c r="K80" s="134" t="str">
        <f>VLOOKUP(E80,VIP!$A$2:$O13799,6,0)</f>
        <v>SI</v>
      </c>
      <c r="L80" s="125" t="s">
        <v>2418</v>
      </c>
      <c r="M80" s="135" t="s">
        <v>2447</v>
      </c>
      <c r="N80" s="135" t="s">
        <v>2454</v>
      </c>
      <c r="O80" s="134" t="s">
        <v>2573</v>
      </c>
      <c r="P80" s="134"/>
      <c r="Q80" s="147" t="s">
        <v>2418</v>
      </c>
    </row>
    <row r="81" spans="1:17" s="96" customFormat="1" ht="18" x14ac:dyDescent="0.25">
      <c r="A81" s="134" t="str">
        <f>VLOOKUP(E81,'LISTADO ATM'!$A$2:$C$898,3,0)</f>
        <v>SUR</v>
      </c>
      <c r="B81" s="129">
        <v>3335900376</v>
      </c>
      <c r="C81" s="136">
        <v>44342.946261574078</v>
      </c>
      <c r="D81" s="136" t="s">
        <v>2450</v>
      </c>
      <c r="E81" s="124">
        <v>615</v>
      </c>
      <c r="F81" s="146" t="str">
        <f>VLOOKUP(E81,VIP!$A$2:$O13460,2,0)</f>
        <v>DRBR418</v>
      </c>
      <c r="G81" s="134" t="str">
        <f>VLOOKUP(E81,'LISTADO ATM'!$A$2:$B$897,2,0)</f>
        <v xml:space="preserve">ATM Estación Sunix Cabral (Barahona) </v>
      </c>
      <c r="H81" s="134" t="str">
        <f>VLOOKUP(E81,VIP!$A$2:$O18323,7,FALSE)</f>
        <v>Si</v>
      </c>
      <c r="I81" s="134" t="str">
        <f>VLOOKUP(E81,VIP!$A$2:$O10288,8,FALSE)</f>
        <v>Si</v>
      </c>
      <c r="J81" s="134" t="str">
        <f>VLOOKUP(E81,VIP!$A$2:$O10238,8,FALSE)</f>
        <v>Si</v>
      </c>
      <c r="K81" s="134" t="str">
        <f>VLOOKUP(E81,VIP!$A$2:$O13812,6,0)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47" t="s">
        <v>2418</v>
      </c>
    </row>
    <row r="82" spans="1:17" s="96" customFormat="1" ht="18" x14ac:dyDescent="0.25">
      <c r="A82" s="134" t="str">
        <f>VLOOKUP(E82,'LISTADO ATM'!$A$2:$C$898,3,0)</f>
        <v>ESTE</v>
      </c>
      <c r="B82" s="129">
        <v>3335900377</v>
      </c>
      <c r="C82" s="136">
        <v>44342.949965277781</v>
      </c>
      <c r="D82" s="136" t="s">
        <v>2473</v>
      </c>
      <c r="E82" s="124">
        <v>121</v>
      </c>
      <c r="F82" s="146" t="str">
        <f>VLOOKUP(E82,VIP!$A$2:$O13461,2,0)</f>
        <v>DRBR121</v>
      </c>
      <c r="G82" s="134" t="str">
        <f>VLOOKUP(E82,'LISTADO ATM'!$A$2:$B$897,2,0)</f>
        <v xml:space="preserve">ATM Oficina Bayaguana </v>
      </c>
      <c r="H82" s="134" t="str">
        <f>VLOOKUP(E82,VIP!$A$2:$O18324,7,FALSE)</f>
        <v>Si</v>
      </c>
      <c r="I82" s="134" t="str">
        <f>VLOOKUP(E82,VIP!$A$2:$O10289,8,FALSE)</f>
        <v>Si</v>
      </c>
      <c r="J82" s="134" t="str">
        <f>VLOOKUP(E82,VIP!$A$2:$O10239,8,FALSE)</f>
        <v>Si</v>
      </c>
      <c r="K82" s="134" t="str">
        <f>VLOOKUP(E82,VIP!$A$2:$O13813,6,0)</f>
        <v>SI</v>
      </c>
      <c r="L82" s="125" t="s">
        <v>2418</v>
      </c>
      <c r="M82" s="135" t="s">
        <v>2447</v>
      </c>
      <c r="N82" s="135" t="s">
        <v>2454</v>
      </c>
      <c r="O82" s="134" t="s">
        <v>2573</v>
      </c>
      <c r="P82" s="134"/>
      <c r="Q82" s="147" t="s">
        <v>2418</v>
      </c>
    </row>
    <row r="83" spans="1:17" s="96" customFormat="1" ht="18" x14ac:dyDescent="0.25">
      <c r="A83" s="134" t="str">
        <f>VLOOKUP(E83,'LISTADO ATM'!$A$2:$C$898,3,0)</f>
        <v>SUR</v>
      </c>
      <c r="B83" s="129">
        <v>3335900378</v>
      </c>
      <c r="C83" s="136">
        <v>44342.951354166667</v>
      </c>
      <c r="D83" s="136" t="s">
        <v>2450</v>
      </c>
      <c r="E83" s="124">
        <v>750</v>
      </c>
      <c r="F83" s="146" t="str">
        <f>VLOOKUP(E83,VIP!$A$2:$O13462,2,0)</f>
        <v>DRBR265</v>
      </c>
      <c r="G83" s="134" t="str">
        <f>VLOOKUP(E83,'LISTADO ATM'!$A$2:$B$897,2,0)</f>
        <v xml:space="preserve">ATM UNP Duvergé </v>
      </c>
      <c r="H83" s="134" t="str">
        <f>VLOOKUP(E83,VIP!$A$2:$O18325,7,FALSE)</f>
        <v>Si</v>
      </c>
      <c r="I83" s="134" t="str">
        <f>VLOOKUP(E83,VIP!$A$2:$O10290,8,FALSE)</f>
        <v>Si</v>
      </c>
      <c r="J83" s="134" t="str">
        <f>VLOOKUP(E83,VIP!$A$2:$O10240,8,FALSE)</f>
        <v>Si</v>
      </c>
      <c r="K83" s="134" t="str">
        <f>VLOOKUP(E83,VIP!$A$2:$O13814,6,0)</f>
        <v>SI</v>
      </c>
      <c r="L83" s="125" t="s">
        <v>2418</v>
      </c>
      <c r="M83" s="135" t="s">
        <v>2447</v>
      </c>
      <c r="N83" s="135" t="s">
        <v>2454</v>
      </c>
      <c r="O83" s="134" t="s">
        <v>2455</v>
      </c>
      <c r="P83" s="134"/>
      <c r="Q83" s="147" t="s">
        <v>2418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3335900407</v>
      </c>
      <c r="C84" s="136">
        <v>44343.316307870373</v>
      </c>
      <c r="D84" s="136" t="s">
        <v>2473</v>
      </c>
      <c r="E84" s="124">
        <v>516</v>
      </c>
      <c r="F84" s="146" t="str">
        <f>VLOOKUP(E84,VIP!$A$2:$O13466,2,0)</f>
        <v>DRBR516</v>
      </c>
      <c r="G84" s="134" t="str">
        <f>VLOOKUP(E84,'LISTADO ATM'!$A$2:$B$897,2,0)</f>
        <v xml:space="preserve">ATM Oficina Gascue </v>
      </c>
      <c r="H84" s="134" t="str">
        <f>VLOOKUP(E84,VIP!$A$2:$O18329,7,FALSE)</f>
        <v>Si</v>
      </c>
      <c r="I84" s="134" t="str">
        <f>VLOOKUP(E84,VIP!$A$2:$O10294,8,FALSE)</f>
        <v>Si</v>
      </c>
      <c r="J84" s="134" t="str">
        <f>VLOOKUP(E84,VIP!$A$2:$O10244,8,FALSE)</f>
        <v>Si</v>
      </c>
      <c r="K84" s="134" t="str">
        <f>VLOOKUP(E84,VIP!$A$2:$O13818,6,0)</f>
        <v>SI</v>
      </c>
      <c r="L84" s="125" t="s">
        <v>2418</v>
      </c>
      <c r="M84" s="135" t="s">
        <v>2447</v>
      </c>
      <c r="N84" s="135" t="s">
        <v>2454</v>
      </c>
      <c r="O84" s="134" t="s">
        <v>2474</v>
      </c>
      <c r="P84" s="134"/>
      <c r="Q84" s="147" t="s">
        <v>2418</v>
      </c>
    </row>
    <row r="85" spans="1:17" s="96" customFormat="1" ht="18" x14ac:dyDescent="0.25">
      <c r="A85" s="134" t="str">
        <f>VLOOKUP(E85,'LISTADO ATM'!$A$2:$C$898,3,0)</f>
        <v>SUR</v>
      </c>
      <c r="B85" s="129">
        <v>3335900403</v>
      </c>
      <c r="C85" s="136">
        <v>44343.314421296294</v>
      </c>
      <c r="D85" s="136" t="s">
        <v>2473</v>
      </c>
      <c r="E85" s="124">
        <v>962</v>
      </c>
      <c r="F85" s="146" t="str">
        <f>VLOOKUP(E85,VIP!$A$2:$O13468,2,0)</f>
        <v>DRBR962</v>
      </c>
      <c r="G85" s="134" t="str">
        <f>VLOOKUP(E85,'LISTADO ATM'!$A$2:$B$897,2,0)</f>
        <v xml:space="preserve">ATM Oficina Villa Ofelia II (San Juan) </v>
      </c>
      <c r="H85" s="134" t="str">
        <f>VLOOKUP(E85,VIP!$A$2:$O18331,7,FALSE)</f>
        <v>Si</v>
      </c>
      <c r="I85" s="134" t="str">
        <f>VLOOKUP(E85,VIP!$A$2:$O10296,8,FALSE)</f>
        <v>Si</v>
      </c>
      <c r="J85" s="134" t="str">
        <f>VLOOKUP(E85,VIP!$A$2:$O10246,8,FALSE)</f>
        <v>Si</v>
      </c>
      <c r="K85" s="134" t="str">
        <f>VLOOKUP(E85,VIP!$A$2:$O13820,6,0)</f>
        <v>NO</v>
      </c>
      <c r="L85" s="125" t="s">
        <v>2418</v>
      </c>
      <c r="M85" s="135" t="s">
        <v>2447</v>
      </c>
      <c r="N85" s="135" t="s">
        <v>2454</v>
      </c>
      <c r="O85" s="134" t="s">
        <v>2474</v>
      </c>
      <c r="P85" s="134"/>
      <c r="Q85" s="147" t="s">
        <v>2418</v>
      </c>
    </row>
    <row r="86" spans="1:17" s="96" customFormat="1" ht="18" x14ac:dyDescent="0.25">
      <c r="A86" s="134" t="str">
        <f>VLOOKUP(E86,'LISTADO ATM'!$A$2:$C$898,3,0)</f>
        <v>SUR</v>
      </c>
      <c r="B86" s="129">
        <v>3335900401</v>
      </c>
      <c r="C86" s="136">
        <v>44343.312349537038</v>
      </c>
      <c r="D86" s="136" t="s">
        <v>2450</v>
      </c>
      <c r="E86" s="124">
        <v>512</v>
      </c>
      <c r="F86" s="146" t="str">
        <f>VLOOKUP(E86,VIP!$A$2:$O13470,2,0)</f>
        <v>DRBR512</v>
      </c>
      <c r="G86" s="134" t="str">
        <f>VLOOKUP(E86,'LISTADO ATM'!$A$2:$B$897,2,0)</f>
        <v>ATM Plaza Jesús Ferreira</v>
      </c>
      <c r="H86" s="134" t="str">
        <f>VLOOKUP(E86,VIP!$A$2:$O18333,7,FALSE)</f>
        <v>N/A</v>
      </c>
      <c r="I86" s="134" t="str">
        <f>VLOOKUP(E86,VIP!$A$2:$O10298,8,FALSE)</f>
        <v>N/A</v>
      </c>
      <c r="J86" s="134" t="str">
        <f>VLOOKUP(E86,VIP!$A$2:$O10248,8,FALSE)</f>
        <v>N/A</v>
      </c>
      <c r="K86" s="134" t="str">
        <f>VLOOKUP(E86,VIP!$A$2:$O13822,6,0)</f>
        <v>N/A</v>
      </c>
      <c r="L86" s="125" t="s">
        <v>2418</v>
      </c>
      <c r="M86" s="135" t="s">
        <v>2447</v>
      </c>
      <c r="N86" s="135" t="s">
        <v>2454</v>
      </c>
      <c r="O86" s="134" t="s">
        <v>2455</v>
      </c>
      <c r="P86" s="134"/>
      <c r="Q86" s="147" t="s">
        <v>2418</v>
      </c>
    </row>
    <row r="87" spans="1:17" s="96" customFormat="1" ht="18" x14ac:dyDescent="0.25">
      <c r="A87" s="134" t="str">
        <f>VLOOKUP(E87,'LISTADO ATM'!$A$2:$C$898,3,0)</f>
        <v>SUR</v>
      </c>
      <c r="B87" s="129">
        <v>3335900313</v>
      </c>
      <c r="C87" s="136">
        <v>44342.77480324074</v>
      </c>
      <c r="D87" s="136" t="s">
        <v>2180</v>
      </c>
      <c r="E87" s="124">
        <v>45</v>
      </c>
      <c r="F87" s="146" t="str">
        <f>VLOOKUP(E87,VIP!$A$2:$O13423,2,0)</f>
        <v>DRBR045</v>
      </c>
      <c r="G87" s="134" t="str">
        <f>VLOOKUP(E87,'LISTADO ATM'!$A$2:$B$897,2,0)</f>
        <v xml:space="preserve">ATM Oficina Tamayo </v>
      </c>
      <c r="H87" s="134" t="str">
        <f>VLOOKUP(E87,VIP!$A$2:$O18286,7,FALSE)</f>
        <v>Si</v>
      </c>
      <c r="I87" s="134" t="str">
        <f>VLOOKUP(E87,VIP!$A$2:$O10251,8,FALSE)</f>
        <v>Si</v>
      </c>
      <c r="J87" s="134" t="str">
        <f>VLOOKUP(E87,VIP!$A$2:$O10201,8,FALSE)</f>
        <v>Si</v>
      </c>
      <c r="K87" s="134" t="str">
        <f>VLOOKUP(E87,VIP!$A$2:$O13775,6,0)</f>
        <v>SI</v>
      </c>
      <c r="L87" s="125" t="s">
        <v>2469</v>
      </c>
      <c r="M87" s="135" t="s">
        <v>2447</v>
      </c>
      <c r="N87" s="135" t="s">
        <v>2454</v>
      </c>
      <c r="O87" s="134" t="s">
        <v>2456</v>
      </c>
      <c r="P87" s="134"/>
      <c r="Q87" s="147" t="s">
        <v>2469</v>
      </c>
    </row>
    <row r="88" spans="1:17" ht="18" x14ac:dyDescent="0.25">
      <c r="A88" s="134" t="str">
        <f>VLOOKUP(E88,'LISTADO ATM'!$A$2:$C$898,3,0)</f>
        <v>DISTRITO NACIONAL</v>
      </c>
      <c r="B88" s="129">
        <v>3335900314</v>
      </c>
      <c r="C88" s="136">
        <v>44342.776030092595</v>
      </c>
      <c r="D88" s="136" t="s">
        <v>2180</v>
      </c>
      <c r="E88" s="124">
        <v>32</v>
      </c>
      <c r="F88" s="148" t="str">
        <f>VLOOKUP(E88,VIP!$A$2:$O13424,2,0)</f>
        <v>DRBR032</v>
      </c>
      <c r="G88" s="134" t="str">
        <f>VLOOKUP(E88,'LISTADO ATM'!$A$2:$B$897,2,0)</f>
        <v xml:space="preserve">ATM Oficina San Martín II </v>
      </c>
      <c r="H88" s="134" t="str">
        <f>VLOOKUP(E88,VIP!$A$2:$O18287,7,FALSE)</f>
        <v>Si</v>
      </c>
      <c r="I88" s="134" t="str">
        <f>VLOOKUP(E88,VIP!$A$2:$O10252,8,FALSE)</f>
        <v>Si</v>
      </c>
      <c r="J88" s="134" t="str">
        <f>VLOOKUP(E88,VIP!$A$2:$O10202,8,FALSE)</f>
        <v>Si</v>
      </c>
      <c r="K88" s="134" t="str">
        <f>VLOOKUP(E88,VIP!$A$2:$O13776,6,0)</f>
        <v>NO</v>
      </c>
      <c r="L88" s="125" t="s">
        <v>2469</v>
      </c>
      <c r="M88" s="135" t="s">
        <v>2447</v>
      </c>
      <c r="N88" s="135" t="s">
        <v>2454</v>
      </c>
      <c r="O88" s="134" t="s">
        <v>2456</v>
      </c>
      <c r="P88" s="134"/>
      <c r="Q88" s="147" t="s">
        <v>2469</v>
      </c>
    </row>
    <row r="89" spans="1:17" ht="18" x14ac:dyDescent="0.25">
      <c r="A89" s="134" t="str">
        <f>VLOOKUP(E89,'LISTADO ATM'!$A$2:$C$898,3,0)</f>
        <v>DISTRITO NACIONAL</v>
      </c>
      <c r="B89" s="129">
        <v>3335900317</v>
      </c>
      <c r="C89" s="136">
        <v>44342.777233796296</v>
      </c>
      <c r="D89" s="136" t="s">
        <v>2180</v>
      </c>
      <c r="E89" s="124">
        <v>152</v>
      </c>
      <c r="F89" s="148" t="str">
        <f>VLOOKUP(E89,VIP!$A$2:$O13426,2,0)</f>
        <v>DRBR152</v>
      </c>
      <c r="G89" s="134" t="str">
        <f>VLOOKUP(E89,'LISTADO ATM'!$A$2:$B$897,2,0)</f>
        <v xml:space="preserve">ATM Kiosco Megacentro II </v>
      </c>
      <c r="H89" s="134" t="str">
        <f>VLOOKUP(E89,VIP!$A$2:$O18289,7,FALSE)</f>
        <v>Si</v>
      </c>
      <c r="I89" s="134" t="str">
        <f>VLOOKUP(E89,VIP!$A$2:$O10254,8,FALSE)</f>
        <v>Si</v>
      </c>
      <c r="J89" s="134" t="str">
        <f>VLOOKUP(E89,VIP!$A$2:$O10204,8,FALSE)</f>
        <v>Si</v>
      </c>
      <c r="K89" s="134" t="str">
        <f>VLOOKUP(E89,VIP!$A$2:$O13778,6,0)</f>
        <v>NO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4"/>
      <c r="Q89" s="147" t="s">
        <v>2469</v>
      </c>
    </row>
    <row r="90" spans="1:17" ht="18" x14ac:dyDescent="0.25">
      <c r="A90" s="134" t="str">
        <f>VLOOKUP(E90,'LISTADO ATM'!$A$2:$C$898,3,0)</f>
        <v>DISTRITO NACIONAL</v>
      </c>
      <c r="B90" s="129">
        <v>3335900325</v>
      </c>
      <c r="C90" s="136">
        <v>44342.78334490741</v>
      </c>
      <c r="D90" s="136" t="s">
        <v>2180</v>
      </c>
      <c r="E90" s="124">
        <v>85</v>
      </c>
      <c r="F90" s="148" t="str">
        <f>VLOOKUP(E90,VIP!$A$2:$O13432,2,0)</f>
        <v>DRBR085</v>
      </c>
      <c r="G90" s="134" t="str">
        <f>VLOOKUP(E90,'LISTADO ATM'!$A$2:$B$897,2,0)</f>
        <v xml:space="preserve">ATM Oficina San Isidro (Fuerza Aérea) </v>
      </c>
      <c r="H90" s="134" t="str">
        <f>VLOOKUP(E90,VIP!$A$2:$O18295,7,FALSE)</f>
        <v>Si</v>
      </c>
      <c r="I90" s="134" t="str">
        <f>VLOOKUP(E90,VIP!$A$2:$O10260,8,FALSE)</f>
        <v>Si</v>
      </c>
      <c r="J90" s="134" t="str">
        <f>VLOOKUP(E90,VIP!$A$2:$O10210,8,FALSE)</f>
        <v>Si</v>
      </c>
      <c r="K90" s="134" t="str">
        <f>VLOOKUP(E90,VIP!$A$2:$O13784,6,0)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4"/>
      <c r="Q90" s="147" t="s">
        <v>2469</v>
      </c>
    </row>
    <row r="91" spans="1:17" ht="18" x14ac:dyDescent="0.25">
      <c r="A91" s="134" t="str">
        <f>VLOOKUP(E91,'LISTADO ATM'!$A$2:$C$898,3,0)</f>
        <v>DISTRITO NACIONAL</v>
      </c>
      <c r="B91" s="129">
        <v>3335900328</v>
      </c>
      <c r="C91" s="136">
        <v>44342.785104166665</v>
      </c>
      <c r="D91" s="136" t="s">
        <v>2180</v>
      </c>
      <c r="E91" s="124">
        <v>938</v>
      </c>
      <c r="F91" s="148" t="str">
        <f>VLOOKUP(E91,VIP!$A$2:$O13434,2,0)</f>
        <v>DRBR938</v>
      </c>
      <c r="G91" s="134" t="str">
        <f>VLOOKUP(E91,'LISTADO ATM'!$A$2:$B$897,2,0)</f>
        <v xml:space="preserve">ATM Autobanco Oficina Filadelfia Plaza </v>
      </c>
      <c r="H91" s="134" t="str">
        <f>VLOOKUP(E91,VIP!$A$2:$O18297,7,FALSE)</f>
        <v>Si</v>
      </c>
      <c r="I91" s="134" t="str">
        <f>VLOOKUP(E91,VIP!$A$2:$O10262,8,FALSE)</f>
        <v>Si</v>
      </c>
      <c r="J91" s="134" t="str">
        <f>VLOOKUP(E91,VIP!$A$2:$O10212,8,FALSE)</f>
        <v>Si</v>
      </c>
      <c r="K91" s="134" t="str">
        <f>VLOOKUP(E91,VIP!$A$2:$O13786,6,0)</f>
        <v>NO</v>
      </c>
      <c r="L91" s="125" t="s">
        <v>2469</v>
      </c>
      <c r="M91" s="135" t="s">
        <v>2447</v>
      </c>
      <c r="N91" s="135" t="s">
        <v>2454</v>
      </c>
      <c r="O91" s="134" t="s">
        <v>2456</v>
      </c>
      <c r="P91" s="134"/>
      <c r="Q91" s="147" t="s">
        <v>2469</v>
      </c>
    </row>
    <row r="92" spans="1:17" ht="18" x14ac:dyDescent="0.25">
      <c r="A92" s="134" t="str">
        <f>VLOOKUP(E92,'LISTADO ATM'!$A$2:$C$898,3,0)</f>
        <v>DISTRITO NACIONAL</v>
      </c>
      <c r="B92" s="129">
        <v>3335900364</v>
      </c>
      <c r="C92" s="136">
        <v>44342.905057870368</v>
      </c>
      <c r="D92" s="136" t="s">
        <v>2180</v>
      </c>
      <c r="E92" s="124">
        <v>235</v>
      </c>
      <c r="F92" s="148" t="str">
        <f>VLOOKUP(E92,VIP!$A$2:$O13451,2,0)</f>
        <v>DRBR235</v>
      </c>
      <c r="G92" s="134" t="str">
        <f>VLOOKUP(E92,'LISTADO ATM'!$A$2:$B$897,2,0)</f>
        <v xml:space="preserve">ATM Oficina Multicentro La Sirena San Isidro </v>
      </c>
      <c r="H92" s="134" t="str">
        <f>VLOOKUP(E92,VIP!$A$2:$O18314,7,FALSE)</f>
        <v>Si</v>
      </c>
      <c r="I92" s="134" t="str">
        <f>VLOOKUP(E92,VIP!$A$2:$O10279,8,FALSE)</f>
        <v>Si</v>
      </c>
      <c r="J92" s="134" t="str">
        <f>VLOOKUP(E92,VIP!$A$2:$O10229,8,FALSE)</f>
        <v>Si</v>
      </c>
      <c r="K92" s="134" t="str">
        <f>VLOOKUP(E92,VIP!$A$2:$O13803,6,0)</f>
        <v>SI</v>
      </c>
      <c r="L92" s="125" t="s">
        <v>2469</v>
      </c>
      <c r="M92" s="135" t="s">
        <v>2447</v>
      </c>
      <c r="N92" s="135" t="s">
        <v>2454</v>
      </c>
      <c r="O92" s="134" t="s">
        <v>2456</v>
      </c>
      <c r="P92" s="134"/>
      <c r="Q92" s="147" t="s">
        <v>2469</v>
      </c>
    </row>
    <row r="93" spans="1:17" ht="18" x14ac:dyDescent="0.25">
      <c r="A93" s="134" t="str">
        <f>VLOOKUP(E93,'LISTADO ATM'!$A$2:$C$898,3,0)</f>
        <v>ESTE</v>
      </c>
      <c r="B93" s="129">
        <v>3335900402</v>
      </c>
      <c r="C93" s="136">
        <v>44343.314282407409</v>
      </c>
      <c r="D93" s="136" t="s">
        <v>2180</v>
      </c>
      <c r="E93" s="124">
        <v>121</v>
      </c>
      <c r="F93" s="148" t="str">
        <f>VLOOKUP(E93,VIP!$A$2:$O13469,2,0)</f>
        <v>DRBR121</v>
      </c>
      <c r="G93" s="134" t="str">
        <f>VLOOKUP(E93,'LISTADO ATM'!$A$2:$B$897,2,0)</f>
        <v xml:space="preserve">ATM Oficina Bayaguana </v>
      </c>
      <c r="H93" s="134" t="str">
        <f>VLOOKUP(E93,VIP!$A$2:$O18332,7,FALSE)</f>
        <v>Si</v>
      </c>
      <c r="I93" s="134" t="str">
        <f>VLOOKUP(E93,VIP!$A$2:$O10297,8,FALSE)</f>
        <v>Si</v>
      </c>
      <c r="J93" s="134" t="str">
        <f>VLOOKUP(E93,VIP!$A$2:$O10247,8,FALSE)</f>
        <v>Si</v>
      </c>
      <c r="K93" s="134" t="str">
        <f>VLOOKUP(E93,VIP!$A$2:$O13821,6,0)</f>
        <v>SI</v>
      </c>
      <c r="L93" s="125" t="s">
        <v>2469</v>
      </c>
      <c r="M93" s="135" t="s">
        <v>2447</v>
      </c>
      <c r="N93" s="135" t="s">
        <v>2454</v>
      </c>
      <c r="O93" s="134" t="s">
        <v>2456</v>
      </c>
      <c r="P93" s="134"/>
      <c r="Q93" s="147" t="s">
        <v>2469</v>
      </c>
    </row>
    <row r="94" spans="1:17" ht="18" x14ac:dyDescent="0.25">
      <c r="A94" s="134" t="str">
        <f>VLOOKUP(E94,'LISTADO ATM'!$A$2:$C$898,3,0)</f>
        <v>DISTRITO NACIONAL</v>
      </c>
      <c r="B94" s="129">
        <v>3335899758</v>
      </c>
      <c r="C94" s="136">
        <v>44342.52921296296</v>
      </c>
      <c r="D94" s="136" t="s">
        <v>2180</v>
      </c>
      <c r="E94" s="124">
        <v>696</v>
      </c>
      <c r="F94" s="148" t="str">
        <f>VLOOKUP(E94,VIP!$A$2:$O13414,2,0)</f>
        <v>DRBR696</v>
      </c>
      <c r="G94" s="134" t="str">
        <f>VLOOKUP(E94,'LISTADO ATM'!$A$2:$B$897,2,0)</f>
        <v>ATM Olé Jacobo Majluta</v>
      </c>
      <c r="H94" s="134" t="str">
        <f>VLOOKUP(E94,VIP!$A$2:$O18277,7,FALSE)</f>
        <v>Si</v>
      </c>
      <c r="I94" s="134" t="str">
        <f>VLOOKUP(E94,VIP!$A$2:$O10242,8,FALSE)</f>
        <v>Si</v>
      </c>
      <c r="J94" s="134" t="str">
        <f>VLOOKUP(E94,VIP!$A$2:$O10192,8,FALSE)</f>
        <v>Si</v>
      </c>
      <c r="K94" s="134" t="str">
        <f>VLOOKUP(E94,VIP!$A$2:$O13766,6,0)</f>
        <v>NO</v>
      </c>
      <c r="L94" s="125" t="s">
        <v>2577</v>
      </c>
      <c r="M94" s="135" t="s">
        <v>2447</v>
      </c>
      <c r="N94" s="135" t="s">
        <v>2576</v>
      </c>
      <c r="O94" s="134" t="s">
        <v>2456</v>
      </c>
      <c r="P94" s="134"/>
      <c r="Q94" s="135" t="s">
        <v>2577</v>
      </c>
    </row>
    <row r="95" spans="1:17" ht="18" x14ac:dyDescent="0.25">
      <c r="A95" s="134" t="str">
        <f>VLOOKUP(E95,'LISTADO ATM'!$A$2:$C$898,3,0)</f>
        <v>DISTRITO NACIONAL</v>
      </c>
      <c r="B95" s="129">
        <v>3335899820</v>
      </c>
      <c r="C95" s="136">
        <v>44342.546446759261</v>
      </c>
      <c r="D95" s="136" t="s">
        <v>2180</v>
      </c>
      <c r="E95" s="124">
        <v>300</v>
      </c>
      <c r="F95" s="148" t="str">
        <f>VLOOKUP(E95,VIP!$A$2:$O13408,2,0)</f>
        <v>DRBR300</v>
      </c>
      <c r="G95" s="134" t="str">
        <f>VLOOKUP(E95,'LISTADO ATM'!$A$2:$B$897,2,0)</f>
        <v xml:space="preserve">ATM S/M Aprezio Los Guaricanos </v>
      </c>
      <c r="H95" s="134" t="str">
        <f>VLOOKUP(E95,VIP!$A$2:$O18271,7,FALSE)</f>
        <v>Si</v>
      </c>
      <c r="I95" s="134" t="str">
        <f>VLOOKUP(E95,VIP!$A$2:$O10236,8,FALSE)</f>
        <v>Si</v>
      </c>
      <c r="J95" s="134" t="str">
        <f>VLOOKUP(E95,VIP!$A$2:$O10186,8,FALSE)</f>
        <v>Si</v>
      </c>
      <c r="K95" s="134" t="str">
        <f>VLOOKUP(E95,VIP!$A$2:$O13760,6,0)</f>
        <v>NO</v>
      </c>
      <c r="L95" s="125" t="s">
        <v>2577</v>
      </c>
      <c r="M95" s="135" t="s">
        <v>2447</v>
      </c>
      <c r="N95" s="135" t="s">
        <v>2454</v>
      </c>
      <c r="O95" s="134" t="s">
        <v>2456</v>
      </c>
      <c r="P95" s="134"/>
      <c r="Q95" s="147" t="s">
        <v>2577</v>
      </c>
    </row>
    <row r="96" spans="1:17" ht="18" x14ac:dyDescent="0.25">
      <c r="A96" s="134" t="str">
        <f>VLOOKUP(E96,'LISTADO ATM'!$A$2:$C$898,3,0)</f>
        <v>ESTE</v>
      </c>
      <c r="B96" s="129">
        <v>3335899826</v>
      </c>
      <c r="C96" s="136">
        <v>44342.548206018517</v>
      </c>
      <c r="D96" s="136" t="s">
        <v>2180</v>
      </c>
      <c r="E96" s="124">
        <v>294</v>
      </c>
      <c r="F96" s="148" t="str">
        <f>VLOOKUP(E96,VIP!$A$2:$O13406,2,0)</f>
        <v>DRBR294</v>
      </c>
      <c r="G96" s="134" t="str">
        <f>VLOOKUP(E96,'LISTADO ATM'!$A$2:$B$897,2,0)</f>
        <v xml:space="preserve">ATM Plaza Zaglul San Pedro II </v>
      </c>
      <c r="H96" s="134" t="str">
        <f>VLOOKUP(E96,VIP!$A$2:$O18269,7,FALSE)</f>
        <v>Si</v>
      </c>
      <c r="I96" s="134" t="str">
        <f>VLOOKUP(E96,VIP!$A$2:$O10234,8,FALSE)</f>
        <v>Si</v>
      </c>
      <c r="J96" s="134" t="str">
        <f>VLOOKUP(E96,VIP!$A$2:$O10184,8,FALSE)</f>
        <v>Si</v>
      </c>
      <c r="K96" s="134" t="str">
        <f>VLOOKUP(E96,VIP!$A$2:$O13758,6,0)</f>
        <v>NO</v>
      </c>
      <c r="L96" s="125" t="s">
        <v>2577</v>
      </c>
      <c r="M96" s="135" t="s">
        <v>2447</v>
      </c>
      <c r="N96" s="135" t="s">
        <v>2454</v>
      </c>
      <c r="O96" s="134" t="s">
        <v>2456</v>
      </c>
      <c r="P96" s="134"/>
      <c r="Q96" s="147" t="s">
        <v>2577</v>
      </c>
    </row>
  </sheetData>
  <autoFilter ref="A4:Q80">
    <sortState ref="A5:Q96">
      <sortCondition ref="L4:L8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61"/>
      <c r="D10" s="162"/>
      <c r="E10" s="163"/>
    </row>
    <row r="11" spans="1:5" x14ac:dyDescent="0.25">
      <c r="B11" s="102"/>
      <c r="E11" s="102"/>
    </row>
    <row r="12" spans="1:5" ht="18" customHeight="1" x14ac:dyDescent="0.25">
      <c r="A12" s="182" t="s">
        <v>2477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61"/>
      <c r="D15" s="162"/>
      <c r="E15" s="163"/>
    </row>
    <row r="16" spans="1:5" ht="15.75" thickBot="1" x14ac:dyDescent="0.3">
      <c r="B16" s="102"/>
      <c r="E16" s="102"/>
    </row>
    <row r="17" spans="1:5" ht="18.75" customHeight="1" thickBot="1" x14ac:dyDescent="0.3">
      <c r="A17" s="164" t="s">
        <v>2478</v>
      </c>
      <c r="B17" s="165"/>
      <c r="C17" s="165"/>
      <c r="D17" s="165"/>
      <c r="E17" s="166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4" t="s">
        <v>2553</v>
      </c>
      <c r="B40" s="165"/>
      <c r="C40" s="165"/>
      <c r="D40" s="165"/>
      <c r="E40" s="166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67" t="s">
        <v>2479</v>
      </c>
      <c r="B56" s="168"/>
      <c r="C56" s="168"/>
      <c r="D56" s="168"/>
      <c r="E56" s="169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9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70" t="s">
        <v>2480</v>
      </c>
      <c r="B66" s="171"/>
      <c r="C66" s="96" t="s">
        <v>2412</v>
      </c>
      <c r="D66" s="102"/>
      <c r="E66" s="102"/>
    </row>
    <row r="67" spans="1:5" ht="18.75" thickBot="1" x14ac:dyDescent="0.3">
      <c r="A67" s="172">
        <f>+B38+B54+B64</f>
        <v>37</v>
      </c>
      <c r="B67" s="173"/>
    </row>
    <row r="68" spans="1:5" ht="15.75" thickBot="1" x14ac:dyDescent="0.3">
      <c r="B68" s="102"/>
      <c r="E68" s="102"/>
    </row>
    <row r="69" spans="1:5" ht="18.75" thickBot="1" x14ac:dyDescent="0.3">
      <c r="A69" s="164" t="s">
        <v>2481</v>
      </c>
      <c r="B69" s="165"/>
      <c r="C69" s="165"/>
      <c r="D69" s="165"/>
      <c r="E69" s="166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74" t="s">
        <v>2419</v>
      </c>
      <c r="E70" s="175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59" t="s">
        <v>2568</v>
      </c>
      <c r="E71" s="160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59" t="s">
        <v>2570</v>
      </c>
      <c r="E72" s="160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59" t="s">
        <v>2568</v>
      </c>
      <c r="E73" s="160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59" t="s">
        <v>2568</v>
      </c>
      <c r="E74" s="160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59" t="s">
        <v>2570</v>
      </c>
      <c r="E75" s="160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59" t="s">
        <v>2568</v>
      </c>
      <c r="E76" s="160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59" t="s">
        <v>2570</v>
      </c>
      <c r="E77" s="160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59" t="s">
        <v>2570</v>
      </c>
      <c r="E78" s="160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59" t="s">
        <v>2568</v>
      </c>
      <c r="E79" s="160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59" t="s">
        <v>2568</v>
      </c>
      <c r="E80" s="160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59" t="s">
        <v>2568</v>
      </c>
      <c r="E81" s="160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59" t="s">
        <v>2568</v>
      </c>
      <c r="E82" s="160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59" t="s">
        <v>2570</v>
      </c>
      <c r="E83" s="160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59" t="s">
        <v>2570</v>
      </c>
      <c r="E84" s="160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59" t="s">
        <v>2570</v>
      </c>
      <c r="E85" s="160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59" t="s">
        <v>2568</v>
      </c>
      <c r="E86" s="160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59" t="s">
        <v>2570</v>
      </c>
      <c r="E87" s="160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59" t="s">
        <v>2570</v>
      </c>
      <c r="E88" s="160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59" t="s">
        <v>2568</v>
      </c>
      <c r="E89" s="160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59" t="s">
        <v>2570</v>
      </c>
      <c r="E90" s="160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59" t="s">
        <v>2570</v>
      </c>
      <c r="E91" s="160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59" t="s">
        <v>2570</v>
      </c>
      <c r="E92" s="160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59" t="s">
        <v>2568</v>
      </c>
      <c r="E93" s="160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59" t="s">
        <v>2568</v>
      </c>
      <c r="E94" s="160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59" t="s">
        <v>2568</v>
      </c>
      <c r="E95" s="160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59" t="s">
        <v>2570</v>
      </c>
      <c r="E96" s="160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59" t="s">
        <v>2570</v>
      </c>
      <c r="E97" s="160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59" t="s">
        <v>2568</v>
      </c>
      <c r="E98" s="160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59" t="s">
        <v>2568</v>
      </c>
      <c r="E99" s="160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59" t="s">
        <v>2568</v>
      </c>
      <c r="E100" s="160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59" t="s">
        <v>2568</v>
      </c>
      <c r="E101" s="160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59" t="s">
        <v>2570</v>
      </c>
      <c r="E102" s="160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59" t="s">
        <v>2568</v>
      </c>
      <c r="E103" s="160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59" t="s">
        <v>2568</v>
      </c>
      <c r="E104" s="160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59" t="s">
        <v>2570</v>
      </c>
      <c r="E105" s="160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59" t="s">
        <v>2570</v>
      </c>
      <c r="E106" s="160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59" t="s">
        <v>2570</v>
      </c>
      <c r="E107" s="160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59" t="s">
        <v>2568</v>
      </c>
      <c r="E108" s="160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59" t="s">
        <v>2570</v>
      </c>
      <c r="E109" s="160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59" t="s">
        <v>2568</v>
      </c>
      <c r="E110" s="160"/>
    </row>
    <row r="111" spans="1:5" ht="18.75" thickBot="1" x14ac:dyDescent="0.3">
      <c r="A111" s="119" t="s">
        <v>2476</v>
      </c>
      <c r="B111" s="149">
        <f>COUNT(B71:B110)</f>
        <v>40</v>
      </c>
      <c r="C111" s="110"/>
      <c r="D111" s="110"/>
      <c r="E111" s="111"/>
    </row>
  </sheetData>
  <mergeCells count="53">
    <mergeCell ref="D109:E109"/>
    <mergeCell ref="D110:E110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A69:E69"/>
    <mergeCell ref="D80:E80"/>
    <mergeCell ref="D81:E81"/>
    <mergeCell ref="D82:E82"/>
    <mergeCell ref="D83:E83"/>
    <mergeCell ref="A1:E1"/>
    <mergeCell ref="A2:E2"/>
    <mergeCell ref="A7:E7"/>
    <mergeCell ref="D75:E75"/>
    <mergeCell ref="D76:E76"/>
    <mergeCell ref="D77:E77"/>
    <mergeCell ref="D78:E78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  <mergeCell ref="A17:E17"/>
    <mergeCell ref="A40:E40"/>
    <mergeCell ref="D79:E79"/>
  </mergeCells>
  <phoneticPr fontId="46" type="noConversion"/>
  <conditionalFormatting sqref="B1:B1048576">
    <cfRule type="duplicateValues" dxfId="108" priority="2"/>
  </conditionalFormatting>
  <conditionalFormatting sqref="E1:E1048576">
    <cfRule type="duplicateValues" dxfId="10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06" priority="2"/>
  </conditionalFormatting>
  <conditionalFormatting sqref="A827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2431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04" priority="119326"/>
  </conditionalFormatting>
  <conditionalFormatting sqref="B33">
    <cfRule type="duplicateValues" dxfId="103" priority="119327"/>
    <cfRule type="duplicateValues" dxfId="102" priority="119328"/>
  </conditionalFormatting>
  <conditionalFormatting sqref="A33">
    <cfRule type="duplicateValues" dxfId="101" priority="119340"/>
  </conditionalFormatting>
  <conditionalFormatting sqref="A33">
    <cfRule type="duplicateValues" dxfId="100" priority="119341"/>
    <cfRule type="duplicateValues" dxfId="99" priority="119342"/>
  </conditionalFormatting>
  <conditionalFormatting sqref="B4:B8">
    <cfRule type="duplicateValues" dxfId="98" priority="6"/>
  </conditionalFormatting>
  <conditionalFormatting sqref="B4:B8">
    <cfRule type="duplicateValues" dxfId="97" priority="5"/>
  </conditionalFormatting>
  <conditionalFormatting sqref="A3:A8">
    <cfRule type="duplicateValues" dxfId="96" priority="3"/>
    <cfRule type="duplicateValues" dxfId="95" priority="4"/>
  </conditionalFormatting>
  <conditionalFormatting sqref="B3">
    <cfRule type="duplicateValues" dxfId="94" priority="2"/>
  </conditionalFormatting>
  <conditionalFormatting sqref="B3">
    <cfRule type="duplicateValues" dxfId="9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92" priority="99275"/>
  </conditionalFormatting>
  <conditionalFormatting sqref="B7">
    <cfRule type="duplicateValues" dxfId="91" priority="59"/>
    <cfRule type="duplicateValues" dxfId="90" priority="60"/>
    <cfRule type="duplicateValues" dxfId="89" priority="61"/>
  </conditionalFormatting>
  <conditionalFormatting sqref="B7">
    <cfRule type="duplicateValues" dxfId="88" priority="58"/>
  </conditionalFormatting>
  <conditionalFormatting sqref="B7">
    <cfRule type="duplicateValues" dxfId="87" priority="56"/>
    <cfRule type="duplicateValues" dxfId="86" priority="57"/>
  </conditionalFormatting>
  <conditionalFormatting sqref="B7">
    <cfRule type="duplicateValues" dxfId="85" priority="53"/>
    <cfRule type="duplicateValues" dxfId="84" priority="54"/>
    <cfRule type="duplicateValues" dxfId="83" priority="55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B7">
    <cfRule type="duplicateValues" dxfId="79" priority="49"/>
  </conditionalFormatting>
  <conditionalFormatting sqref="B7">
    <cfRule type="duplicateValues" dxfId="78" priority="46"/>
    <cfRule type="duplicateValues" dxfId="77" priority="47"/>
    <cfRule type="duplicateValues" dxfId="76" priority="48"/>
  </conditionalFormatting>
  <conditionalFormatting sqref="B7">
    <cfRule type="duplicateValues" dxfId="75" priority="45"/>
  </conditionalFormatting>
  <conditionalFormatting sqref="B7">
    <cfRule type="duplicateValues" dxfId="74" priority="44"/>
  </conditionalFormatting>
  <conditionalFormatting sqref="B9">
    <cfRule type="duplicateValues" dxfId="73" priority="43"/>
  </conditionalFormatting>
  <conditionalFormatting sqref="B9">
    <cfRule type="duplicateValues" dxfId="72" priority="40"/>
    <cfRule type="duplicateValues" dxfId="71" priority="41"/>
    <cfRule type="duplicateValues" dxfId="70" priority="42"/>
  </conditionalFormatting>
  <conditionalFormatting sqref="B9">
    <cfRule type="duplicateValues" dxfId="69" priority="38"/>
    <cfRule type="duplicateValues" dxfId="68" priority="39"/>
  </conditionalFormatting>
  <conditionalFormatting sqref="B9">
    <cfRule type="duplicateValues" dxfId="67" priority="35"/>
    <cfRule type="duplicateValues" dxfId="66" priority="36"/>
    <cfRule type="duplicateValues" dxfId="65" priority="37"/>
  </conditionalFormatting>
  <conditionalFormatting sqref="B9">
    <cfRule type="duplicateValues" dxfId="64" priority="34"/>
  </conditionalFormatting>
  <conditionalFormatting sqref="B9">
    <cfRule type="duplicateValues" dxfId="63" priority="33"/>
  </conditionalFormatting>
  <conditionalFormatting sqref="B9">
    <cfRule type="duplicateValues" dxfId="62" priority="32"/>
  </conditionalFormatting>
  <conditionalFormatting sqref="B9">
    <cfRule type="duplicateValues" dxfId="61" priority="29"/>
    <cfRule type="duplicateValues" dxfId="60" priority="30"/>
    <cfRule type="duplicateValues" dxfId="59" priority="31"/>
  </conditionalFormatting>
  <conditionalFormatting sqref="B9">
    <cfRule type="duplicateValues" dxfId="58" priority="27"/>
    <cfRule type="duplicateValues" dxfId="57" priority="28"/>
  </conditionalFormatting>
  <conditionalFormatting sqref="C9">
    <cfRule type="duplicateValues" dxfId="56" priority="26"/>
  </conditionalFormatting>
  <conditionalFormatting sqref="E3">
    <cfRule type="duplicateValues" dxfId="55" priority="121638"/>
  </conditionalFormatting>
  <conditionalFormatting sqref="E3">
    <cfRule type="duplicateValues" dxfId="54" priority="121639"/>
    <cfRule type="duplicateValues" dxfId="53" priority="121640"/>
  </conditionalFormatting>
  <conditionalFormatting sqref="E3">
    <cfRule type="duplicateValues" dxfId="52" priority="121641"/>
    <cfRule type="duplicateValues" dxfId="51" priority="121642"/>
    <cfRule type="duplicateValues" dxfId="50" priority="121643"/>
    <cfRule type="duplicateValues" dxfId="49" priority="121644"/>
  </conditionalFormatting>
  <conditionalFormatting sqref="B3">
    <cfRule type="duplicateValues" dxfId="4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7" priority="2"/>
  </conditionalFormatting>
  <conditionalFormatting sqref="B1:B1048576">
    <cfRule type="duplicateValues" dxfId="4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2021-05-27T12:02:36Z</dcterms:modified>
</cp:coreProperties>
</file>