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8\"/>
    </mc:Choice>
  </mc:AlternateContent>
  <bookViews>
    <workbookView xWindow="0" yWindow="0" windowWidth="18555" windowHeight="711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15" l="1"/>
  <c r="A121" i="1"/>
  <c r="A120" i="1"/>
  <c r="A119" i="1"/>
  <c r="A118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13" i="1"/>
  <c r="F13" i="1"/>
  <c r="G13" i="1"/>
  <c r="H13" i="1"/>
  <c r="I13" i="1"/>
  <c r="J13" i="1"/>
  <c r="K13" i="1"/>
  <c r="A117" i="1"/>
  <c r="A116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B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15" i="16" l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73" i="1" l="1"/>
  <c r="F73" i="1"/>
  <c r="G73" i="1"/>
  <c r="H73" i="1"/>
  <c r="I73" i="1"/>
  <c r="J73" i="1"/>
  <c r="K73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 l="1"/>
  <c r="A38" i="1"/>
  <c r="F39" i="1"/>
  <c r="G39" i="1"/>
  <c r="H39" i="1"/>
  <c r="I39" i="1"/>
  <c r="J39" i="1"/>
  <c r="K39" i="1"/>
  <c r="F38" i="1"/>
  <c r="G38" i="1"/>
  <c r="H38" i="1"/>
  <c r="I38" i="1"/>
  <c r="J38" i="1"/>
  <c r="K38" i="1"/>
  <c r="A37" i="1"/>
  <c r="A36" i="1"/>
  <c r="A35" i="1"/>
  <c r="A34" i="1"/>
  <c r="A33" i="1"/>
  <c r="A32" i="1"/>
  <c r="A31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0" i="1"/>
  <c r="A29" i="1"/>
  <c r="A28" i="1"/>
  <c r="A27" i="1"/>
  <c r="A26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5" i="1"/>
  <c r="A24" i="1"/>
  <c r="A23" i="1"/>
  <c r="A22" i="1"/>
  <c r="A21" i="1"/>
  <c r="A20" i="1"/>
  <c r="A19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8" i="1" l="1"/>
  <c r="F8" i="1"/>
  <c r="G8" i="1"/>
  <c r="H8" i="1"/>
  <c r="I8" i="1"/>
  <c r="J8" i="1"/>
  <c r="K8" i="1"/>
  <c r="A18" i="1"/>
  <c r="F18" i="1"/>
  <c r="G18" i="1"/>
  <c r="H18" i="1"/>
  <c r="I18" i="1"/>
  <c r="J18" i="1"/>
  <c r="K18" i="1"/>
  <c r="F17" i="1" l="1"/>
  <c r="G17" i="1"/>
  <c r="H17" i="1"/>
  <c r="I17" i="1"/>
  <c r="J17" i="1"/>
  <c r="K17" i="1"/>
  <c r="A17" i="1"/>
  <c r="A14" i="1" l="1"/>
  <c r="A15" i="1"/>
  <c r="A16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A10" i="1"/>
  <c r="A11" i="1"/>
  <c r="A12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A7" i="1" l="1"/>
  <c r="F7" i="1"/>
  <c r="G7" i="1"/>
  <c r="H7" i="1"/>
  <c r="I7" i="1"/>
  <c r="J7" i="1"/>
  <c r="K7" i="1"/>
  <c r="A6" i="1"/>
  <c r="F6" i="1"/>
  <c r="G6" i="1"/>
  <c r="H6" i="1"/>
  <c r="I6" i="1"/>
  <c r="J6" i="1"/>
  <c r="K6" i="1"/>
  <c r="A9" i="1"/>
  <c r="F9" i="1"/>
  <c r="G9" i="1"/>
  <c r="H9" i="1"/>
  <c r="I9" i="1"/>
  <c r="J9" i="1"/>
  <c r="K9" i="1"/>
  <c r="A5" i="1" l="1"/>
  <c r="F5" i="1"/>
  <c r="G5" i="1"/>
  <c r="H5" i="1"/>
  <c r="I5" i="1"/>
  <c r="J5" i="1"/>
  <c r="K5" i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<sst xmlns="http://schemas.openxmlformats.org/spreadsheetml/2006/main" count="13722" uniqueCount="2568">
  <si>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</si>
  <si>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</si>
  <si>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</si>
  <si>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</si>
  <si>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</si>
  <si>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</si>
  <si>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</si>
  <si>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</si>
  <si>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</si>
  <si>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</si>
  <si>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</si>
  <si>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</si>
  <si>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</si>
  <si>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</si>
  <si>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</si>
  <si>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</si>
  <si>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</si>
  <si>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</si>
  <si>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</si>
  <si>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</si>
  <si>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</si>
  <si>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</si>
  <si>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</si>
  <si>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</si>
  <si>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</si>
  <si>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</si>
  <si>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</si>
  <si>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</si>
  <si>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</si>
  <si>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</si>
  <si>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</si>
  <si>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</si>
  <si>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</si>
  <si>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</si>
  <si>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</si>
  <si>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</si>
  <si>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</si>
  <si>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</si>
  <si>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</si>
  <si>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</si>
  <si>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</si>
  <si>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</si>
  <si>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</si>
  <si>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</si>
  <si>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</si>
  <si>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</si>
  <si>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</si>
  <si>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</si>
  <si>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</si>
  <si>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</si>
  <si>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</si>
  <si>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</si>
  <si>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</si>
  <si>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</si>
  <si>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</si>
  <si>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</si>
  <si>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</si>
  <si>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</si>
  <si>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</si>
  <si>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</si>
  <si>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</si>
  <si>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</si>
  <si>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</si>
  <si>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</si>
  <si>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</si>
  <si>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</si>
  <si>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</si>
  <si>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</si>
  <si>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</si>
  <si>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</si>
  <si>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</si>
  <si>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</si>
  <si>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</si>
  <si>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</si>
  <si>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</si>
  <si>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</si>
  <si>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</si>
  <si>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</si>
  <si>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</si>
  <si>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</si>
  <si>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</si>
  <si>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</si>
  <si>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</si>
  <si>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</si>
  <si>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</si>
  <si>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</si>
  <si>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</si>
  <si>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</si>
  <si>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</si>
  <si>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</si>
  <si>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</si>
  <si>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</si>
  <si>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</si>
  <si>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</si>
  <si>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</si>
  <si>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</si>
  <si>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</si>
  <si>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</si>
  <si>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</si>
  <si>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</si>
  <si>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</si>
  <si>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</si>
  <si>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</si>
  <si>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</si>
  <si>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</si>
  <si>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</si>
  <si>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</si>
  <si>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</si>
  <si>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</si>
  <si>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</si>
  <si>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</si>
  <si>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</si>
  <si>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</si>
  <si>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</si>
  <si>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</si>
  <si>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</si>
  <si>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</si>
  <si>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</si>
  <si>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</si>
  <si>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</si>
  <si>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</si>
  <si>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</si>
  <si>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</si>
  <si>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</si>
  <si>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</si>
  <si>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</si>
  <si>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</si>
  <si>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</si>
  <si>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</si>
  <si>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</si>
  <si>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</si>
  <si>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</si>
  <si>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</si>
  <si>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</si>
  <si>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</si>
  <si>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</si>
  <si>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</si>
  <si>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</si>
  <si>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</si>
  <si>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</si>
  <si>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</si>
  <si>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</si>
  <si>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</si>
  <si>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</si>
  <si>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</si>
  <si>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</si>
  <si>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</si>
  <si>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</si>
  <si>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</si>
  <si>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</si>
  <si>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</si>
  <si>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</si>
  <si>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</si>
  <si>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</si>
  <si>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</si>
  <si>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</si>
  <si>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</si>
  <si>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</si>
  <si>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</si>
  <si>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</si>
  <si>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</si>
  <si>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</si>
  <si>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</si>
  <si>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</si>
  <si>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</si>
  <si>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</si>
  <si>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</si>
  <si>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</si>
  <si>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</si>
  <si>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</si>
  <si>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</si>
  <si>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</si>
  <si>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</si>
  <si>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</si>
  <si>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</si>
  <si>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</si>
  <si>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</si>
  <si>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</si>
  <si>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</si>
  <si>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</si>
  <si>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</si>
  <si>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</si>
  <si>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</si>
  <si>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</si>
  <si>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</si>
  <si>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</si>
  <si>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</si>
  <si>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</si>
  <si>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</si>
  <si>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</si>
  <si>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</si>
  <si>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</si>
  <si>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</si>
  <si>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</si>
  <si>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</si>
  <si>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</si>
  <si>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</si>
  <si>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</si>
  <si>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</si>
  <si>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</si>
  <si>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</si>
  <si>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</si>
  <si>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</si>
  <si>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</si>
  <si>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</si>
  <si>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</si>
  <si>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</si>
  <si>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</si>
  <si>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</si>
  <si>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</si>
  <si>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</si>
  <si>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</si>
  <si>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</si>
  <si>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</si>
  <si>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</si>
  <si>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</si>
  <si>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</si>
  <si>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</si>
  <si>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</si>
  <si>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</si>
  <si>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</si>
  <si>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</si>
  <si>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</si>
  <si>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</si>
  <si>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</si>
  <si>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</si>
  <si>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</si>
  <si>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</si>
  <si>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</si>
  <si>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</si>
  <si>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</si>
  <si>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</si>
  <si>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</si>
  <si>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</si>
  <si>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</si>
  <si>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</si>
  <si>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</si>
  <si>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</si>
  <si>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</si>
  <si>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</si>
  <si>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</si>
  <si>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</si>
  <si>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</si>
  <si>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</si>
  <si>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</si>
  <si>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</si>
  <si>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</si>
  <si>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</si>
  <si>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</si>
  <si>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</si>
  <si>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</si>
  <si>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</si>
  <si>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</si>
  <si>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</si>
  <si>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</si>
  <si>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</si>
  <si>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</si>
  <si>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</si>
  <si>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</si>
  <si>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</si>
  <si>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</si>
  <si>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</si>
  <si>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</si>
  <si>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</si>
  <si>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</si>
  <si>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</si>
  <si>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</si>
  <si>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</si>
  <si>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</si>
  <si>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</si>
  <si>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</si>
  <si>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</si>
  <si>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</si>
  <si>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</si>
  <si>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</si>
  <si>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</si>
  <si>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</si>
  <si>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</si>
  <si>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</si>
  <si>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</si>
  <si>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</si>
  <si>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</si>
  <si>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</si>
  <si>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</si>
  <si>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</si>
  <si>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</si>
  <si>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</si>
  <si>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</si>
  <si>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</si>
  <si>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</si>
  <si>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</si>
  <si>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</si>
  <si>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</si>
  <si>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</si>
  <si>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</si>
  <si>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</si>
  <si>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</si>
  <si>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</si>
  <si>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</si>
  <si>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</si>
  <si>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</si>
  <si>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</si>
  <si>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</si>
  <si>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</si>
  <si>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</si>
  <si>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</si>
  <si>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</si>
  <si>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</si>
  <si>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</si>
  <si>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</si>
  <si>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</si>
  <si>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</si>
  <si>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</si>
  <si>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</si>
  <si>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</si>
  <si>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</si>
  <si>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</si>
  <si>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</si>
  <si>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</si>
  <si>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</si>
  <si>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</si>
  <si>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</si>
  <si>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</si>
  <si>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</si>
  <si>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</si>
  <si>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</si>
  <si>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</si>
  <si>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</si>
  <si>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</si>
  <si>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</si>
  <si>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</si>
  <si>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</si>
  <si>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</si>
  <si>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</si>
  <si>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</si>
  <si>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</si>
  <si>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</si>
  <si>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</si>
  <si>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</si>
  <si>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</si>
  <si>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</si>
  <si>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</si>
  <si>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</si>
  <si>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</si>
  <si>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</si>
  <si>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</si>
  <si>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</si>
  <si>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</si>
  <si>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</si>
  <si>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</si>
  <si>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</si>
  <si>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</si>
  <si>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</si>
  <si>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</si>
  <si>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</si>
  <si>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</si>
  <si>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</si>
  <si>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</si>
  <si>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</si>
  <si>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</si>
  <si>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</si>
  <si>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</si>
  <si>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</si>
  <si>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</si>
  <si>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</si>
  <si>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</si>
  <si>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</si>
  <si>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</si>
  <si>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</si>
  <si>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</si>
  <si>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</si>
  <si>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</si>
  <si>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</si>
  <si>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</si>
  <si>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</si>
  <si>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</si>
  <si>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</si>
  <si>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</si>
  <si>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</si>
  <si>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</si>
  <si>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</si>
  <si>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</si>
  <si>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</si>
  <si>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</si>
  <si>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</si>
  <si>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</si>
  <si>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</si>
  <si>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</si>
  <si>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</si>
  <si>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</si>
  <si>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</si>
  <si>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</si>
  <si>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</si>
  <si>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</si>
  <si>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</si>
  <si>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</si>
  <si>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</si>
  <si>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</si>
  <si>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</si>
  <si>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</si>
  <si>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</si>
  <si>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</si>
  <si>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</si>
  <si>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</si>
  <si>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</si>
  <si>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</si>
  <si>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</si>
  <si>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</si>
  <si>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</si>
  <si>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</si>
  <si>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</si>
  <si>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</si>
  <si>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</si>
  <si>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</si>
  <si>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</si>
  <si>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</si>
  <si>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</si>
  <si>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</si>
  <si>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</si>
  <si>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</si>
  <si>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</si>
  <si>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</si>
  <si>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</si>
  <si>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</si>
  <si>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</si>
  <si>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</si>
  <si>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</si>
  <si>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</si>
  <si>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</si>
  <si>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</si>
  <si>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</si>
  <si>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</si>
  <si>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</si>
  <si>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</si>
  <si>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</si>
  <si>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</si>
  <si>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</si>
  <si>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</si>
  <si>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</si>
  <si>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</si>
  <si>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</si>
  <si>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</si>
  <si>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</si>
  <si>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</si>
  <si>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</si>
  <si>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</si>
  <si>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</si>
  <si>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</si>
  <si>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</si>
  <si>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</si>
  <si>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</si>
  <si>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</si>
  <si>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</si>
  <si>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</si>
  <si>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</si>
  <si>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</si>
  <si>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</si>
  <si>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</si>
  <si>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</si>
  <si>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</si>
  <si>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</si>
  <si>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</si>
  <si>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</si>
  <si>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</si>
  <si>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</si>
  <si>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</si>
  <si>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</si>
  <si>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</si>
  <si>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</si>
  <si>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</si>
  <si>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</si>
  <si>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</si>
  <si>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</si>
  <si>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</si>
  <si>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</si>
  <si>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</si>
  <si>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</si>
  <si>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</si>
  <si>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</si>
  <si>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</si>
  <si>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</si>
  <si>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</si>
  <si>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</si>
  <si>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</si>
  <si>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</si>
  <si>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</si>
  <si>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</si>
  <si>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</si>
  <si>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</si>
  <si>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</si>
  <si>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</si>
  <si>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</si>
  <si>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</si>
  <si>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</si>
  <si>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</si>
  <si>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</si>
  <si>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</si>
  <si>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</si>
  <si>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</si>
  <si>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</si>
  <si>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</si>
  <si>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</si>
  <si>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</si>
  <si>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</si>
  <si>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</si>
  <si>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</si>
  <si>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</si>
  <si>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</si>
  <si>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</si>
  <si>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</si>
  <si>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</si>
  <si>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</si>
  <si>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</si>
  <si>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</si>
  <si>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</si>
  <si>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</si>
  <si>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</si>
  <si>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</si>
  <si>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</si>
  <si>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</si>
  <si>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</si>
  <si>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</si>
  <si>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</si>
  <si>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</si>
  <si>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</si>
  <si>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</si>
  <si>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</si>
  <si>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</si>
  <si>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</si>
  <si>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</si>
  <si>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</si>
  <si>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</si>
  <si>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</si>
  <si>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</si>
  <si>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</si>
  <si>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</si>
  <si>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</si>
  <si>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</si>
  <si>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</si>
  <si>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</si>
  <si>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</si>
  <si>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</si>
  <si>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</si>
  <si>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</si>
  <si>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</si>
  <si>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</si>
  <si>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</si>
  <si>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</si>
  <si>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</si>
  <si>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</si>
  <si>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</si>
  <si>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</si>
  <si>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</si>
  <si>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</si>
  <si>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</si>
  <si>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</si>
  <si>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</si>
  <si>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</si>
  <si>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</si>
  <si>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</si>
  <si>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</si>
  <si>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</si>
  <si>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</si>
  <si>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</si>
  <si>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</si>
  <si>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</si>
  <si>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</si>
  <si>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</si>
  <si>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</si>
  <si>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</si>
  <si>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</si>
  <si>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</si>
  <si>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</si>
  <si>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</si>
  <si>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</si>
  <si>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</si>
  <si>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</si>
  <si>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</si>
  <si>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</si>
  <si>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</si>
  <si>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</si>
  <si>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</si>
  <si>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</si>
  <si>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</si>
  <si>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</si>
  <si>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</si>
  <si>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</si>
  <si>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</si>
  <si>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</si>
  <si>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</si>
  <si>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</si>
  <si>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</si>
  <si>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</si>
  <si>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</si>
  <si>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</si>
  <si>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</si>
  <si>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</si>
  <si>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</si>
  <si>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</si>
  <si>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</si>
  <si>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</si>
  <si>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</si>
  <si>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</si>
  <si>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</si>
  <si>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</si>
  <si>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</si>
  <si>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</si>
  <si>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</si>
  <si>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</si>
  <si>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</si>
  <si>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</si>
  <si>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</si>
  <si>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</si>
  <si>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</si>
  <si>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</si>
  <si>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</si>
  <si>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</si>
  <si>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</si>
  <si>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</si>
  <si>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</si>
  <si>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</si>
  <si>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</si>
  <si>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</si>
  <si>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</si>
  <si>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</si>
  <si>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</si>
  <si>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</si>
  <si>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</si>
  <si>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</si>
  <si>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</si>
  <si>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</si>
  <si>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</si>
  <si>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</si>
  <si>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</si>
  <si>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</si>
  <si>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</si>
  <si>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</si>
  <si>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</si>
  <si>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</si>
  <si>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</si>
  <si>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</si>
  <si>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</si>
  <si>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</si>
  <si>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</si>
  <si>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</si>
  <si>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</si>
  <si>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</si>
  <si>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</si>
  <si>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</si>
  <si>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</si>
  <si>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</si>
  <si>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</si>
  <si>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</si>
  <si>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</si>
  <si>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</si>
  <si>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</si>
  <si>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</si>
  <si>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</si>
  <si>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</si>
  <si>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</si>
  <si>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</si>
  <si>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</si>
  <si>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</si>
  <si>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</si>
  <si>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</si>
  <si>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</si>
  <si>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</si>
  <si>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</si>
  <si>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</si>
  <si>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</si>
  <si>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</si>
  <si>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</si>
  <si>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</si>
  <si>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</si>
  <si>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</si>
  <si>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</si>
  <si>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</si>
  <si>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</si>
  <si>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</si>
  <si>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</si>
  <si>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</si>
  <si>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</si>
  <si>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</si>
  <si>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</si>
  <si>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</si>
  <si>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</si>
  <si>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</si>
  <si>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</si>
  <si>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</si>
  <si>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</si>
  <si>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</si>
  <si>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</si>
  <si>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</si>
  <si>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</si>
  <si>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</si>
  <si>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</si>
  <si>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</si>
  <si>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</si>
  <si>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</si>
  <si>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</si>
  <si>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</si>
  <si>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</si>
  <si>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</si>
  <si>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</si>
  <si>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</si>
  <si>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</si>
  <si>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</si>
  <si>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</si>
  <si>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</si>
  <si>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</si>
  <si>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</si>
  <si>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</si>
  <si>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</si>
  <si>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</si>
  <si>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</si>
  <si>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</si>
  <si>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</si>
  <si>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</si>
  <si>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</si>
  <si>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</si>
  <si>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</si>
  <si>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</si>
  <si>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</si>
  <si>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</si>
  <si>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</si>
  <si>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</si>
  <si>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</si>
  <si>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</si>
  <si>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</si>
  <si>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</si>
  <si>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</si>
  <si>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</si>
  <si>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</si>
  <si>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</si>
  <si>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</si>
  <si>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</si>
  <si>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</si>
  <si>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</si>
  <si>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</si>
  <si>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</si>
  <si>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</si>
  <si>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</si>
  <si>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</si>
  <si>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</si>
  <si>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</si>
  <si>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</si>
  <si>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</si>
  <si>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</si>
  <si>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</si>
  <si>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</si>
  <si>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</si>
  <si>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</si>
  <si>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</si>
  <si>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</si>
  <si>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</si>
  <si>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</si>
  <si>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</si>
  <si>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</si>
  <si>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</si>
  <si>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</si>
  <si>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</si>
  <si>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</si>
  <si>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</si>
  <si>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</si>
  <si>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</si>
  <si>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</si>
  <si>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</si>
  <si>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</si>
  <si>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</si>
  <si>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</si>
  <si>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</si>
  <si>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</si>
  <si>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</si>
  <si>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</si>
  <si>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</si>
  <si>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</si>
  <si>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</si>
  <si>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</si>
  <si>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</si>
  <si>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</si>
  <si>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</si>
  <si>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</si>
  <si>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</si>
  <si>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</si>
  <si>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</si>
  <si>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</si>
  <si>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</si>
  <si>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</si>
  <si>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</si>
  <si>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</si>
  <si>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</si>
  <si>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</si>
  <si>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</si>
  <si>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</si>
  <si>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</si>
  <si>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</si>
  <si>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</si>
  <si>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</si>
  <si>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</si>
  <si>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</si>
  <si>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</si>
  <si>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</si>
  <si>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</si>
  <si>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</si>
  <si>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</si>
  <si>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</si>
  <si>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</si>
  <si>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</si>
  <si>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</si>
  <si>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</si>
  <si>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</si>
  <si>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</si>
  <si>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</si>
  <si>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</si>
  <si>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</si>
  <si>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</si>
  <si>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</si>
  <si>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</si>
  <si>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</si>
  <si>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</si>
  <si>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</si>
  <si>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</si>
  <si>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</si>
  <si>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</si>
  <si>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</si>
  <si>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</si>
  <si>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</si>
  <si>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</si>
  <si>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</si>
  <si>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</si>
  <si>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</si>
  <si>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</si>
  <si>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</si>
  <si>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</si>
  <si>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</si>
  <si>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</si>
  <si>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</si>
  <si>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</si>
  <si>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</si>
  <si>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</si>
  <si>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</si>
  <si>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</si>
  <si>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</si>
  <si>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</si>
  <si>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</si>
  <si>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</si>
  <si>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</si>
  <si>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</si>
  <si>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</si>
  <si>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</si>
  <si>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</si>
  <si>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</si>
  <si>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</si>
  <si>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</si>
  <si>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</si>
  <si>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</si>
  <si>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</si>
  <si>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</si>
  <si>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</si>
  <si>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</si>
  <si>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</si>
  <si>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</si>
  <si>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</si>
  <si>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</si>
  <si>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</si>
  <si>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</si>
  <si>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</si>
  <si>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</si>
  <si>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</si>
  <si>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</si>
  <si>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</si>
  <si>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</si>
  <si>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</si>
  <si>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</si>
  <si>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</si>
  <si>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</si>
  <si>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</si>
  <si>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</si>
  <si>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</si>
  <si>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</si>
  <si>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</si>
  <si>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</si>
  <si>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</si>
  <si>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</si>
  <si>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</si>
  <si>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</si>
  <si>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</si>
  <si>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</si>
  <si>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</si>
  <si>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</si>
  <si>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</si>
  <si>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</si>
  <si>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</si>
  <si>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</si>
  <si>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</si>
  <si>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</si>
  <si>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</si>
  <si>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</si>
  <si>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</si>
  <si>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</si>
  <si>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</si>
  <si>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</si>
  <si>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</si>
  <si>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</si>
  <si>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</si>
  <si>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</si>
  <si>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</si>
  <si>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</si>
  <si>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</si>
  <si>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</si>
  <si>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</si>
  <si>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</si>
  <si>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</si>
  <si>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</si>
  <si>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</si>
  <si>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</si>
  <si>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</si>
  <si>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</si>
  <si>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</si>
  <si>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</si>
  <si>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</si>
  <si>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</si>
  <si>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</si>
  <si>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</si>
  <si>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</si>
  <si>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</si>
  <si>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</si>
  <si>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</si>
  <si>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</si>
  <si>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</si>
  <si>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</si>
  <si>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</si>
  <si>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</si>
  <si>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</si>
  <si>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</si>
  <si>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</si>
  <si>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</si>
  <si>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</si>
  <si>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</si>
  <si>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</si>
  <si>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</si>
  <si>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</si>
  <si>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</si>
  <si>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</si>
  <si>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</si>
  <si>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</si>
  <si>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</si>
  <si>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</si>
  <si>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</si>
  <si>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</si>
  <si>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</si>
  <si>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</si>
  <si>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</si>
  <si>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</si>
  <si>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</si>
  <si>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</si>
  <si>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</si>
  <si>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</si>
  <si>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</si>
  <si>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</si>
  <si>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</si>
  <si>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</si>
  <si>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</si>
  <si>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</si>
  <si>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</si>
  <si>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</si>
  <si>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</si>
  <si>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</si>
  <si>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</si>
  <si>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</si>
  <si>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</si>
  <si>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</si>
  <si>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</si>
  <si>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</si>
  <si>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</si>
  <si>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</si>
  <si>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</si>
  <si>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</si>
  <si>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</si>
  <si>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</si>
  <si>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</si>
  <si>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</si>
  <si>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</si>
  <si>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</si>
  <si>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</si>
  <si>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</si>
  <si>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</si>
  <si>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</si>
  <si>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</si>
  <si>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</si>
  <si>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</si>
  <si>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</si>
  <si>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</si>
  <si>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</si>
  <si>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</si>
  <si>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</si>
  <si>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</si>
  <si>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</si>
  <si>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</si>
  <si>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</si>
  <si>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</si>
  <si>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</si>
  <si>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</si>
  <si>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</si>
  <si>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</si>
  <si>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</si>
  <si>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</si>
  <si>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</si>
  <si>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</si>
  <si>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</si>
  <si>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</si>
  <si>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</si>
  <si>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</si>
  <si>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</si>
  <si>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</si>
  <si>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</si>
  <si>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</si>
  <si>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</si>
  <si>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</si>
  <si>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</si>
  <si>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</si>
  <si>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</si>
  <si>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</si>
  <si>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</si>
  <si>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</si>
  <si>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</si>
  <si>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</si>
  <si>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</si>
  <si>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</si>
  <si>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</si>
  <si>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</si>
  <si>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</si>
  <si>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</si>
  <si>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</si>
  <si>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</si>
  <si>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</si>
  <si>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</si>
  <si>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</si>
  <si>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</si>
  <si>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</si>
  <si>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</si>
  <si>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</si>
  <si>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</si>
  <si>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</si>
  <si>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</si>
  <si>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</si>
  <si>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</si>
  <si>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</si>
  <si>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</si>
  <si>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</si>
  <si>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</si>
  <si>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</si>
  <si>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</si>
  <si>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</si>
  <si>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</si>
  <si>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</si>
  <si>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</si>
  <si>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</si>
  <si>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</si>
  <si>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</si>
  <si>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</si>
  <si>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</si>
  <si>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</si>
  <si>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</si>
  <si>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</si>
  <si>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</si>
  <si>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</si>
  <si>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</si>
  <si>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</si>
  <si>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</si>
  <si>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</si>
  <si>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</si>
  <si>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</si>
  <si>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</si>
  <si>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</si>
  <si>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</si>
  <si>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</si>
  <si>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</si>
  <si>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</si>
  <si>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</si>
  <si>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</si>
  <si>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</si>
  <si>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</si>
  <si>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</si>
  <si>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</si>
  <si>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</si>
  <si>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</si>
  <si>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</si>
  <si>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</si>
  <si>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</si>
  <si>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</si>
  <si>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</si>
  <si>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</si>
  <si>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</si>
  <si>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</si>
  <si>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</si>
  <si>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</si>
  <si>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</si>
  <si>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</si>
  <si>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</si>
  <si>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</si>
  <si>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</si>
  <si>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</si>
  <si>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</si>
  <si>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</si>
  <si>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</si>
  <si>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</si>
  <si>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</si>
  <si>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</si>
  <si>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</si>
  <si>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</si>
  <si>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</si>
  <si>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</si>
  <si>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</si>
  <si>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</si>
  <si>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</si>
  <si>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</si>
  <si>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</si>
  <si>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</si>
  <si>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</si>
  <si>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</si>
  <si>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</si>
  <si>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</si>
  <si>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</si>
  <si>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</si>
  <si>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</si>
  <si>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</si>
  <si>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</si>
  <si>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</si>
  <si>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</si>
  <si>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</si>
  <si>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</si>
  <si>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</si>
  <si>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</si>
  <si>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</si>
  <si>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</si>
  <si>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</si>
  <si>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</si>
  <si>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</si>
  <si>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</si>
  <si>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</si>
  <si>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</si>
  <si>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</si>
  <si>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</si>
  <si>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</si>
  <si>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</si>
  <si>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</si>
  <si>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</si>
  <si>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</si>
  <si>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</si>
  <si>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</si>
  <si>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</si>
  <si>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</si>
  <si>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</si>
  <si>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</si>
  <si>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</si>
  <si>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</si>
  <si>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</si>
  <si>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</si>
  <si>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</si>
  <si>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</si>
  <si>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</si>
  <si>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</si>
  <si>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</si>
  <si>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</si>
  <si>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</si>
  <si>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</si>
  <si>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</si>
  <si>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</si>
  <si>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</si>
  <si>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</si>
  <si>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</si>
  <si>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</si>
  <si>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</si>
  <si>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</si>
  <si>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</si>
  <si>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</si>
  <si>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</si>
  <si>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</si>
  <si>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</si>
  <si>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</si>
  <si>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</si>
  <si>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</si>
  <si>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</si>
  <si>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</si>
  <si>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</si>
  <si>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</si>
  <si>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</si>
  <si>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</si>
  <si>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</si>
  <si>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</si>
  <si>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</si>
  <si>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</si>
  <si>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</si>
  <si>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</si>
  <si>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</si>
  <si>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</si>
  <si>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</si>
  <si>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</si>
  <si>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</si>
  <si>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</si>
  <si>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</si>
  <si>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</si>
  <si>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</si>
  <si>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</si>
  <si>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</si>
  <si>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</si>
  <si>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</si>
  <si>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</si>
  <si>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</si>
  <si>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</si>
  <si>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</si>
  <si>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</si>
  <si>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</si>
  <si>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</si>
  <si>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</si>
  <si>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</si>
  <si>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</si>
  <si>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</si>
  <si>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</si>
  <si>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</si>
  <si>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</si>
  <si>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</si>
  <si>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</si>
  <si>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</si>
  <si>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</si>
  <si>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</si>
  <si>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</si>
  <si>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</si>
  <si>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</si>
  <si>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</si>
  <si>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</si>
  <si>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</si>
  <si>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</si>
  <si>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</si>
  <si>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</si>
  <si>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</si>
  <si>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</si>
  <si>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</si>
  <si>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</si>
  <si>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</si>
  <si>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</si>
  <si>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</si>
  <si>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</si>
  <si>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</si>
  <si>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</si>
  <si>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</si>
  <si>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</si>
  <si>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</si>
  <si>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</si>
  <si>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</si>
  <si>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</si>
  <si>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</si>
  <si>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</si>
  <si>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</si>
  <si>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</si>
  <si>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</si>
  <si>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</si>
  <si>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</si>
  <si>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</si>
  <si>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</si>
  <si>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</si>
  <si>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</si>
  <si>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</si>
  <si>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</si>
  <si>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</si>
  <si>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</si>
  <si>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</si>
  <si>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</si>
  <si>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</si>
  <si>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</si>
  <si>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</si>
  <si>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</si>
  <si>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</si>
  <si>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</si>
  <si>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</si>
  <si>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</si>
  <si>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</si>
  <si>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</si>
  <si>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</si>
  <si>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</si>
  <si>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</si>
  <si>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</si>
  <si>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</si>
  <si>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</si>
  <si>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</si>
  <si>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</si>
  <si>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</si>
  <si>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</si>
  <si>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</si>
  <si>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</si>
  <si>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</si>
  <si>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</si>
  <si>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</si>
  <si>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</si>
  <si>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</si>
  <si>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</si>
  <si>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</si>
  <si>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</si>
  <si>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</si>
  <si>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</si>
  <si>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</si>
  <si>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</si>
  <si>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</si>
  <si>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</si>
  <si>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</si>
  <si>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</si>
  <si>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</si>
  <si>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</si>
  <si>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</si>
  <si>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</si>
  <si>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</si>
  <si>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</si>
  <si>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</si>
  <si>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</si>
  <si>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</si>
  <si>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</si>
  <si>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</si>
  <si>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</si>
  <si>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</si>
  <si>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</si>
  <si>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</si>
  <si>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</si>
  <si>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</si>
  <si>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</si>
  <si>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</si>
  <si>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</si>
  <si>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</si>
  <si>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</si>
  <si>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</si>
  <si>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</si>
  <si>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</si>
  <si>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</si>
  <si>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</si>
  <si>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</si>
  <si>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</si>
  <si>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</si>
  <si>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</si>
  <si>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</si>
  <si>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</si>
  <si>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</si>
  <si>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</si>
  <si>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</si>
  <si>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</si>
  <si>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</si>
  <si>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</si>
  <si>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</si>
  <si>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</si>
  <si>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</si>
  <si>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</si>
  <si>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</si>
  <si>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</si>
  <si>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</si>
  <si>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</si>
  <si>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</si>
  <si>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</si>
  <si>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</si>
  <si>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</si>
  <si>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</si>
  <si>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</si>
  <si>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</si>
  <si>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</si>
  <si>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</si>
  <si>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</si>
  <si>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</si>
  <si>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</si>
  <si>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</si>
  <si>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</si>
  <si>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</si>
  <si>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</si>
  <si>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</si>
  <si>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</si>
  <si>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</si>
  <si>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</si>
  <si>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</si>
  <si>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</si>
  <si>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</si>
  <si>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</si>
  <si>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</si>
  <si>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</si>
  <si>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</si>
  <si>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</si>
  <si>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</si>
  <si>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</si>
  <si>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</si>
  <si>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</si>
  <si>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</si>
  <si>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</si>
  <si>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</si>
  <si>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</si>
  <si>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</si>
  <si>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</si>
  <si>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</si>
  <si>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</si>
  <si>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</si>
  <si>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</si>
  <si>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</si>
  <si>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</si>
  <si>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</si>
  <si>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</si>
  <si>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</si>
  <si>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</si>
  <si>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</si>
  <si>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</si>
  <si>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</si>
  <si>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</si>
  <si>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</si>
  <si>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</si>
  <si>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</si>
  <si>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</si>
  <si>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</si>
  <si>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</si>
  <si>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</si>
  <si>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</si>
  <si>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</si>
  <si>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</si>
  <si>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</si>
  <si>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</si>
  <si>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</si>
  <si>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</si>
  <si>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</si>
  <si>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</si>
  <si>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</si>
  <si>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</si>
  <si>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</si>
  <si>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</si>
  <si>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</si>
  <si>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</si>
  <si>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</si>
  <si>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</si>
  <si>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</si>
  <si>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</si>
  <si>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</si>
  <si>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</si>
  <si>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</si>
  <si>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</si>
  <si>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</si>
  <si>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</si>
  <si>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</si>
  <si>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</si>
  <si>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</si>
  <si>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</si>
  <si>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</si>
  <si>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</si>
  <si>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</si>
  <si>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</si>
  <si>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</si>
  <si>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</si>
  <si>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</si>
  <si>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</si>
  <si>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</si>
  <si>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</si>
  <si>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</si>
  <si>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</si>
  <si>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</si>
  <si>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</si>
  <si>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</si>
  <si>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</si>
  <si>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</si>
  <si>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</si>
  <si>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</si>
  <si>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</si>
  <si>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</si>
  <si>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</si>
  <si>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</si>
  <si>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</si>
  <si>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</si>
  <si>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</si>
  <si>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</si>
  <si>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</si>
  <si>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</si>
  <si>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</si>
  <si>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</si>
  <si>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</si>
  <si>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</si>
  <si>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</si>
  <si>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</si>
  <si>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</si>
  <si>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</si>
  <si>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</si>
  <si>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</si>
  <si>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</si>
  <si>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</si>
  <si>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</si>
  <si>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</si>
  <si>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</si>
  <si>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</si>
  <si>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</si>
  <si>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</si>
  <si>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</si>
  <si>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</si>
  <si>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</si>
  <si>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</si>
  <si>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</si>
  <si>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</si>
  <si>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</si>
  <si>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</si>
  <si>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</si>
  <si>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</si>
  <si>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</si>
  <si>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</si>
  <si>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</si>
  <si>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</si>
  <si>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</si>
  <si>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</si>
  <si>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</si>
  <si>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</si>
  <si>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</si>
  <si>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</si>
  <si>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</si>
  <si>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</si>
  <si>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</si>
  <si>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</si>
  <si>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</si>
  <si>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</si>
  <si>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</si>
  <si>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</si>
  <si>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</si>
  <si>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</si>
  <si>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</si>
  <si>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</si>
  <si>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</si>
  <si>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</si>
  <si>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</si>
  <si>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</si>
  <si>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</si>
  <si>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</si>
  <si>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</si>
  <si>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</si>
  <si>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</si>
  <si>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</si>
  <si>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</si>
  <si>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</si>
  <si>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</si>
  <si>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</si>
  <si>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</si>
  <si>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</si>
  <si>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</si>
  <si>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</si>
  <si>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</si>
  <si>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</si>
  <si>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</si>
  <si>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</si>
  <si>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</si>
  <si>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</si>
  <si>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</si>
  <si>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</si>
  <si>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</si>
  <si>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</si>
  <si>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</si>
  <si>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</si>
  <si>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</si>
  <si>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</si>
  <si>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</si>
  <si>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</si>
  <si>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</si>
  <si>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</si>
  <si>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</si>
  <si>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</si>
  <si>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</si>
  <si>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</si>
  <si>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</si>
  <si>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</si>
  <si>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</si>
  <si>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</si>
  <si>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</si>
  <si>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</si>
  <si>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</si>
  <si>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</si>
  <si>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</si>
  <si>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</si>
  <si>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</si>
  <si>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</si>
  <si>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</si>
  <si>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</si>
  <si>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</si>
  <si>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</si>
  <si>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</si>
  <si>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</si>
  <si>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</si>
  <si>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</si>
  <si>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</si>
  <si>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</si>
  <si>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</si>
  <si>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</si>
  <si>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</si>
  <si>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</si>
  <si>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</si>
  <si>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</si>
  <si>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</si>
  <si>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</si>
  <si>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</si>
  <si>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</si>
  <si>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</si>
  <si>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</si>
  <si>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</si>
  <si>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</si>
  <si>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</si>
  <si>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</si>
  <si>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</si>
  <si>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</si>
  <si>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</si>
  <si>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</si>
  <si>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</si>
  <si>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</si>
  <si>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</si>
  <si>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</si>
  <si>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</si>
  <si>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</si>
  <si>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</si>
  <si>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</si>
  <si>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</si>
  <si>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</si>
  <si>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</si>
  <si>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</si>
  <si>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</si>
  <si>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</si>
  <si>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</si>
  <si>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</si>
  <si>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</si>
  <si>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</si>
  <si>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</si>
  <si>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</si>
  <si>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</si>
  <si>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</si>
  <si>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</si>
  <si>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</si>
  <si>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</si>
  <si>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</si>
  <si>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</si>
  <si>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</si>
  <si>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</si>
  <si>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</si>
  <si>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</si>
  <si>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</si>
  <si>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</si>
  <si>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</si>
  <si>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</si>
  <si>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</si>
  <si>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</si>
  <si>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</si>
  <si>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</si>
  <si>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</si>
  <si>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</si>
  <si>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</si>
  <si>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</si>
  <si>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</si>
  <si>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</si>
  <si>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</si>
  <si>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</si>
  <si>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</si>
  <si>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</si>
  <si>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</si>
  <si>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</si>
  <si>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</si>
  <si>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</si>
  <si>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</si>
  <si>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</si>
  <si>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</si>
  <si>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</si>
  <si>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</si>
  <si>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</si>
  <si>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</si>
  <si>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</si>
  <si>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</si>
  <si>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</si>
  <si>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</si>
  <si>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</si>
  <si>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</si>
  <si>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</si>
  <si>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</si>
  <si>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</si>
  <si>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</si>
  <si>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</si>
  <si>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</si>
  <si>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</si>
  <si>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</si>
  <si>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</si>
  <si>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</si>
  <si>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</si>
  <si>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</si>
  <si>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</si>
  <si>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</si>
  <si>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</si>
  <si>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</si>
  <si>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</si>
  <si>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</si>
  <si>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</si>
  <si>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</si>
  <si>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</si>
  <si>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</si>
  <si>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</si>
  <si>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</si>
  <si>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</si>
  <si>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</si>
  <si>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</si>
  <si>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</si>
  <si>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</si>
  <si>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</si>
  <si>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</si>
  <si>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</si>
  <si>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</si>
  <si>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</si>
  <si>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</si>
  <si>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</si>
  <si>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</si>
  <si>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</si>
  <si>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</si>
  <si>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</si>
  <si>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</si>
  <si>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</si>
  <si>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</si>
  <si>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</si>
  <si>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</si>
  <si>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</si>
  <si>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</si>
  <si>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</si>
  <si>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</si>
  <si>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</si>
  <si>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</si>
  <si>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</si>
  <si>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</si>
  <si>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</si>
  <si>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</si>
  <si>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</si>
  <si>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</si>
  <si>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</si>
  <si>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</si>
  <si>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</si>
  <si>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</si>
  <si>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</si>
  <si>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</si>
  <si>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</si>
  <si>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</si>
  <si>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</si>
  <si>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</si>
  <si>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</si>
  <si>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</si>
  <si>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</si>
  <si>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</si>
  <si>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</si>
  <si>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</si>
  <si>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</si>
  <si>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</si>
  <si>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</si>
  <si>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</si>
  <si>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</si>
  <si>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</si>
  <si>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</si>
  <si>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</si>
  <si>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</si>
  <si>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</si>
  <si>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</si>
  <si>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</si>
  <si>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</si>
  <si>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</si>
  <si>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</si>
  <si>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</si>
  <si>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</si>
  <si>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</si>
  <si>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</si>
  <si>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</si>
  <si>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</si>
  <si>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</si>
  <si>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</si>
  <si>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</si>
  <si>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</si>
  <si>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</si>
  <si>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</si>
  <si>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</si>
  <si>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</si>
  <si>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</si>
  <si>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</si>
  <si>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</si>
  <si>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</si>
  <si>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</si>
  <si>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</si>
  <si>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</si>
  <si>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</si>
  <si>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</si>
  <si>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</si>
  <si>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</si>
  <si>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</si>
  <si>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</si>
  <si>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</si>
  <si>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</si>
  <si>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</si>
  <si>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</si>
  <si>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</si>
  <si>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</si>
  <si>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</si>
  <si>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</si>
  <si>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</si>
  <si>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</si>
  <si>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</si>
  <si>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</si>
  <si>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</si>
  <si>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</si>
  <si>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</si>
  <si>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</si>
  <si>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</si>
  <si>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</si>
  <si>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</si>
  <si>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</si>
  <si>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</si>
  <si>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</si>
  <si>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</si>
  <si>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</si>
  <si>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</si>
  <si>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</si>
  <si>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</si>
  <si>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</si>
  <si>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</si>
  <si>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</si>
  <si>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</si>
  <si>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</si>
  <si>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</si>
  <si>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</si>
  <si>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</si>
  <si>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</si>
  <si>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</si>
  <si>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</si>
  <si>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</si>
  <si>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</si>
  <si>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</si>
  <si>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</si>
  <si>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</si>
  <si>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</si>
  <si>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</si>
  <si>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</si>
  <si>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</si>
  <si>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</si>
  <si>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</si>
  <si>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</si>
  <si>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</si>
  <si>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</si>
  <si>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</si>
  <si>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</si>
  <si>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</si>
  <si>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</si>
  <si>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</si>
  <si>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</si>
  <si>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</si>
  <si>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</si>
  <si>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</si>
  <si>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</si>
  <si>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</si>
  <si>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</si>
  <si>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</si>
  <si>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</si>
  <si>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</si>
  <si>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</si>
  <si>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</si>
  <si>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</si>
  <si>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</si>
  <si>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</si>
  <si>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</si>
  <si>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</si>
  <si>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</si>
  <si>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</si>
  <si>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</si>
  <si>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</si>
  <si>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</si>
  <si>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</si>
  <si>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</si>
  <si>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</si>
  <si>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</si>
  <si>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</si>
  <si>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</si>
  <si>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</si>
  <si>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</si>
  <si>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</si>
  <si>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</si>
  <si>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</si>
  <si>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</si>
  <si>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</si>
  <si>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</si>
  <si>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</si>
  <si>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</si>
  <si>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</si>
  <si>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</si>
  <si>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</si>
  <si>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</si>
  <si>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</si>
  <si>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</si>
  <si>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</si>
  <si>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</si>
  <si>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</si>
  <si>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</si>
  <si>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</si>
  <si>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</si>
  <si>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</si>
  <si>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</si>
  <si>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</si>
  <si>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</si>
  <si>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</si>
  <si>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</si>
  <si>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</si>
  <si>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</si>
  <si>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</si>
  <si>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</si>
  <si>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</si>
  <si>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</si>
  <si>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</si>
  <si>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</si>
  <si>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</si>
  <si>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</si>
  <si>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</si>
  <si>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</si>
  <si>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</si>
  <si>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</si>
  <si>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</si>
  <si>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</si>
  <si>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</si>
  <si>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</si>
  <si>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</si>
  <si>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</si>
  <si>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</si>
  <si>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</si>
  <si>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</si>
  <si>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</si>
  <si>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</si>
  <si>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</si>
  <si>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</si>
  <si>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</si>
  <si>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</si>
  <si>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</si>
  <si>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</si>
  <si>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</si>
  <si>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</si>
  <si>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</si>
  <si>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</si>
  <si>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</si>
  <si>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</si>
  <si>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</si>
  <si>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</si>
  <si>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</si>
  <si>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</si>
  <si>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</si>
  <si>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</si>
  <si>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</si>
  <si>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</si>
  <si>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</si>
  <si>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</si>
  <si>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</si>
  <si>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</si>
  <si>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</si>
  <si>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</si>
  <si>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</si>
  <si>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</si>
  <si>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</si>
  <si>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</si>
  <si>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</si>
  <si>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</si>
  <si>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</si>
  <si>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</si>
  <si>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</si>
  <si>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</si>
  <si>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</si>
  <si>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</si>
  <si>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</si>
  <si>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</si>
  <si>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</si>
  <si>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</si>
  <si>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</si>
  <si>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</si>
  <si>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</si>
  <si>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</si>
  <si>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</si>
  <si>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</si>
  <si>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</si>
  <si>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</si>
  <si>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</si>
  <si>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</si>
  <si>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</si>
  <si>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</si>
  <si>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</si>
  <si>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</si>
  <si>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</si>
  <si>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</si>
  <si>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</si>
  <si>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</si>
  <si>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</si>
  <si>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</si>
  <si>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</si>
  <si>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</si>
  <si>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</si>
  <si>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</si>
  <si>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</si>
  <si>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</si>
  <si>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</si>
  <si>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</si>
  <si>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</si>
  <si>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</si>
  <si>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</si>
  <si>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</si>
  <si>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</si>
  <si>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</si>
  <si>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</si>
  <si>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</si>
  <si>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</si>
  <si>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</si>
  <si>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</si>
  <si>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</si>
  <si>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</si>
  <si>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</si>
  <si>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</si>
  <si>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</si>
  <si>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</si>
  <si>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</si>
  <si>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</si>
  <si>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</si>
  <si>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</si>
  <si>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</si>
  <si>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</si>
  <si>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</si>
  <si>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</si>
  <si>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</si>
  <si>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</si>
  <si>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</si>
  <si>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</si>
  <si>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</si>
  <si>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</si>
  <si>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</si>
  <si>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</si>
  <si>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</si>
  <si>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</si>
  <si>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</si>
  <si>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</si>
  <si>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</si>
  <si>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</si>
  <si>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</si>
  <si>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</si>
  <si>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</si>
  <si>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</si>
  <si>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</si>
  <si>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</si>
  <si>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</si>
  <si>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</si>
  <si>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</si>
  <si>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</si>
  <si>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</si>
  <si>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</si>
  <si>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</si>
  <si>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</si>
  <si>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</si>
  <si>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</si>
  <si>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</si>
  <si>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</si>
  <si>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</si>
  <si>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</si>
  <si>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</si>
  <si>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</si>
  <si>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</si>
  <si>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</si>
  <si>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</si>
  <si>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</si>
  <si>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</si>
  <si>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</si>
  <si>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</si>
  <si>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</si>
  <si>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</si>
  <si>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</si>
  <si>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</si>
  <si>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</si>
  <si>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</si>
  <si>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</si>
  <si>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</si>
  <si>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</si>
  <si>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</si>
  <si>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</si>
  <si>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</si>
  <si>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</si>
  <si>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</si>
  <si>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</si>
  <si>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</si>
  <si>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</si>
  <si>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</si>
  <si>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</si>
  <si>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</si>
  <si>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</si>
  <si>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</si>
  <si>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</si>
  <si>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</si>
  <si>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</si>
  <si>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</si>
  <si>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</si>
  <si>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</si>
  <si>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</si>
  <si>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</si>
  <si>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</si>
  <si>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</si>
  <si>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</si>
  <si>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</si>
  <si>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</si>
  <si>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</si>
  <si>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</si>
  <si>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</si>
  <si>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</si>
  <si>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</si>
  <si>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</si>
  <si>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</si>
  <si>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</si>
  <si>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</si>
  <si>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</si>
  <si>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</si>
  <si>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</si>
  <si>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</si>
  <si>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</si>
  <si>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</si>
  <si>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</si>
  <si>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</si>
  <si>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</si>
  <si>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</si>
  <si>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</si>
  <si>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</si>
  <si>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</si>
  <si>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</si>
  <si>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</si>
  <si>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</si>
  <si>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</si>
  <si>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</si>
  <si>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</si>
  <si>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</si>
  <si>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</si>
  <si>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</si>
  <si>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</si>
  <si>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</si>
  <si>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</si>
  <si>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</si>
  <si>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</si>
  <si>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</si>
  <si>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</si>
  <si>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</si>
  <si>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</si>
  <si>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</si>
  <si>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</si>
  <si>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</si>
  <si>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</si>
  <si>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</si>
  <si>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</si>
  <si>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</si>
  <si>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</si>
  <si>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</si>
  <si>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</si>
  <si>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</si>
  <si>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</si>
  <si>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</si>
  <si>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</si>
  <si>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</si>
  <si>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</si>
  <si>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</si>
  <si>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</si>
  <si>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</si>
  <si>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</si>
  <si>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</si>
  <si>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</si>
  <si>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</si>
  <si>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</si>
  <si>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</si>
  <si>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</si>
  <si>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</si>
  <si>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</si>
  <si>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</si>
  <si>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</si>
  <si>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</si>
  <si>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</si>
  <si>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</si>
  <si>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</si>
  <si>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</si>
  <si>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</si>
  <si>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</si>
  <si>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</si>
  <si>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</si>
  <si>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</si>
  <si>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</si>
  <si>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</si>
  <si>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</si>
  <si>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</si>
  <si>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</si>
  <si>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</si>
  <si>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</si>
  <si>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</si>
  <si>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</si>
  <si>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</si>
  <si>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</si>
  <si>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</si>
  <si>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</si>
  <si>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</si>
  <si>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</si>
  <si>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</si>
  <si>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</si>
  <si>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</si>
  <si>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</si>
  <si>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</si>
  <si>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</si>
  <si>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</si>
  <si>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</si>
  <si>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</si>
  <si>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</si>
  <si>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</si>
  <si>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</si>
  <si>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</si>
  <si>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</si>
  <si>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</si>
  <si>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</si>
  <si>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</si>
  <si>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</si>
  <si>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</si>
  <si>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</si>
  <si>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</si>
  <si>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</si>
  <si>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</si>
  <si>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</si>
  <si>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</si>
  <si>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</si>
  <si>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</si>
  <si>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</si>
  <si>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</si>
  <si>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</si>
  <si>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</si>
  <si>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</si>
  <si>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</si>
  <si>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</si>
  <si>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</si>
  <si>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</si>
  <si>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</si>
  <si>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</si>
  <si>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</si>
  <si>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</si>
  <si>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</si>
  <si>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</si>
  <si>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</si>
  <si>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</si>
  <si>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</si>
  <si>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</si>
  <si>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</si>
  <si>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</si>
  <si>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</si>
  <si>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</si>
  <si>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</si>
  <si>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</si>
  <si>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</si>
  <si>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</si>
  <si>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</si>
  <si>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</si>
  <si>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</si>
  <si>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</si>
  <si>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</si>
  <si>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</si>
  <si>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</si>
  <si>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</si>
  <si>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</si>
  <si>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</si>
  <si>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</si>
  <si>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</si>
  <si>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</si>
  <si>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</si>
  <si>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</si>
  <si>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</si>
  <si>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</si>
  <si>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</si>
  <si>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</si>
  <si>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</si>
  <si>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</si>
  <si>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</si>
  <si>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</si>
  <si>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</si>
  <si>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</si>
  <si>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</si>
  <si>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</si>
  <si>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</si>
  <si>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</si>
  <si>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</si>
  <si>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</si>
  <si>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</si>
  <si>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</si>
  <si>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</si>
  <si>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</si>
  <si>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</si>
  <si>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</si>
  <si>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</si>
  <si>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</si>
  <si>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</si>
  <si>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</si>
  <si>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</si>
  <si>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</si>
  <si>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</si>
  <si>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</si>
  <si>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</si>
  <si>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</si>
  <si>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</si>
  <si>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</si>
  <si>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</si>
  <si>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</si>
  <si>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</si>
  <si>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</si>
  <si>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</si>
  <si>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</si>
  <si>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</si>
  <si>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</si>
  <si>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</si>
  <si>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</si>
  <si>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</si>
  <si>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</si>
  <si>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</si>
  <si>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</si>
  <si>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</si>
  <si>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</si>
  <si>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</si>
  <si>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</si>
  <si>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</si>
  <si>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</si>
  <si>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</si>
  <si>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</si>
  <si>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</si>
  <si>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</si>
  <si>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</si>
  <si>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</si>
  <si>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</si>
  <si>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</si>
  <si>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</si>
  <si>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</si>
  <si>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</si>
  <si>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</si>
  <si>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</si>
  <si>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</si>
  <si>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</si>
  <si>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</si>
  <si>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</si>
  <si>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</si>
  <si>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</si>
  <si>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</si>
  <si>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</si>
  <si>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</si>
  <si>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</si>
  <si>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</si>
  <si>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</si>
  <si>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</si>
  <si>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</si>
  <si>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</si>
  <si>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</si>
  <si>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</si>
  <si>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</si>
  <si>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</si>
  <si>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</si>
  <si>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</si>
  <si>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</si>
  <si>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</si>
  <si>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</si>
  <si>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</si>
  <si>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</si>
  <si>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</si>
  <si>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</si>
  <si>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</si>
  <si>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</si>
  <si>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</si>
  <si>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</si>
  <si>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</si>
  <si>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</si>
  <si>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</si>
  <si>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</si>
  <si>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</si>
  <si>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</si>
  <si>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</si>
  <si>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</si>
  <si>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</si>
  <si>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</si>
  <si>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</si>
  <si>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</si>
  <si>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</si>
  <si>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</si>
  <si>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</si>
  <si>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</si>
  <si>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</si>
  <si>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</si>
  <si>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</si>
  <si>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</si>
  <si>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</si>
  <si>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</si>
  <si>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</si>
  <si>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</si>
  <si>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</si>
  <si>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</si>
  <si>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</si>
  <si>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</si>
  <si>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</si>
  <si>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</si>
  <si>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</si>
  <si>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</si>
  <si>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</si>
  <si>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</si>
  <si>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</si>
  <si>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</si>
  <si>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</si>
  <si>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</si>
  <si>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</si>
  <si>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</si>
  <si>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</si>
  <si>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</si>
  <si>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</si>
  <si>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</si>
  <si>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</si>
  <si>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</si>
  <si>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</si>
  <si>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</si>
  <si>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</si>
  <si>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</si>
  <si>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</si>
  <si>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</si>
  <si>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</si>
  <si>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</si>
  <si>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</si>
  <si>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</si>
  <si>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</si>
  <si>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</si>
  <si>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</si>
  <si>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</si>
  <si>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</si>
  <si>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</si>
  <si>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</si>
  <si>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</si>
  <si>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</si>
  <si>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</si>
  <si>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</si>
  <si>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</si>
  <si>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</si>
  <si>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</si>
  <si>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</si>
  <si>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</si>
  <si>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</si>
  <si>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</si>
  <si>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</si>
  <si>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</si>
  <si>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</si>
  <si>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</si>
  <si>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</si>
  <si>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</si>
  <si>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</si>
  <si>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</si>
  <si>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</si>
  <si>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</si>
  <si>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</si>
  <si>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</si>
  <si>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</si>
  <si>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</si>
  <si>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</si>
  <si>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</si>
  <si>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</si>
  <si>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</si>
  <si>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</si>
  <si>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</si>
  <si>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</si>
  <si>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</si>
  <si>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</si>
  <si>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</si>
  <si>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</si>
  <si>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</si>
  <si>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</si>
  <si>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</si>
  <si>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</si>
  <si>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</si>
  <si>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</si>
  <si>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</si>
  <si>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</si>
  <si>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</si>
  <si>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</si>
  <si>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</si>
  <si>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</si>
  <si>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</si>
  <si>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</si>
  <si>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</si>
  <si>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</si>
  <si>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</si>
  <si>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</si>
  <si>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</si>
  <si>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</si>
  <si>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</si>
  <si>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</si>
  <si>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</si>
  <si>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</si>
  <si>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</si>
  <si>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</si>
  <si>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</si>
  <si>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</si>
  <si>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</si>
  <si>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</si>
  <si>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</si>
  <si>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</si>
  <si>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</si>
  <si>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</si>
  <si>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</si>
  <si>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</si>
  <si>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</si>
  <si>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</si>
  <si>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</si>
  <si>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</si>
  <si>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</si>
  <si>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</si>
  <si>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</si>
  <si>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</si>
  <si>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</si>
  <si>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</si>
  <si>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</si>
  <si>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</si>
  <si>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</si>
  <si>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</si>
  <si>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</si>
  <si>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</si>
  <si>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</si>
  <si>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</si>
  <si>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</si>
  <si>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</si>
  <si>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</si>
  <si>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</si>
  <si>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</si>
  <si>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</si>
  <si>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</si>
  <si>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</si>
  <si>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</si>
  <si>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</si>
  <si>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</si>
  <si>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</si>
  <si>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</si>
  <si>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</si>
  <si>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</si>
  <si>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</si>
  <si>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</si>
  <si>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</si>
  <si>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</si>
  <si>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</si>
  <si>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</si>
  <si>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</si>
  <si>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</si>
  <si>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</si>
  <si>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</si>
  <si>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</si>
  <si>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</si>
  <si>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</si>
  <si>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</si>
  <si>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</si>
  <si>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</si>
  <si>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</si>
  <si>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</si>
  <si>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</si>
  <si>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</si>
  <si>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</si>
  <si>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</si>
  <si>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</si>
  <si>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</si>
  <si>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</si>
  <si>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</si>
  <si>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</si>
  <si>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</si>
  <si>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</si>
  <si>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LECTOR</t>
  </si>
  <si>
    <t>Morales Payano, Wilfredy Leandro</t>
  </si>
  <si>
    <t>ReservaC Norte</t>
  </si>
  <si>
    <t xml:space="preserve">Brioso Luciano, Cristino </t>
  </si>
  <si>
    <t>Hold</t>
  </si>
  <si>
    <t xml:space="preserve">Gil Carrera, Santiago </t>
  </si>
  <si>
    <t>PROBLEMA ELECTRICO.</t>
  </si>
  <si>
    <t>DTEL Zona Sur</t>
  </si>
  <si>
    <t xml:space="preserve">Cardenas, Melvin </t>
  </si>
  <si>
    <t>GAVETA DE RERCHAZO LLENA</t>
  </si>
  <si>
    <t>SIN  EFECTIVO</t>
  </si>
  <si>
    <t>28 Mayo de 2021</t>
  </si>
  <si>
    <t>PROBLEMA ELECTRICO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</si>
</sst>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6" xfId="0" applyNumberFormat="1" applyFont="1" applyFill="1" applyBorder="1" applyAlignment="1">
      <alignment horizontal="center" vertical="center" wrapText="1"/>
    </xf>
    <xf numFmtId="0" fontId="0" fillId="0" borderId="0" xfId="0" applyFill="1" applyBorder="1"/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4"/>
      <tableStyleElement type="headerRow" dxfId="273"/>
      <tableStyleElement type="totalRow" dxfId="272"/>
      <tableStyleElement type="firstColumn" dxfId="271"/>
      <tableStyleElement type="lastColumn" dxfId="270"/>
      <tableStyleElement type="firstRowStripe" dxfId="269"/>
      <tableStyleElement type="firstColumnStripe" dxfId="26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1"/>
  <sheetViews>
    <sheetView tabSelected="1" zoomScaleNormal="100" workbookViewId="0">
      <pane ySplit="4" topLeftCell="A23" activePane="bottomLeft" state="frozen"/>
      <selection pane="bottomLeft" activeCell="G14" sqref="G14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6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140625" style="45" bestFit="1" customWidth="1"/>
    <col min="7" max="7" width="55.140625" style="45" bestFit="1" customWidth="1"/>
    <col min="8" max="11" width="5.140625" style="45" bestFit="1" customWidth="1"/>
    <col min="12" max="12" width="47.28515625" style="45" bestFit="1" customWidth="1"/>
    <col min="13" max="13" width="18.140625" style="87" bestFit="1" customWidth="1"/>
    <col min="14" max="14" width="16.42578125" style="87" bestFit="1" customWidth="1"/>
    <col min="15" max="15" width="38.7109375" style="87" bestFit="1" customWidth="1"/>
    <col min="16" max="16" width="15.28515625" style="89" bestFit="1" customWidth="1"/>
    <col min="17" max="17" width="47.28515625" style="75" bestFit="1" customWidth="1"/>
    <col min="18" max="16384" width="25.85546875" style="43"/>
  </cols>
  <sheetData>
    <row r="1" spans="1:17" ht="18" x14ac:dyDescent="0.25">
      <c r="A1" s="150" t="s">
        <v>2153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2"/>
    </row>
    <row r="2" spans="1:17" ht="18" x14ac:dyDescent="0.25">
      <c r="A2" s="147" t="s">
        <v>2150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r="3" spans="1:17" ht="18.75" thickBot="1" x14ac:dyDescent="0.3">
      <c r="A3" s="153" t="s">
        <v>2566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5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2453</v>
      </c>
      <c r="P4" s="70" t="s">
        <v>2473</v>
      </c>
      <c r="Q4" s="120" t="s">
        <v>2439</v>
      </c>
    </row>
    <row r="5" spans="1:17" ht="18" x14ac:dyDescent="0.25">
      <c r="A5" s="131" t="str">
        <f>VLOOKUP(E5,'LISTADO ATM'!$A$2:$C$898,3,0)</f>
        <v>DISTRITO NACIONAL</v>
      </c>
      <c r="B5" s="126">
        <v>3335899018</v>
      </c>
      <c r="C5" s="133">
        <v>44341.900543981479</v>
      </c>
      <c r="D5" s="133" t="s">
        <v>2180</v>
      </c>
      <c r="E5" s="121">
        <v>816</v>
      </c>
      <c r="F5" s="142" t="str">
        <f>VLOOKUP(E5,VIP!$A$2:$O13355,2,0)</f>
        <v>DRBR816</v>
      </c>
      <c r="G5" s="131" t="str">
        <f>VLOOKUP(E5,'LISTADO ATM'!$A$2:$B$897,2,0)</f>
        <v xml:space="preserve">ATM Oficina Pedro Brand </v>
      </c>
      <c r="H5" s="131" t="str">
        <f>VLOOKUP(E5,VIP!$A$2:$O18218,7,FALSE)</f>
        <v>Si</v>
      </c>
      <c r="I5" s="131" t="str">
        <f>VLOOKUP(E5,VIP!$A$2:$O10183,8,FALSE)</f>
        <v>Si</v>
      </c>
      <c r="J5" s="131" t="str">
        <f>VLOOKUP(E5,VIP!$A$2:$O10133,8,FALSE)</f>
        <v>Si</v>
      </c>
      <c r="K5" s="131" t="str">
        <f>VLOOKUP(E5,VIP!$A$2:$O13707,6,0)</f>
        <v>NO</v>
      </c>
      <c r="L5" s="122" t="s">
        <v>2219</v>
      </c>
      <c r="M5" s="132" t="s">
        <v>2447</v>
      </c>
      <c r="N5" s="132" t="s">
        <v>2454</v>
      </c>
      <c r="O5" s="131" t="s">
        <v>2456</v>
      </c>
      <c r="P5" s="131"/>
      <c r="Q5" s="141" t="s">
        <v>2219</v>
      </c>
    </row>
    <row r="6" spans="1:17" ht="18" x14ac:dyDescent="0.25">
      <c r="A6" s="131" t="str">
        <f>VLOOKUP(E6,'LISTADO ATM'!$A$2:$C$898,3,0)</f>
        <v>DISTRITO NACIONAL</v>
      </c>
      <c r="B6" s="126">
        <v>3335899360</v>
      </c>
      <c r="C6" s="133">
        <v>44342.40283564815</v>
      </c>
      <c r="D6" s="133" t="s">
        <v>2180</v>
      </c>
      <c r="E6" s="121">
        <v>192</v>
      </c>
      <c r="F6" s="142" t="str">
        <f>VLOOKUP(E6,VIP!$A$2:$O13383,2,0)</f>
        <v>DRBR192</v>
      </c>
      <c r="G6" s="131" t="str">
        <f>VLOOKUP(E6,'LISTADO ATM'!$A$2:$B$897,2,0)</f>
        <v xml:space="preserve">ATM Autobanco Luperón II </v>
      </c>
      <c r="H6" s="131" t="str">
        <f>VLOOKUP(E6,VIP!$A$2:$O18246,7,FALSE)</f>
        <v>Si</v>
      </c>
      <c r="I6" s="131" t="str">
        <f>VLOOKUP(E6,VIP!$A$2:$O10211,8,FALSE)</f>
        <v>Si</v>
      </c>
      <c r="J6" s="131" t="str">
        <f>VLOOKUP(E6,VIP!$A$2:$O10161,8,FALSE)</f>
        <v>Si</v>
      </c>
      <c r="K6" s="131" t="str">
        <f>VLOOKUP(E6,VIP!$A$2:$O13735,6,0)</f>
        <v>NO</v>
      </c>
      <c r="L6" s="122" t="s">
        <v>2219</v>
      </c>
      <c r="M6" s="132" t="s">
        <v>2447</v>
      </c>
      <c r="N6" s="132" t="s">
        <v>2454</v>
      </c>
      <c r="O6" s="131" t="s">
        <v>2456</v>
      </c>
      <c r="P6" s="131"/>
      <c r="Q6" s="141" t="s">
        <v>2219</v>
      </c>
    </row>
    <row r="7" spans="1:17" ht="18" x14ac:dyDescent="0.25">
      <c r="A7" s="131" t="str">
        <f>VLOOKUP(E7,'LISTADO ATM'!$A$2:$C$898,3,0)</f>
        <v>SUR</v>
      </c>
      <c r="B7" s="126">
        <v>3335899635</v>
      </c>
      <c r="C7" s="133">
        <v>44342.488645833335</v>
      </c>
      <c r="D7" s="133" t="s">
        <v>2180</v>
      </c>
      <c r="E7" s="121">
        <v>730</v>
      </c>
      <c r="F7" s="142" t="str">
        <f>VLOOKUP(E7,VIP!$A$2:$O13423,2,0)</f>
        <v>DRBR082</v>
      </c>
      <c r="G7" s="131" t="str">
        <f>VLOOKUP(E7,'LISTADO ATM'!$A$2:$B$897,2,0)</f>
        <v xml:space="preserve">ATM Palacio de Justicia Barahona </v>
      </c>
      <c r="H7" s="131" t="str">
        <f>VLOOKUP(E7,VIP!$A$2:$O18286,7,FALSE)</f>
        <v>Si</v>
      </c>
      <c r="I7" s="131" t="str">
        <f>VLOOKUP(E7,VIP!$A$2:$O10251,8,FALSE)</f>
        <v>Si</v>
      </c>
      <c r="J7" s="131" t="str">
        <f>VLOOKUP(E7,VIP!$A$2:$O10201,8,FALSE)</f>
        <v>Si</v>
      </c>
      <c r="K7" s="131" t="str">
        <f>VLOOKUP(E7,VIP!$A$2:$O13775,6,0)</f>
        <v>NO</v>
      </c>
      <c r="L7" s="122" t="s">
        <v>2219</v>
      </c>
      <c r="M7" s="132" t="s">
        <v>2447</v>
      </c>
      <c r="N7" s="132" t="s">
        <v>2559</v>
      </c>
      <c r="O7" s="131" t="s">
        <v>2456</v>
      </c>
      <c r="P7" s="131"/>
      <c r="Q7" s="141" t="s">
        <v>2219</v>
      </c>
    </row>
    <row r="8" spans="1:17" ht="18" x14ac:dyDescent="0.25">
      <c r="A8" s="131" t="str">
        <f>VLOOKUP(E8,'LISTADO ATM'!$A$2:$C$898,3,0)</f>
        <v>DISTRITO NACIONAL</v>
      </c>
      <c r="B8" s="126">
        <v>3335899782</v>
      </c>
      <c r="C8" s="133">
        <v>44342.535416666666</v>
      </c>
      <c r="D8" s="133" t="s">
        <v>2450</v>
      </c>
      <c r="E8" s="121">
        <v>875</v>
      </c>
      <c r="F8" s="142" t="str">
        <f>VLOOKUP(E8,VIP!$A$2:$O13407,2,0)</f>
        <v>DRBR875</v>
      </c>
      <c r="G8" s="131" t="str">
        <f>VLOOKUP(E8,'LISTADO ATM'!$A$2:$B$897,2,0)</f>
        <v xml:space="preserve">ATM Texaco Aut. Duarte KM 14 1/2 (Los Alcarrizos) </v>
      </c>
      <c r="H8" s="131" t="str">
        <f>VLOOKUP(E8,VIP!$A$2:$O18270,7,FALSE)</f>
        <v>Si</v>
      </c>
      <c r="I8" s="131" t="str">
        <f>VLOOKUP(E8,VIP!$A$2:$O10235,8,FALSE)</f>
        <v>Si</v>
      </c>
      <c r="J8" s="131" t="str">
        <f>VLOOKUP(E8,VIP!$A$2:$O10185,8,FALSE)</f>
        <v>Si</v>
      </c>
      <c r="K8" s="131" t="str">
        <f>VLOOKUP(E8,VIP!$A$2:$O13759,6,0)</f>
        <v>NO</v>
      </c>
      <c r="L8" s="122" t="s">
        <v>2443</v>
      </c>
      <c r="M8" s="132" t="s">
        <v>2447</v>
      </c>
      <c r="N8" s="132" t="s">
        <v>2454</v>
      </c>
      <c r="O8" s="131" t="s">
        <v>2455</v>
      </c>
      <c r="P8" s="131"/>
      <c r="Q8" s="141" t="s">
        <v>2443</v>
      </c>
    </row>
    <row r="9" spans="1:17" ht="18" x14ac:dyDescent="0.25">
      <c r="A9" s="131" t="str">
        <f>VLOOKUP(E9,'LISTADO ATM'!$A$2:$C$898,3,0)</f>
        <v>DISTRITO NACIONAL</v>
      </c>
      <c r="B9" s="126">
        <v>3335899861</v>
      </c>
      <c r="C9" s="133">
        <v>44342.569340277776</v>
      </c>
      <c r="D9" s="133" t="s">
        <v>2180</v>
      </c>
      <c r="E9" s="121">
        <v>264</v>
      </c>
      <c r="F9" s="142" t="str">
        <f>VLOOKUP(E9,VIP!$A$2:$O13399,2,0)</f>
        <v>DRBR264</v>
      </c>
      <c r="G9" s="131" t="str">
        <f>VLOOKUP(E9,'LISTADO ATM'!$A$2:$B$897,2,0)</f>
        <v xml:space="preserve">ATM S/M Nacional Independencia </v>
      </c>
      <c r="H9" s="131" t="str">
        <f>VLOOKUP(E9,VIP!$A$2:$O18262,7,FALSE)</f>
        <v>Si</v>
      </c>
      <c r="I9" s="131" t="str">
        <f>VLOOKUP(E9,VIP!$A$2:$O10227,8,FALSE)</f>
        <v>Si</v>
      </c>
      <c r="J9" s="131" t="str">
        <f>VLOOKUP(E9,VIP!$A$2:$O10177,8,FALSE)</f>
        <v>Si</v>
      </c>
      <c r="K9" s="131" t="str">
        <f>VLOOKUP(E9,VIP!$A$2:$O13751,6,0)</f>
        <v>SI</v>
      </c>
      <c r="L9" s="122" t="s">
        <v>2219</v>
      </c>
      <c r="M9" s="132" t="s">
        <v>2447</v>
      </c>
      <c r="N9" s="132" t="s">
        <v>2454</v>
      </c>
      <c r="O9" s="131" t="s">
        <v>2456</v>
      </c>
      <c r="P9" s="131"/>
      <c r="Q9" s="141" t="s">
        <v>2219</v>
      </c>
    </row>
    <row r="10" spans="1:17" ht="18" x14ac:dyDescent="0.25">
      <c r="A10" s="131" t="str">
        <f>VLOOKUP(E10,'LISTADO ATM'!$A$2:$C$898,3,0)</f>
        <v>SUR</v>
      </c>
      <c r="B10" s="126">
        <v>3335899984</v>
      </c>
      <c r="C10" s="133">
        <v>44342.608055555553</v>
      </c>
      <c r="D10" s="133" t="s">
        <v>2180</v>
      </c>
      <c r="E10" s="121">
        <v>311</v>
      </c>
      <c r="F10" s="142" t="str">
        <f>VLOOKUP(E10,VIP!$A$2:$O13400,2,0)</f>
        <v>DRBR381</v>
      </c>
      <c r="G10" s="131" t="str">
        <f>VLOOKUP(E10,'LISTADO ATM'!$A$2:$B$897,2,0)</f>
        <v>ATM Plaza Eroski</v>
      </c>
      <c r="H10" s="131" t="str">
        <f>VLOOKUP(E10,VIP!$A$2:$O18263,7,FALSE)</f>
        <v>Si</v>
      </c>
      <c r="I10" s="131" t="str">
        <f>VLOOKUP(E10,VIP!$A$2:$O10228,8,FALSE)</f>
        <v>Si</v>
      </c>
      <c r="J10" s="131" t="str">
        <f>VLOOKUP(E10,VIP!$A$2:$O10178,8,FALSE)</f>
        <v>Si</v>
      </c>
      <c r="K10" s="131" t="str">
        <f>VLOOKUP(E10,VIP!$A$2:$O13752,6,0)</f>
        <v>NO</v>
      </c>
      <c r="L10" s="122" t="s">
        <v>2219</v>
      </c>
      <c r="M10" s="132" t="s">
        <v>2447</v>
      </c>
      <c r="N10" s="132" t="s">
        <v>2454</v>
      </c>
      <c r="O10" s="131" t="s">
        <v>2456</v>
      </c>
      <c r="P10" s="131"/>
      <c r="Q10" s="141" t="s">
        <v>2219</v>
      </c>
    </row>
    <row r="11" spans="1:17" ht="18" x14ac:dyDescent="0.25">
      <c r="A11" s="131" t="str">
        <f>VLOOKUP(E11,'LISTADO ATM'!$A$2:$C$898,3,0)</f>
        <v>DISTRITO NACIONAL</v>
      </c>
      <c r="B11" s="126">
        <v>3335900151</v>
      </c>
      <c r="C11" s="133">
        <v>44342.670173611114</v>
      </c>
      <c r="D11" s="133" t="s">
        <v>2180</v>
      </c>
      <c r="E11" s="121">
        <v>31</v>
      </c>
      <c r="F11" s="142" t="str">
        <f>VLOOKUP(E11,VIP!$A$2:$O13410,2,0)</f>
        <v>DRBR031</v>
      </c>
      <c r="G11" s="131" t="str">
        <f>VLOOKUP(E11,'LISTADO ATM'!$A$2:$B$897,2,0)</f>
        <v xml:space="preserve">ATM Oficina San Martín I </v>
      </c>
      <c r="H11" s="131" t="str">
        <f>VLOOKUP(E11,VIP!$A$2:$O18273,7,FALSE)</f>
        <v>Si</v>
      </c>
      <c r="I11" s="131" t="str">
        <f>VLOOKUP(E11,VIP!$A$2:$O10238,8,FALSE)</f>
        <v>Si</v>
      </c>
      <c r="J11" s="131" t="str">
        <f>VLOOKUP(E11,VIP!$A$2:$O10188,8,FALSE)</f>
        <v>Si</v>
      </c>
      <c r="K11" s="131" t="str">
        <f>VLOOKUP(E11,VIP!$A$2:$O13762,6,0)</f>
        <v>NO</v>
      </c>
      <c r="L11" s="122" t="s">
        <v>2219</v>
      </c>
      <c r="M11" s="132" t="s">
        <v>2447</v>
      </c>
      <c r="N11" s="132" t="s">
        <v>2454</v>
      </c>
      <c r="O11" s="131" t="s">
        <v>2456</v>
      </c>
      <c r="P11" s="131"/>
      <c r="Q11" s="141" t="s">
        <v>2219</v>
      </c>
    </row>
    <row r="12" spans="1:17" ht="18" x14ac:dyDescent="0.25">
      <c r="A12" s="131" t="str">
        <f>VLOOKUP(E12,'LISTADO ATM'!$A$2:$C$898,3,0)</f>
        <v>SUR</v>
      </c>
      <c r="B12" s="126">
        <v>3335900313</v>
      </c>
      <c r="C12" s="133">
        <v>44342.77480324074</v>
      </c>
      <c r="D12" s="133" t="s">
        <v>2180</v>
      </c>
      <c r="E12" s="121">
        <v>45</v>
      </c>
      <c r="F12" s="142" t="str">
        <f>VLOOKUP(E12,VIP!$A$2:$O13423,2,0)</f>
        <v>DRBR045</v>
      </c>
      <c r="G12" s="131" t="str">
        <f>VLOOKUP(E12,'LISTADO ATM'!$A$2:$B$897,2,0)</f>
        <v xml:space="preserve">ATM Oficina Tamayo </v>
      </c>
      <c r="H12" s="131" t="str">
        <f>VLOOKUP(E12,VIP!$A$2:$O18286,7,FALSE)</f>
        <v>Si</v>
      </c>
      <c r="I12" s="131" t="str">
        <f>VLOOKUP(E12,VIP!$A$2:$O10251,8,FALSE)</f>
        <v>Si</v>
      </c>
      <c r="J12" s="131" t="str">
        <f>VLOOKUP(E12,VIP!$A$2:$O10201,8,FALSE)</f>
        <v>Si</v>
      </c>
      <c r="K12" s="131" t="str">
        <f>VLOOKUP(E12,VIP!$A$2:$O13775,6,0)</f>
        <v>SI</v>
      </c>
      <c r="L12" s="122" t="s">
        <v>2467</v>
      </c>
      <c r="M12" s="132" t="s">
        <v>2447</v>
      </c>
      <c r="N12" s="132" t="s">
        <v>2454</v>
      </c>
      <c r="O12" s="131" t="s">
        <v>2456</v>
      </c>
      <c r="P12" s="131"/>
      <c r="Q12" s="141" t="s">
        <v>2467</v>
      </c>
    </row>
    <row r="13" spans="1:17" ht="18" x14ac:dyDescent="0.25">
      <c r="A13" s="131" t="str">
        <f>VLOOKUP(E13,'LISTADO ATM'!$A$2:$C$898,3,0)</f>
        <v>NORTE</v>
      </c>
      <c r="B13" s="126">
        <v>3335900318</v>
      </c>
      <c r="C13" s="133">
        <v>44342.777777777781</v>
      </c>
      <c r="D13" s="133" t="s">
        <v>2181</v>
      </c>
      <c r="E13" s="121">
        <v>511</v>
      </c>
      <c r="F13" s="142" t="str">
        <f>VLOOKUP(E13,VIP!$A$2:$O13481,2,0)</f>
        <v>DRBR511</v>
      </c>
      <c r="G13" s="131" t="str">
        <f>VLOOKUP(E13,'LISTADO ATM'!$A$2:$B$897,2,0)</f>
        <v xml:space="preserve">ATM UNP Río San Juan (Nagua) </v>
      </c>
      <c r="H13" s="131" t="str">
        <f>VLOOKUP(E13,VIP!$A$2:$O18344,7,FALSE)</f>
        <v>Si</v>
      </c>
      <c r="I13" s="131" t="str">
        <f>VLOOKUP(E13,VIP!$A$2:$O10309,8,FALSE)</f>
        <v>Si</v>
      </c>
      <c r="J13" s="131" t="str">
        <f>VLOOKUP(E13,VIP!$A$2:$O10259,8,FALSE)</f>
        <v>Si</v>
      </c>
      <c r="K13" s="131" t="str">
        <f>VLOOKUP(E13,VIP!$A$2:$O13833,6,0)</f>
        <v>NO</v>
      </c>
      <c r="L13" s="122" t="s">
        <v>2555</v>
      </c>
      <c r="M13" s="132" t="s">
        <v>2447</v>
      </c>
      <c r="N13" s="132" t="s">
        <v>2454</v>
      </c>
      <c r="O13" s="131" t="s">
        <v>2560</v>
      </c>
      <c r="P13" s="131"/>
      <c r="Q13" s="141" t="s">
        <v>2555</v>
      </c>
    </row>
    <row r="14" spans="1:17" ht="18" x14ac:dyDescent="0.25">
      <c r="A14" s="131" t="str">
        <f>VLOOKUP(E14,'LISTADO ATM'!$A$2:$C$898,3,0)</f>
        <v>SUR</v>
      </c>
      <c r="B14" s="126">
        <v>3335900347</v>
      </c>
      <c r="C14" s="133">
        <v>44342.865601851852</v>
      </c>
      <c r="D14" s="133" t="s">
        <v>2450</v>
      </c>
      <c r="E14" s="121">
        <v>403</v>
      </c>
      <c r="F14" s="142" t="str">
        <f>VLOOKUP(E14,VIP!$A$2:$O13436,2,0)</f>
        <v>DRBR403</v>
      </c>
      <c r="G14" s="131" t="str">
        <f>VLOOKUP(E14,'LISTADO ATM'!$A$2:$B$897,2,0)</f>
        <v xml:space="preserve">ATM Oficina Vicente Noble </v>
      </c>
      <c r="H14" s="131" t="str">
        <f>VLOOKUP(E14,VIP!$A$2:$O18299,7,FALSE)</f>
        <v>Si</v>
      </c>
      <c r="I14" s="131" t="str">
        <f>VLOOKUP(E14,VIP!$A$2:$O10264,8,FALSE)</f>
        <v>Si</v>
      </c>
      <c r="J14" s="131" t="str">
        <f>VLOOKUP(E14,VIP!$A$2:$O10214,8,FALSE)</f>
        <v>Si</v>
      </c>
      <c r="K14" s="131" t="str">
        <f>VLOOKUP(E14,VIP!$A$2:$O13788,6,0)</f>
        <v>NO</v>
      </c>
      <c r="L14" s="122" t="s">
        <v>2418</v>
      </c>
      <c r="M14" s="132" t="s">
        <v>2447</v>
      </c>
      <c r="N14" s="132" t="s">
        <v>2454</v>
      </c>
      <c r="O14" s="131" t="s">
        <v>2455</v>
      </c>
      <c r="P14" s="131"/>
      <c r="Q14" s="141" t="s">
        <v>2418</v>
      </c>
    </row>
    <row r="15" spans="1:17" ht="18" x14ac:dyDescent="0.25">
      <c r="A15" s="131" t="str">
        <f>VLOOKUP(E15,'LISTADO ATM'!$A$2:$C$898,3,0)</f>
        <v>SUR</v>
      </c>
      <c r="B15" s="126">
        <v>3335900349</v>
      </c>
      <c r="C15" s="133">
        <v>44342.870254629626</v>
      </c>
      <c r="D15" s="133" t="s">
        <v>2450</v>
      </c>
      <c r="E15" s="121">
        <v>677</v>
      </c>
      <c r="F15" s="142" t="str">
        <f>VLOOKUP(E15,VIP!$A$2:$O13438,2,0)</f>
        <v>DRBR677</v>
      </c>
      <c r="G15" s="131" t="str">
        <f>VLOOKUP(E15,'LISTADO ATM'!$A$2:$B$897,2,0)</f>
        <v>ATM PBG Villa Jaragua</v>
      </c>
      <c r="H15" s="131" t="str">
        <f>VLOOKUP(E15,VIP!$A$2:$O18301,7,FALSE)</f>
        <v>Si</v>
      </c>
      <c r="I15" s="131" t="str">
        <f>VLOOKUP(E15,VIP!$A$2:$O10266,8,FALSE)</f>
        <v>Si</v>
      </c>
      <c r="J15" s="131" t="str">
        <f>VLOOKUP(E15,VIP!$A$2:$O10216,8,FALSE)</f>
        <v>Si</v>
      </c>
      <c r="K15" s="131" t="str">
        <f>VLOOKUP(E15,VIP!$A$2:$O13790,6,0)</f>
        <v>SI</v>
      </c>
      <c r="L15" s="122" t="s">
        <v>2418</v>
      </c>
      <c r="M15" s="132" t="s">
        <v>2447</v>
      </c>
      <c r="N15" s="132" t="s">
        <v>2454</v>
      </c>
      <c r="O15" s="131" t="s">
        <v>2455</v>
      </c>
      <c r="P15" s="131"/>
      <c r="Q15" s="141" t="s">
        <v>2418</v>
      </c>
    </row>
    <row r="16" spans="1:17" ht="18" x14ac:dyDescent="0.25">
      <c r="A16" s="131" t="str">
        <f>VLOOKUP(E16,'LISTADO ATM'!$A$2:$C$898,3,0)</f>
        <v>DISTRITO NACIONAL</v>
      </c>
      <c r="B16" s="126">
        <v>3335900351</v>
      </c>
      <c r="C16" s="133">
        <v>44342.874097222222</v>
      </c>
      <c r="D16" s="133" t="s">
        <v>2471</v>
      </c>
      <c r="E16" s="121">
        <v>527</v>
      </c>
      <c r="F16" s="142" t="str">
        <f>VLOOKUP(E16,VIP!$A$2:$O13440,2,0)</f>
        <v>DRBR527</v>
      </c>
      <c r="G16" s="131" t="str">
        <f>VLOOKUP(E16,'LISTADO ATM'!$A$2:$B$897,2,0)</f>
        <v>ATM Oficina Zona Oriental II</v>
      </c>
      <c r="H16" s="131" t="str">
        <f>VLOOKUP(E16,VIP!$A$2:$O18303,7,FALSE)</f>
        <v>Si</v>
      </c>
      <c r="I16" s="131" t="str">
        <f>VLOOKUP(E16,VIP!$A$2:$O10268,8,FALSE)</f>
        <v>Si</v>
      </c>
      <c r="J16" s="131" t="str">
        <f>VLOOKUP(E16,VIP!$A$2:$O10218,8,FALSE)</f>
        <v>Si</v>
      </c>
      <c r="K16" s="131" t="str">
        <f>VLOOKUP(E16,VIP!$A$2:$O13792,6,0)</f>
        <v>SI</v>
      </c>
      <c r="L16" s="122" t="s">
        <v>2418</v>
      </c>
      <c r="M16" s="132" t="s">
        <v>2447</v>
      </c>
      <c r="N16" s="132" t="s">
        <v>2454</v>
      </c>
      <c r="O16" s="131" t="s">
        <v>2556</v>
      </c>
      <c r="P16" s="131"/>
      <c r="Q16" s="141" t="s">
        <v>2418</v>
      </c>
    </row>
    <row r="17" spans="1:17" ht="18" x14ac:dyDescent="0.25">
      <c r="A17" s="131" t="str">
        <f>VLOOKUP(E17,'LISTADO ATM'!$A$2:$C$898,3,0)</f>
        <v>DISTRITO NACIONAL</v>
      </c>
      <c r="B17" s="126">
        <v>3335900388</v>
      </c>
      <c r="C17" s="133">
        <v>44343.146597222221</v>
      </c>
      <c r="D17" s="133" t="s">
        <v>2471</v>
      </c>
      <c r="E17" s="121">
        <v>231</v>
      </c>
      <c r="F17" s="142" t="str">
        <f>VLOOKUP(E17,VIP!$A$2:$O13463,2,0)</f>
        <v>DRBR231</v>
      </c>
      <c r="G17" s="131" t="str">
        <f>VLOOKUP(E17,'LISTADO ATM'!$A$2:$B$897,2,0)</f>
        <v xml:space="preserve">ATM Oficina Zona Oriental </v>
      </c>
      <c r="H17" s="131" t="str">
        <f>VLOOKUP(E17,VIP!$A$2:$O18326,7,FALSE)</f>
        <v>Si</v>
      </c>
      <c r="I17" s="131" t="str">
        <f>VLOOKUP(E17,VIP!$A$2:$O10291,8,FALSE)</f>
        <v>Si</v>
      </c>
      <c r="J17" s="131" t="str">
        <f>VLOOKUP(E17,VIP!$A$2:$O10241,8,FALSE)</f>
        <v>Si</v>
      </c>
      <c r="K17" s="131" t="str">
        <f>VLOOKUP(E17,VIP!$A$2:$O13815,6,0)</f>
        <v>SI</v>
      </c>
      <c r="L17" s="122" t="s">
        <v>2550</v>
      </c>
      <c r="M17" s="132" t="s">
        <v>2447</v>
      </c>
      <c r="N17" s="132" t="s">
        <v>2454</v>
      </c>
      <c r="O17" s="131" t="s">
        <v>2472</v>
      </c>
      <c r="P17" s="131"/>
      <c r="Q17" s="141" t="s">
        <v>2550</v>
      </c>
    </row>
    <row r="18" spans="1:17" ht="18" x14ac:dyDescent="0.25">
      <c r="A18" s="131" t="str">
        <f>VLOOKUP(E18,'LISTADO ATM'!$A$2:$C$898,3,0)</f>
        <v>SUR</v>
      </c>
      <c r="B18" s="126">
        <v>3335900393</v>
      </c>
      <c r="C18" s="133">
        <v>44343.23541666667</v>
      </c>
      <c r="D18" s="133" t="s">
        <v>2180</v>
      </c>
      <c r="E18" s="121">
        <v>616</v>
      </c>
      <c r="F18" s="142" t="str">
        <f>VLOOKUP(E18,VIP!$A$2:$O13464,2,0)</f>
        <v>DRBR187</v>
      </c>
      <c r="G18" s="131" t="str">
        <f>VLOOKUP(E18,'LISTADO ATM'!$A$2:$B$897,2,0)</f>
        <v xml:space="preserve">ATM 5ta. Brigada Barahona </v>
      </c>
      <c r="H18" s="131" t="str">
        <f>VLOOKUP(E18,VIP!$A$2:$O18327,7,FALSE)</f>
        <v>Si</v>
      </c>
      <c r="I18" s="131" t="str">
        <f>VLOOKUP(E18,VIP!$A$2:$O10292,8,FALSE)</f>
        <v>Si</v>
      </c>
      <c r="J18" s="131" t="str">
        <f>VLOOKUP(E18,VIP!$A$2:$O10242,8,FALSE)</f>
        <v>Si</v>
      </c>
      <c r="K18" s="131" t="str">
        <f>VLOOKUP(E18,VIP!$A$2:$O13816,6,0)</f>
        <v>NO</v>
      </c>
      <c r="L18" s="122" t="s">
        <v>2245</v>
      </c>
      <c r="M18" s="132" t="s">
        <v>2447</v>
      </c>
      <c r="N18" s="132" t="s">
        <v>2454</v>
      </c>
      <c r="O18" s="131" t="s">
        <v>2456</v>
      </c>
      <c r="P18" s="131"/>
      <c r="Q18" s="141" t="s">
        <v>2245</v>
      </c>
    </row>
    <row r="19" spans="1:17" ht="18" x14ac:dyDescent="0.25">
      <c r="A19" s="131" t="str">
        <f>VLOOKUP(E19,'LISTADO ATM'!$A$2:$C$898,3,0)</f>
        <v>DISTRITO NACIONAL</v>
      </c>
      <c r="B19" s="126">
        <v>3335900968</v>
      </c>
      <c r="C19" s="133">
        <v>44343.461724537039</v>
      </c>
      <c r="D19" s="133" t="s">
        <v>2180</v>
      </c>
      <c r="E19" s="121">
        <v>957</v>
      </c>
      <c r="F19" s="142" t="str">
        <f>VLOOKUP(E19,VIP!$A$2:$O13482,2,0)</f>
        <v>DRBR23F</v>
      </c>
      <c r="G19" s="131" t="str">
        <f>VLOOKUP(E19,'LISTADO ATM'!$A$2:$B$897,2,0)</f>
        <v xml:space="preserve">ATM Oficina Venezuela </v>
      </c>
      <c r="H19" s="131" t="str">
        <f>VLOOKUP(E19,VIP!$A$2:$O18345,7,FALSE)</f>
        <v>Si</v>
      </c>
      <c r="I19" s="131" t="str">
        <f>VLOOKUP(E19,VIP!$A$2:$O10310,8,FALSE)</f>
        <v>Si</v>
      </c>
      <c r="J19" s="131" t="str">
        <f>VLOOKUP(E19,VIP!$A$2:$O10260,8,FALSE)</f>
        <v>Si</v>
      </c>
      <c r="K19" s="131" t="str">
        <f>VLOOKUP(E19,VIP!$A$2:$O13834,6,0)</f>
        <v>SI</v>
      </c>
      <c r="L19" s="122" t="s">
        <v>2467</v>
      </c>
      <c r="M19" s="132" t="s">
        <v>2447</v>
      </c>
      <c r="N19" s="132" t="s">
        <v>2454</v>
      </c>
      <c r="O19" s="131" t="s">
        <v>2456</v>
      </c>
      <c r="P19" s="131"/>
      <c r="Q19" s="141" t="s">
        <v>2467</v>
      </c>
    </row>
    <row r="20" spans="1:17" ht="18" x14ac:dyDescent="0.25">
      <c r="A20" s="131" t="str">
        <f>VLOOKUP(E20,'LISTADO ATM'!$A$2:$C$898,3,0)</f>
        <v>DISTRITO NACIONAL</v>
      </c>
      <c r="B20" s="126">
        <v>3335901003</v>
      </c>
      <c r="C20" s="133">
        <v>44343.466898148145</v>
      </c>
      <c r="D20" s="133" t="s">
        <v>2450</v>
      </c>
      <c r="E20" s="121">
        <v>642</v>
      </c>
      <c r="F20" s="142" t="str">
        <f>VLOOKUP(E20,VIP!$A$2:$O13479,2,0)</f>
        <v>DRBR24O</v>
      </c>
      <c r="G20" s="131" t="str">
        <f>VLOOKUP(E20,'LISTADO ATM'!$A$2:$B$897,2,0)</f>
        <v xml:space="preserve">ATM OMSA Sto. Dgo. </v>
      </c>
      <c r="H20" s="131" t="str">
        <f>VLOOKUP(E20,VIP!$A$2:$O18342,7,FALSE)</f>
        <v>Si</v>
      </c>
      <c r="I20" s="131" t="str">
        <f>VLOOKUP(E20,VIP!$A$2:$O10307,8,FALSE)</f>
        <v>Si</v>
      </c>
      <c r="J20" s="131" t="str">
        <f>VLOOKUP(E20,VIP!$A$2:$O10257,8,FALSE)</f>
        <v>Si</v>
      </c>
      <c r="K20" s="131" t="str">
        <f>VLOOKUP(E20,VIP!$A$2:$O13831,6,0)</f>
        <v>NO</v>
      </c>
      <c r="L20" s="122" t="s">
        <v>2418</v>
      </c>
      <c r="M20" s="132" t="s">
        <v>2447</v>
      </c>
      <c r="N20" s="132" t="s">
        <v>2454</v>
      </c>
      <c r="O20" s="131" t="s">
        <v>2455</v>
      </c>
      <c r="P20" s="131"/>
      <c r="Q20" s="141" t="s">
        <v>2418</v>
      </c>
    </row>
    <row r="21" spans="1:17" ht="18" x14ac:dyDescent="0.25">
      <c r="A21" s="131" t="str">
        <f>VLOOKUP(E21,'LISTADO ATM'!$A$2:$C$898,3,0)</f>
        <v>ESTE</v>
      </c>
      <c r="B21" s="126">
        <v>3335901012</v>
      </c>
      <c r="C21" s="133">
        <v>44343.469317129631</v>
      </c>
      <c r="D21" s="133" t="s">
        <v>2450</v>
      </c>
      <c r="E21" s="121">
        <v>609</v>
      </c>
      <c r="F21" s="142" t="str">
        <f>VLOOKUP(E21,VIP!$A$2:$O13478,2,0)</f>
        <v>DRBR120</v>
      </c>
      <c r="G21" s="131" t="str">
        <f>VLOOKUP(E21,'LISTADO ATM'!$A$2:$B$897,2,0)</f>
        <v xml:space="preserve">ATM S/M Jumbo (San Pedro) </v>
      </c>
      <c r="H21" s="131" t="str">
        <f>VLOOKUP(E21,VIP!$A$2:$O18341,7,FALSE)</f>
        <v>Si</v>
      </c>
      <c r="I21" s="131" t="str">
        <f>VLOOKUP(E21,VIP!$A$2:$O10306,8,FALSE)</f>
        <v>Si</v>
      </c>
      <c r="J21" s="131" t="str">
        <f>VLOOKUP(E21,VIP!$A$2:$O10256,8,FALSE)</f>
        <v>Si</v>
      </c>
      <c r="K21" s="131" t="str">
        <f>VLOOKUP(E21,VIP!$A$2:$O13830,6,0)</f>
        <v>NO</v>
      </c>
      <c r="L21" s="122" t="s">
        <v>2418</v>
      </c>
      <c r="M21" s="132" t="s">
        <v>2447</v>
      </c>
      <c r="N21" s="132" t="s">
        <v>2454</v>
      </c>
      <c r="O21" s="131" t="s">
        <v>2455</v>
      </c>
      <c r="P21" s="131"/>
      <c r="Q21" s="141" t="s">
        <v>2418</v>
      </c>
    </row>
    <row r="22" spans="1:17" ht="18" x14ac:dyDescent="0.25">
      <c r="A22" s="131" t="str">
        <f>VLOOKUP(E22,'LISTADO ATM'!$A$2:$C$898,3,0)</f>
        <v>DISTRITO NACIONAL</v>
      </c>
      <c r="B22" s="126">
        <v>3335901017</v>
      </c>
      <c r="C22" s="133">
        <v>44343.473344907405</v>
      </c>
      <c r="D22" s="133" t="s">
        <v>2180</v>
      </c>
      <c r="E22" s="121">
        <v>908</v>
      </c>
      <c r="F22" s="142" t="str">
        <f>VLOOKUP(E22,VIP!$A$2:$O13477,2,0)</f>
        <v>DRBR16D</v>
      </c>
      <c r="G22" s="131" t="str">
        <f>VLOOKUP(E22,'LISTADO ATM'!$A$2:$B$897,2,0)</f>
        <v xml:space="preserve">ATM Oficina Plaza Botánika </v>
      </c>
      <c r="H22" s="131" t="str">
        <f>VLOOKUP(E22,VIP!$A$2:$O18340,7,FALSE)</f>
        <v>Si</v>
      </c>
      <c r="I22" s="131" t="str">
        <f>VLOOKUP(E22,VIP!$A$2:$O10305,8,FALSE)</f>
        <v>Si</v>
      </c>
      <c r="J22" s="131" t="str">
        <f>VLOOKUP(E22,VIP!$A$2:$O10255,8,FALSE)</f>
        <v>Si</v>
      </c>
      <c r="K22" s="131" t="str">
        <f>VLOOKUP(E22,VIP!$A$2:$O13829,6,0)</f>
        <v>NO</v>
      </c>
      <c r="L22" s="122" t="s">
        <v>2219</v>
      </c>
      <c r="M22" s="132" t="s">
        <v>2447</v>
      </c>
      <c r="N22" s="132" t="s">
        <v>2454</v>
      </c>
      <c r="O22" s="131" t="s">
        <v>2456</v>
      </c>
      <c r="P22" s="131"/>
      <c r="Q22" s="141" t="s">
        <v>2219</v>
      </c>
    </row>
    <row r="23" spans="1:17" ht="18" x14ac:dyDescent="0.25">
      <c r="A23" s="131" t="str">
        <f>VLOOKUP(E23,'LISTADO ATM'!$A$2:$C$898,3,0)</f>
        <v>NORTE</v>
      </c>
      <c r="B23" s="126">
        <v>3335901038</v>
      </c>
      <c r="C23" s="133">
        <v>44343.480497685188</v>
      </c>
      <c r="D23" s="133" t="s">
        <v>2181</v>
      </c>
      <c r="E23" s="121">
        <v>140</v>
      </c>
      <c r="F23" s="142" t="str">
        <f>VLOOKUP(E23,VIP!$A$2:$O13475,2,0)</f>
        <v>DRBR140</v>
      </c>
      <c r="G23" s="131" t="str">
        <f>VLOOKUP(E23,'LISTADO ATM'!$A$2:$B$897,2,0)</f>
        <v>ATM Hospital San Vicente de Paul (SFM.)</v>
      </c>
      <c r="H23" s="131" t="str">
        <f>VLOOKUP(E23,VIP!$A$2:$O18338,7,FALSE)</f>
        <v>N/A</v>
      </c>
      <c r="I23" s="131" t="str">
        <f>VLOOKUP(E23,VIP!$A$2:$O10303,8,FALSE)</f>
        <v>N/A</v>
      </c>
      <c r="J23" s="131" t="str">
        <f>VLOOKUP(E23,VIP!$A$2:$O10253,8,FALSE)</f>
        <v>N/A</v>
      </c>
      <c r="K23" s="131" t="str">
        <f>VLOOKUP(E23,VIP!$A$2:$O13827,6,0)</f>
        <v>N/A</v>
      </c>
      <c r="L23" s="122" t="s">
        <v>2219</v>
      </c>
      <c r="M23" s="132" t="s">
        <v>2447</v>
      </c>
      <c r="N23" s="132" t="s">
        <v>2454</v>
      </c>
      <c r="O23" s="131" t="s">
        <v>2560</v>
      </c>
      <c r="P23" s="131"/>
      <c r="Q23" s="141" t="s">
        <v>2219</v>
      </c>
    </row>
    <row r="24" spans="1:17" ht="18" x14ac:dyDescent="0.25">
      <c r="A24" s="131" t="str">
        <f>VLOOKUP(E24,'LISTADO ATM'!$A$2:$C$898,3,0)</f>
        <v>DISTRITO NACIONAL</v>
      </c>
      <c r="B24" s="126">
        <v>3335901084</v>
      </c>
      <c r="C24" s="133">
        <v>44343.499849537038</v>
      </c>
      <c r="D24" s="133" t="s">
        <v>2471</v>
      </c>
      <c r="E24" s="121">
        <v>911</v>
      </c>
      <c r="F24" s="142" t="str">
        <f>VLOOKUP(E24,VIP!$A$2:$O13473,2,0)</f>
        <v>DRBR911</v>
      </c>
      <c r="G24" s="131" t="str">
        <f>VLOOKUP(E24,'LISTADO ATM'!$A$2:$B$897,2,0)</f>
        <v xml:space="preserve">ATM Oficina Venezuela II </v>
      </c>
      <c r="H24" s="131" t="str">
        <f>VLOOKUP(E24,VIP!$A$2:$O18336,7,FALSE)</f>
        <v>Si</v>
      </c>
      <c r="I24" s="131" t="str">
        <f>VLOOKUP(E24,VIP!$A$2:$O10301,8,FALSE)</f>
        <v>Si</v>
      </c>
      <c r="J24" s="131" t="str">
        <f>VLOOKUP(E24,VIP!$A$2:$O10251,8,FALSE)</f>
        <v>Si</v>
      </c>
      <c r="K24" s="131" t="str">
        <f>VLOOKUP(E24,VIP!$A$2:$O13825,6,0)</f>
        <v>SI</v>
      </c>
      <c r="L24" s="122" t="s">
        <v>2443</v>
      </c>
      <c r="M24" s="132" t="s">
        <v>2447</v>
      </c>
      <c r="N24" s="132" t="s">
        <v>2454</v>
      </c>
      <c r="O24" s="131" t="s">
        <v>2472</v>
      </c>
      <c r="P24" s="131"/>
      <c r="Q24" s="141" t="s">
        <v>2443</v>
      </c>
    </row>
    <row r="25" spans="1:17" ht="18" x14ac:dyDescent="0.25">
      <c r="A25" s="131" t="str">
        <f>VLOOKUP(E25,'LISTADO ATM'!$A$2:$C$898,3,0)</f>
        <v>SUR</v>
      </c>
      <c r="B25" s="126">
        <v>3335901143</v>
      </c>
      <c r="C25" s="133">
        <v>44343.522199074076</v>
      </c>
      <c r="D25" s="133" t="s">
        <v>2180</v>
      </c>
      <c r="E25" s="121">
        <v>968</v>
      </c>
      <c r="F25" s="142" t="str">
        <f>VLOOKUP(E25,VIP!$A$2:$O13470,2,0)</f>
        <v>DRBR24I</v>
      </c>
      <c r="G25" s="131" t="str">
        <f>VLOOKUP(E25,'LISTADO ATM'!$A$2:$B$897,2,0)</f>
        <v xml:space="preserve">ATM UNP Mercado Baní </v>
      </c>
      <c r="H25" s="131" t="str">
        <f>VLOOKUP(E25,VIP!$A$2:$O18333,7,FALSE)</f>
        <v>Si</v>
      </c>
      <c r="I25" s="131" t="str">
        <f>VLOOKUP(E25,VIP!$A$2:$O10298,8,FALSE)</f>
        <v>Si</v>
      </c>
      <c r="J25" s="131" t="str">
        <f>VLOOKUP(E25,VIP!$A$2:$O10248,8,FALSE)</f>
        <v>Si</v>
      </c>
      <c r="K25" s="131" t="str">
        <f>VLOOKUP(E25,VIP!$A$2:$O13822,6,0)</f>
        <v>SI</v>
      </c>
      <c r="L25" s="122" t="s">
        <v>2219</v>
      </c>
      <c r="M25" s="132" t="s">
        <v>2447</v>
      </c>
      <c r="N25" s="132" t="s">
        <v>2559</v>
      </c>
      <c r="O25" s="131" t="s">
        <v>2456</v>
      </c>
      <c r="P25" s="131"/>
      <c r="Q25" s="141" t="s">
        <v>2219</v>
      </c>
    </row>
    <row r="26" spans="1:17" ht="18" x14ac:dyDescent="0.25">
      <c r="A26" s="131" t="str">
        <f>VLOOKUP(E26,'LISTADO ATM'!$A$2:$C$898,3,0)</f>
        <v>DISTRITO NACIONAL</v>
      </c>
      <c r="B26" s="126">
        <v>3335901320</v>
      </c>
      <c r="C26" s="133">
        <v>44343.607870370368</v>
      </c>
      <c r="D26" s="133" t="s">
        <v>2180</v>
      </c>
      <c r="E26" s="121">
        <v>676</v>
      </c>
      <c r="F26" s="142" t="str">
        <f>VLOOKUP(E26,VIP!$A$2:$O13478,2,0)</f>
        <v>DRBR676</v>
      </c>
      <c r="G26" s="131" t="str">
        <f>VLOOKUP(E26,'LISTADO ATM'!$A$2:$B$897,2,0)</f>
        <v>ATM S/M Bravo Colina Del Oeste</v>
      </c>
      <c r="H26" s="131" t="str">
        <f>VLOOKUP(E26,VIP!$A$2:$O18341,7,FALSE)</f>
        <v>Si</v>
      </c>
      <c r="I26" s="131" t="str">
        <f>VLOOKUP(E26,VIP!$A$2:$O10306,8,FALSE)</f>
        <v>Si</v>
      </c>
      <c r="J26" s="131" t="str">
        <f>VLOOKUP(E26,VIP!$A$2:$O10256,8,FALSE)</f>
        <v>Si</v>
      </c>
      <c r="K26" s="131" t="str">
        <f>VLOOKUP(E26,VIP!$A$2:$O13830,6,0)</f>
        <v>NO</v>
      </c>
      <c r="L26" s="122" t="s">
        <v>2467</v>
      </c>
      <c r="M26" s="132" t="s">
        <v>2447</v>
      </c>
      <c r="N26" s="132" t="s">
        <v>2454</v>
      </c>
      <c r="O26" s="131" t="s">
        <v>2456</v>
      </c>
      <c r="P26" s="131"/>
      <c r="Q26" s="141" t="s">
        <v>2467</v>
      </c>
    </row>
    <row r="27" spans="1:17" ht="18" x14ac:dyDescent="0.25">
      <c r="A27" s="131" t="str">
        <f>VLOOKUP(E27,'LISTADO ATM'!$A$2:$C$898,3,0)</f>
        <v>DISTRITO NACIONAL</v>
      </c>
      <c r="B27" s="126">
        <v>3335901325</v>
      </c>
      <c r="C27" s="133">
        <v>44343.609594907408</v>
      </c>
      <c r="D27" s="133" t="s">
        <v>2180</v>
      </c>
      <c r="E27" s="121">
        <v>13</v>
      </c>
      <c r="F27" s="142" t="str">
        <f>VLOOKUP(E27,VIP!$A$2:$O13477,2,0)</f>
        <v>DRBR013</v>
      </c>
      <c r="G27" s="131" t="str">
        <f>VLOOKUP(E27,'LISTADO ATM'!$A$2:$B$897,2,0)</f>
        <v xml:space="preserve">ATM CDEEE </v>
      </c>
      <c r="H27" s="131" t="str">
        <f>VLOOKUP(E27,VIP!$A$2:$O18340,7,FALSE)</f>
        <v>Si</v>
      </c>
      <c r="I27" s="131" t="str">
        <f>VLOOKUP(E27,VIP!$A$2:$O10305,8,FALSE)</f>
        <v>Si</v>
      </c>
      <c r="J27" s="131" t="str">
        <f>VLOOKUP(E27,VIP!$A$2:$O10255,8,FALSE)</f>
        <v>Si</v>
      </c>
      <c r="K27" s="131" t="str">
        <f>VLOOKUP(E27,VIP!$A$2:$O13829,6,0)</f>
        <v>NO</v>
      </c>
      <c r="L27" s="122" t="s">
        <v>2219</v>
      </c>
      <c r="M27" s="132" t="s">
        <v>2447</v>
      </c>
      <c r="N27" s="132" t="s">
        <v>2454</v>
      </c>
      <c r="O27" s="131" t="s">
        <v>2456</v>
      </c>
      <c r="P27" s="131"/>
      <c r="Q27" s="141" t="s">
        <v>2219</v>
      </c>
    </row>
    <row r="28" spans="1:17" ht="18" x14ac:dyDescent="0.25">
      <c r="A28" s="131" t="str">
        <f>VLOOKUP(E28,'LISTADO ATM'!$A$2:$C$898,3,0)</f>
        <v>SUR</v>
      </c>
      <c r="B28" s="126">
        <v>3335901329</v>
      </c>
      <c r="C28" s="133">
        <v>44343.610254629632</v>
      </c>
      <c r="D28" s="133" t="s">
        <v>2450</v>
      </c>
      <c r="E28" s="121">
        <v>781</v>
      </c>
      <c r="F28" s="142" t="str">
        <f>VLOOKUP(E28,VIP!$A$2:$O13476,2,0)</f>
        <v>DRBR186</v>
      </c>
      <c r="G28" s="131" t="str">
        <f>VLOOKUP(E28,'LISTADO ATM'!$A$2:$B$897,2,0)</f>
        <v xml:space="preserve">ATM Estación Isla Barahona </v>
      </c>
      <c r="H28" s="131" t="str">
        <f>VLOOKUP(E28,VIP!$A$2:$O18339,7,FALSE)</f>
        <v>Si</v>
      </c>
      <c r="I28" s="131" t="str">
        <f>VLOOKUP(E28,VIP!$A$2:$O10304,8,FALSE)</f>
        <v>Si</v>
      </c>
      <c r="J28" s="131" t="str">
        <f>VLOOKUP(E28,VIP!$A$2:$O10254,8,FALSE)</f>
        <v>Si</v>
      </c>
      <c r="K28" s="131" t="str">
        <f>VLOOKUP(E28,VIP!$A$2:$O13828,6,0)</f>
        <v>NO</v>
      </c>
      <c r="L28" s="122" t="s">
        <v>2418</v>
      </c>
      <c r="M28" s="132" t="s">
        <v>2447</v>
      </c>
      <c r="N28" s="132" t="s">
        <v>2454</v>
      </c>
      <c r="O28" s="131" t="s">
        <v>2455</v>
      </c>
      <c r="P28" s="131"/>
      <c r="Q28" s="141" t="s">
        <v>2418</v>
      </c>
    </row>
    <row r="29" spans="1:17" ht="18" x14ac:dyDescent="0.25">
      <c r="A29" s="131" t="str">
        <f>VLOOKUP(E29,'LISTADO ATM'!$A$2:$C$898,3,0)</f>
        <v>DISTRITO NACIONAL</v>
      </c>
      <c r="B29" s="126">
        <v>3335901334</v>
      </c>
      <c r="C29" s="133">
        <v>44343.612002314818</v>
      </c>
      <c r="D29" s="133" t="s">
        <v>2450</v>
      </c>
      <c r="E29" s="121">
        <v>708</v>
      </c>
      <c r="F29" s="142" t="str">
        <f>VLOOKUP(E29,VIP!$A$2:$O13474,2,0)</f>
        <v>DRBR505</v>
      </c>
      <c r="G29" s="131" t="str">
        <f>VLOOKUP(E29,'LISTADO ATM'!$A$2:$B$897,2,0)</f>
        <v xml:space="preserve">ATM El Vestir De Hoy </v>
      </c>
      <c r="H29" s="131" t="str">
        <f>VLOOKUP(E29,VIP!$A$2:$O18337,7,FALSE)</f>
        <v>Si</v>
      </c>
      <c r="I29" s="131" t="str">
        <f>VLOOKUP(E29,VIP!$A$2:$O10302,8,FALSE)</f>
        <v>Si</v>
      </c>
      <c r="J29" s="131" t="str">
        <f>VLOOKUP(E29,VIP!$A$2:$O10252,8,FALSE)</f>
        <v>Si</v>
      </c>
      <c r="K29" s="131" t="str">
        <f>VLOOKUP(E29,VIP!$A$2:$O13826,6,0)</f>
        <v>NO</v>
      </c>
      <c r="L29" s="122" t="s">
        <v>2443</v>
      </c>
      <c r="M29" s="132" t="s">
        <v>2447</v>
      </c>
      <c r="N29" s="132" t="s">
        <v>2454</v>
      </c>
      <c r="O29" s="131" t="s">
        <v>2455</v>
      </c>
      <c r="P29" s="131"/>
      <c r="Q29" s="141" t="s">
        <v>2443</v>
      </c>
    </row>
    <row r="30" spans="1:17" ht="18" x14ac:dyDescent="0.25">
      <c r="A30" s="131" t="str">
        <f>VLOOKUP(E30,'LISTADO ATM'!$A$2:$C$898,3,0)</f>
        <v>DISTRITO NACIONAL</v>
      </c>
      <c r="B30" s="126">
        <v>3335901350</v>
      </c>
      <c r="C30" s="133">
        <v>44343.617766203701</v>
      </c>
      <c r="D30" s="133" t="s">
        <v>2180</v>
      </c>
      <c r="E30" s="121">
        <v>327</v>
      </c>
      <c r="F30" s="142" t="str">
        <f>VLOOKUP(E30,VIP!$A$2:$O13471,2,0)</f>
        <v>DRBR327</v>
      </c>
      <c r="G30" s="131" t="str">
        <f>VLOOKUP(E30,'LISTADO ATM'!$A$2:$B$897,2,0)</f>
        <v xml:space="preserve">ATM UNP CCN (Nacional 27 de Febrero) </v>
      </c>
      <c r="H30" s="131" t="str">
        <f>VLOOKUP(E30,VIP!$A$2:$O18334,7,FALSE)</f>
        <v>Si</v>
      </c>
      <c r="I30" s="131" t="str">
        <f>VLOOKUP(E30,VIP!$A$2:$O10299,8,FALSE)</f>
        <v>Si</v>
      </c>
      <c r="J30" s="131" t="str">
        <f>VLOOKUP(E30,VIP!$A$2:$O10249,8,FALSE)</f>
        <v>Si</v>
      </c>
      <c r="K30" s="131" t="str">
        <f>VLOOKUP(E30,VIP!$A$2:$O13823,6,0)</f>
        <v>NO</v>
      </c>
      <c r="L30" s="122" t="s">
        <v>2219</v>
      </c>
      <c r="M30" s="132" t="s">
        <v>2447</v>
      </c>
      <c r="N30" s="132" t="s">
        <v>2454</v>
      </c>
      <c r="O30" s="131" t="s">
        <v>2456</v>
      </c>
      <c r="P30" s="131"/>
      <c r="Q30" s="141" t="s">
        <v>2219</v>
      </c>
    </row>
    <row r="31" spans="1:17" s="93" customFormat="1" ht="18" x14ac:dyDescent="0.25">
      <c r="A31" s="131" t="str">
        <f>VLOOKUP(E31,'LISTADO ATM'!$A$2:$C$898,3,0)</f>
        <v>ESTE</v>
      </c>
      <c r="B31" s="126">
        <v>3335901390</v>
      </c>
      <c r="C31" s="133">
        <v>44343.630543981482</v>
      </c>
      <c r="D31" s="133" t="s">
        <v>2180</v>
      </c>
      <c r="E31" s="121">
        <v>843</v>
      </c>
      <c r="F31" s="143" t="str">
        <f>VLOOKUP(E31,VIP!$A$2:$O13480,2,0)</f>
        <v>DRBR843</v>
      </c>
      <c r="G31" s="131" t="str">
        <f>VLOOKUP(E31,'LISTADO ATM'!$A$2:$B$897,2,0)</f>
        <v xml:space="preserve">ATM Oficina Romana Centro </v>
      </c>
      <c r="H31" s="131" t="str">
        <f>VLOOKUP(E31,VIP!$A$2:$O18343,7,FALSE)</f>
        <v>Si</v>
      </c>
      <c r="I31" s="131" t="str">
        <f>VLOOKUP(E31,VIP!$A$2:$O10308,8,FALSE)</f>
        <v>Si</v>
      </c>
      <c r="J31" s="131" t="str">
        <f>VLOOKUP(E31,VIP!$A$2:$O10258,8,FALSE)</f>
        <v>Si</v>
      </c>
      <c r="K31" s="131" t="str">
        <f>VLOOKUP(E31,VIP!$A$2:$O13832,6,0)</f>
        <v>NO</v>
      </c>
      <c r="L31" s="122" t="s">
        <v>2219</v>
      </c>
      <c r="M31" s="132" t="s">
        <v>2447</v>
      </c>
      <c r="N31" s="132" t="s">
        <v>2454</v>
      </c>
      <c r="O31" s="131" t="s">
        <v>2456</v>
      </c>
      <c r="P31" s="131"/>
      <c r="Q31" s="141" t="s">
        <v>2219</v>
      </c>
    </row>
    <row r="32" spans="1:17" s="93" customFormat="1" ht="18" x14ac:dyDescent="0.25">
      <c r="A32" s="131" t="str">
        <f>VLOOKUP(E32,'LISTADO ATM'!$A$2:$C$898,3,0)</f>
        <v>DISTRITO NACIONAL</v>
      </c>
      <c r="B32" s="126">
        <v>3335901399</v>
      </c>
      <c r="C32" s="133">
        <v>44343.632372685184</v>
      </c>
      <c r="D32" s="133" t="s">
        <v>2180</v>
      </c>
      <c r="E32" s="121">
        <v>542</v>
      </c>
      <c r="F32" s="143" t="str">
        <f>VLOOKUP(E32,VIP!$A$2:$O13478,2,0)</f>
        <v>DRBR542</v>
      </c>
      <c r="G32" s="131" t="str">
        <f>VLOOKUP(E32,'LISTADO ATM'!$A$2:$B$897,2,0)</f>
        <v>ATM S/M la Cadena Carretera Mella</v>
      </c>
      <c r="H32" s="131" t="str">
        <f>VLOOKUP(E32,VIP!$A$2:$O18341,7,FALSE)</f>
        <v>NO</v>
      </c>
      <c r="I32" s="131" t="str">
        <f>VLOOKUP(E32,VIP!$A$2:$O10306,8,FALSE)</f>
        <v>SI</v>
      </c>
      <c r="J32" s="131" t="str">
        <f>VLOOKUP(E32,VIP!$A$2:$O10256,8,FALSE)</f>
        <v>SI</v>
      </c>
      <c r="K32" s="131" t="str">
        <f>VLOOKUP(E32,VIP!$A$2:$O13830,6,0)</f>
        <v>NO</v>
      </c>
      <c r="L32" s="122" t="s">
        <v>2219</v>
      </c>
      <c r="M32" s="132" t="s">
        <v>2447</v>
      </c>
      <c r="N32" s="132" t="s">
        <v>2454</v>
      </c>
      <c r="O32" s="131" t="s">
        <v>2456</v>
      </c>
      <c r="P32" s="131"/>
      <c r="Q32" s="141" t="s">
        <v>2219</v>
      </c>
    </row>
    <row r="33" spans="1:17" s="93" customFormat="1" ht="18" x14ac:dyDescent="0.25">
      <c r="A33" s="131" t="str">
        <f>VLOOKUP(E33,'LISTADO ATM'!$A$2:$C$898,3,0)</f>
        <v>DISTRITO NACIONAL</v>
      </c>
      <c r="B33" s="126">
        <v>3335901401</v>
      </c>
      <c r="C33" s="133">
        <v>44343.632824074077</v>
      </c>
      <c r="D33" s="133" t="s">
        <v>2450</v>
      </c>
      <c r="E33" s="121">
        <v>784</v>
      </c>
      <c r="F33" s="143" t="str">
        <f>VLOOKUP(E33,VIP!$A$2:$O13477,2,0)</f>
        <v>DRBR762</v>
      </c>
      <c r="G33" s="131" t="str">
        <f>VLOOKUP(E33,'LISTADO ATM'!$A$2:$B$897,2,0)</f>
        <v xml:space="preserve">ATM Tribunal Superior Electoral </v>
      </c>
      <c r="H33" s="131" t="str">
        <f>VLOOKUP(E33,VIP!$A$2:$O18340,7,FALSE)</f>
        <v>Si</v>
      </c>
      <c r="I33" s="131" t="str">
        <f>VLOOKUP(E33,VIP!$A$2:$O10305,8,FALSE)</f>
        <v>Si</v>
      </c>
      <c r="J33" s="131" t="str">
        <f>VLOOKUP(E33,VIP!$A$2:$O10255,8,FALSE)</f>
        <v>Si</v>
      </c>
      <c r="K33" s="131" t="str">
        <f>VLOOKUP(E33,VIP!$A$2:$O13829,6,0)</f>
        <v>NO</v>
      </c>
      <c r="L33" s="122" t="s">
        <v>2418</v>
      </c>
      <c r="M33" s="132" t="s">
        <v>2447</v>
      </c>
      <c r="N33" s="132" t="s">
        <v>2454</v>
      </c>
      <c r="O33" s="131" t="s">
        <v>2455</v>
      </c>
      <c r="P33" s="131"/>
      <c r="Q33" s="141" t="s">
        <v>2418</v>
      </c>
    </row>
    <row r="34" spans="1:17" s="93" customFormat="1" ht="18" x14ac:dyDescent="0.25">
      <c r="A34" s="131" t="str">
        <f>VLOOKUP(E34,'LISTADO ATM'!$A$2:$C$898,3,0)</f>
        <v>SUR</v>
      </c>
      <c r="B34" s="126">
        <v>3335901403</v>
      </c>
      <c r="C34" s="133">
        <v>44343.633530092593</v>
      </c>
      <c r="D34" s="133" t="s">
        <v>2180</v>
      </c>
      <c r="E34" s="121">
        <v>829</v>
      </c>
      <c r="F34" s="143" t="str">
        <f>VLOOKUP(E34,VIP!$A$2:$O13476,2,0)</f>
        <v>DRBR829</v>
      </c>
      <c r="G34" s="131" t="str">
        <f>VLOOKUP(E34,'LISTADO ATM'!$A$2:$B$897,2,0)</f>
        <v xml:space="preserve">ATM UNP Multicentro Sirena Baní </v>
      </c>
      <c r="H34" s="131" t="str">
        <f>VLOOKUP(E34,VIP!$A$2:$O18339,7,FALSE)</f>
        <v>Si</v>
      </c>
      <c r="I34" s="131" t="str">
        <f>VLOOKUP(E34,VIP!$A$2:$O10304,8,FALSE)</f>
        <v>Si</v>
      </c>
      <c r="J34" s="131" t="str">
        <f>VLOOKUP(E34,VIP!$A$2:$O10254,8,FALSE)</f>
        <v>Si</v>
      </c>
      <c r="K34" s="131" t="str">
        <f>VLOOKUP(E34,VIP!$A$2:$O13828,6,0)</f>
        <v>NO</v>
      </c>
      <c r="L34" s="122" t="s">
        <v>2425</v>
      </c>
      <c r="M34" s="132" t="s">
        <v>2447</v>
      </c>
      <c r="N34" s="132" t="s">
        <v>2454</v>
      </c>
      <c r="O34" s="131" t="s">
        <v>2456</v>
      </c>
      <c r="P34" s="131"/>
      <c r="Q34" s="141" t="s">
        <v>2425</v>
      </c>
    </row>
    <row r="35" spans="1:17" s="93" customFormat="1" ht="18" x14ac:dyDescent="0.25">
      <c r="A35" s="131" t="str">
        <f>VLOOKUP(E35,'LISTADO ATM'!$A$2:$C$898,3,0)</f>
        <v>DISTRITO NACIONAL</v>
      </c>
      <c r="B35" s="126">
        <v>3335901406</v>
      </c>
      <c r="C35" s="133">
        <v>44343.634884259256</v>
      </c>
      <c r="D35" s="133" t="s">
        <v>2450</v>
      </c>
      <c r="E35" s="121">
        <v>568</v>
      </c>
      <c r="F35" s="143" t="str">
        <f>VLOOKUP(E35,VIP!$A$2:$O13475,2,0)</f>
        <v>DRBR01F</v>
      </c>
      <c r="G35" s="131" t="str">
        <f>VLOOKUP(E35,'LISTADO ATM'!$A$2:$B$897,2,0)</f>
        <v xml:space="preserve">ATM Ministerio de Educación </v>
      </c>
      <c r="H35" s="131" t="str">
        <f>VLOOKUP(E35,VIP!$A$2:$O18338,7,FALSE)</f>
        <v>Si</v>
      </c>
      <c r="I35" s="131" t="str">
        <f>VLOOKUP(E35,VIP!$A$2:$O10303,8,FALSE)</f>
        <v>Si</v>
      </c>
      <c r="J35" s="131" t="str">
        <f>VLOOKUP(E35,VIP!$A$2:$O10253,8,FALSE)</f>
        <v>Si</v>
      </c>
      <c r="K35" s="131" t="str">
        <f>VLOOKUP(E35,VIP!$A$2:$O13827,6,0)</f>
        <v>NO</v>
      </c>
      <c r="L35" s="122" t="s">
        <v>2443</v>
      </c>
      <c r="M35" s="132" t="s">
        <v>2447</v>
      </c>
      <c r="N35" s="132" t="s">
        <v>2454</v>
      </c>
      <c r="O35" s="131" t="s">
        <v>2455</v>
      </c>
      <c r="P35" s="131"/>
      <c r="Q35" s="141" t="s">
        <v>2443</v>
      </c>
    </row>
    <row r="36" spans="1:17" s="93" customFormat="1" ht="18" x14ac:dyDescent="0.25">
      <c r="A36" s="131" t="str">
        <f>VLOOKUP(E36,'LISTADO ATM'!$A$2:$C$898,3,0)</f>
        <v>DISTRITO NACIONAL</v>
      </c>
      <c r="B36" s="126">
        <v>3335901411</v>
      </c>
      <c r="C36" s="133">
        <v>44343.635983796295</v>
      </c>
      <c r="D36" s="133" t="s">
        <v>2180</v>
      </c>
      <c r="E36" s="121">
        <v>10</v>
      </c>
      <c r="F36" s="143" t="str">
        <f>VLOOKUP(E36,VIP!$A$2:$O13474,2,0)</f>
        <v>DRBR010</v>
      </c>
      <c r="G36" s="131" t="str">
        <f>VLOOKUP(E36,'LISTADO ATM'!$A$2:$B$897,2,0)</f>
        <v xml:space="preserve">ATM Ministerio Salud Pública </v>
      </c>
      <c r="H36" s="131" t="str">
        <f>VLOOKUP(E36,VIP!$A$2:$O18337,7,FALSE)</f>
        <v>Si</v>
      </c>
      <c r="I36" s="131" t="str">
        <f>VLOOKUP(E36,VIP!$A$2:$O10302,8,FALSE)</f>
        <v>Si</v>
      </c>
      <c r="J36" s="131" t="str">
        <f>VLOOKUP(E36,VIP!$A$2:$O10252,8,FALSE)</f>
        <v>Si</v>
      </c>
      <c r="K36" s="131" t="str">
        <f>VLOOKUP(E36,VIP!$A$2:$O13826,6,0)</f>
        <v>NO</v>
      </c>
      <c r="L36" s="122" t="s">
        <v>2219</v>
      </c>
      <c r="M36" s="132" t="s">
        <v>2447</v>
      </c>
      <c r="N36" s="132" t="s">
        <v>2454</v>
      </c>
      <c r="O36" s="131" t="s">
        <v>2456</v>
      </c>
      <c r="P36" s="131"/>
      <c r="Q36" s="141" t="s">
        <v>2219</v>
      </c>
    </row>
    <row r="37" spans="1:17" s="93" customFormat="1" ht="18" x14ac:dyDescent="0.25">
      <c r="A37" s="131" t="str">
        <f>VLOOKUP(E37,'LISTADO ATM'!$A$2:$C$898,3,0)</f>
        <v>DISTRITO NACIONAL</v>
      </c>
      <c r="B37" s="126">
        <v>3335901417</v>
      </c>
      <c r="C37" s="133">
        <v>44343.637858796297</v>
      </c>
      <c r="D37" s="133" t="s">
        <v>2180</v>
      </c>
      <c r="E37" s="121">
        <v>473</v>
      </c>
      <c r="F37" s="143" t="str">
        <f>VLOOKUP(E37,VIP!$A$2:$O13471,2,0)</f>
        <v>DRBR473</v>
      </c>
      <c r="G37" s="131" t="str">
        <f>VLOOKUP(E37,'LISTADO ATM'!$A$2:$B$897,2,0)</f>
        <v xml:space="preserve">ATM Oficina Carrefour II </v>
      </c>
      <c r="H37" s="131" t="str">
        <f>VLOOKUP(E37,VIP!$A$2:$O18334,7,FALSE)</f>
        <v>Si</v>
      </c>
      <c r="I37" s="131" t="str">
        <f>VLOOKUP(E37,VIP!$A$2:$O10299,8,FALSE)</f>
        <v>Si</v>
      </c>
      <c r="J37" s="131" t="str">
        <f>VLOOKUP(E37,VIP!$A$2:$O10249,8,FALSE)</f>
        <v>Si</v>
      </c>
      <c r="K37" s="131" t="str">
        <f>VLOOKUP(E37,VIP!$A$2:$O13823,6,0)</f>
        <v>NO</v>
      </c>
      <c r="L37" s="122" t="s">
        <v>2219</v>
      </c>
      <c r="M37" s="132" t="s">
        <v>2447</v>
      </c>
      <c r="N37" s="132" t="s">
        <v>2454</v>
      </c>
      <c r="O37" s="131" t="s">
        <v>2456</v>
      </c>
      <c r="P37" s="131"/>
      <c r="Q37" s="141" t="s">
        <v>2219</v>
      </c>
    </row>
    <row r="38" spans="1:17" s="93" customFormat="1" ht="18" x14ac:dyDescent="0.25">
      <c r="A38" s="131" t="str">
        <f>VLOOKUP(E38,'LISTADO ATM'!$A$2:$C$898,3,0)</f>
        <v>SUR</v>
      </c>
      <c r="B38" s="126">
        <v>3335901461</v>
      </c>
      <c r="C38" s="133">
        <v>44343.651724537034</v>
      </c>
      <c r="D38" s="133" t="s">
        <v>2180</v>
      </c>
      <c r="E38" s="121">
        <v>871</v>
      </c>
      <c r="F38" s="143" t="str">
        <f>VLOOKUP(E38,VIP!$A$2:$O13473,2,0)</f>
        <v>DRBR871</v>
      </c>
      <c r="G38" s="131" t="str">
        <f>VLOOKUP(E38,'LISTADO ATM'!$A$2:$B$897,2,0)</f>
        <v>ATM Plaza Cultural San Juan</v>
      </c>
      <c r="H38" s="131" t="str">
        <f>VLOOKUP(E38,VIP!$A$2:$O18336,7,FALSE)</f>
        <v>N/A</v>
      </c>
      <c r="I38" s="131" t="str">
        <f>VLOOKUP(E38,VIP!$A$2:$O10301,8,FALSE)</f>
        <v>N/A</v>
      </c>
      <c r="J38" s="131" t="str">
        <f>VLOOKUP(E38,VIP!$A$2:$O10251,8,FALSE)</f>
        <v>N/A</v>
      </c>
      <c r="K38" s="131" t="str">
        <f>VLOOKUP(E38,VIP!$A$2:$O13825,6,0)</f>
        <v>N/A</v>
      </c>
      <c r="L38" s="122" t="s">
        <v>2219</v>
      </c>
      <c r="M38" s="132" t="s">
        <v>2447</v>
      </c>
      <c r="N38" s="132" t="s">
        <v>2454</v>
      </c>
      <c r="O38" s="131" t="s">
        <v>2456</v>
      </c>
      <c r="P38" s="131"/>
      <c r="Q38" s="141" t="s">
        <v>2219</v>
      </c>
    </row>
    <row r="39" spans="1:17" s="93" customFormat="1" ht="18" x14ac:dyDescent="0.25">
      <c r="A39" s="131" t="str">
        <f>VLOOKUP(E39,'LISTADO ATM'!$A$2:$C$898,3,0)</f>
        <v>SUR</v>
      </c>
      <c r="B39" s="126">
        <v>3335901466</v>
      </c>
      <c r="C39" s="133">
        <v>44343.65247685185</v>
      </c>
      <c r="D39" s="133" t="s">
        <v>2180</v>
      </c>
      <c r="E39" s="121">
        <v>356</v>
      </c>
      <c r="F39" s="143" t="str">
        <f>VLOOKUP(E39,VIP!$A$2:$O13472,2,0)</f>
        <v>DRBR356</v>
      </c>
      <c r="G39" s="131" t="str">
        <f>VLOOKUP(E39,'LISTADO ATM'!$A$2:$B$897,2,0)</f>
        <v xml:space="preserve">ATM Estación Sigma (San Cristóbal) </v>
      </c>
      <c r="H39" s="131" t="str">
        <f>VLOOKUP(E39,VIP!$A$2:$O18335,7,FALSE)</f>
        <v>Si</v>
      </c>
      <c r="I39" s="131" t="str">
        <f>VLOOKUP(E39,VIP!$A$2:$O10300,8,FALSE)</f>
        <v>Si</v>
      </c>
      <c r="J39" s="131" t="str">
        <f>VLOOKUP(E39,VIP!$A$2:$O10250,8,FALSE)</f>
        <v>Si</v>
      </c>
      <c r="K39" s="131" t="str">
        <f>VLOOKUP(E39,VIP!$A$2:$O13824,6,0)</f>
        <v>NO</v>
      </c>
      <c r="L39" s="122" t="s">
        <v>2219</v>
      </c>
      <c r="M39" s="132" t="s">
        <v>2447</v>
      </c>
      <c r="N39" s="132" t="s">
        <v>2454</v>
      </c>
      <c r="O39" s="131" t="s">
        <v>2456</v>
      </c>
      <c r="P39" s="131"/>
      <c r="Q39" s="141" t="s">
        <v>2219</v>
      </c>
    </row>
    <row r="40" spans="1:17" s="93" customFormat="1" ht="18" x14ac:dyDescent="0.25">
      <c r="A40" s="131" t="str">
        <f>VLOOKUP(E40,'LISTADO ATM'!$A$2:$C$898,3,0)</f>
        <v>SUR</v>
      </c>
      <c r="B40" s="126">
        <v>3335901528</v>
      </c>
      <c r="C40" s="133">
        <v>44343.670081018521</v>
      </c>
      <c r="D40" s="133" t="s">
        <v>2562</v>
      </c>
      <c r="E40" s="121">
        <v>619</v>
      </c>
      <c r="F40" s="143" t="str">
        <f>VLOOKUP(E40,VIP!$A$2:$O13511,2,0)</f>
        <v>DRBR619</v>
      </c>
      <c r="G40" s="131" t="str">
        <f>VLOOKUP(E40,'LISTADO ATM'!$A$2:$B$897,2,0)</f>
        <v xml:space="preserve">ATM Academia P.N. Hatillo (San Cristóbal) </v>
      </c>
      <c r="H40" s="131" t="str">
        <f>VLOOKUP(E40,VIP!$A$2:$O18374,7,FALSE)</f>
        <v>Si</v>
      </c>
      <c r="I40" s="131" t="str">
        <f>VLOOKUP(E40,VIP!$A$2:$O10339,8,FALSE)</f>
        <v>Si</v>
      </c>
      <c r="J40" s="131" t="str">
        <f>VLOOKUP(E40,VIP!$A$2:$O10289,8,FALSE)</f>
        <v>Si</v>
      </c>
      <c r="K40" s="131" t="str">
        <f>VLOOKUP(E40,VIP!$A$2:$O13863,6,0)</f>
        <v>NO</v>
      </c>
      <c r="L40" s="122" t="s">
        <v>2567</v>
      </c>
      <c r="M40" s="132" t="s">
        <v>2447</v>
      </c>
      <c r="N40" s="132" t="s">
        <v>2454</v>
      </c>
      <c r="O40" s="131" t="s">
        <v>2563</v>
      </c>
      <c r="P40" s="131"/>
      <c r="Q40" s="141" t="s">
        <v>2561</v>
      </c>
    </row>
    <row r="41" spans="1:17" s="93" customFormat="1" ht="18" x14ac:dyDescent="0.25">
      <c r="A41" s="131" t="str">
        <f>VLOOKUP(E41,'LISTADO ATM'!$A$2:$C$898,3,0)</f>
        <v>SUR</v>
      </c>
      <c r="B41" s="126">
        <v>3335901534</v>
      </c>
      <c r="C41" s="133">
        <v>44343.67050925926</v>
      </c>
      <c r="D41" s="133" t="s">
        <v>2450</v>
      </c>
      <c r="E41" s="121">
        <v>249</v>
      </c>
      <c r="F41" s="143" t="str">
        <f>VLOOKUP(E41,VIP!$A$2:$O13510,2,0)</f>
        <v>DRBR249</v>
      </c>
      <c r="G41" s="131" t="str">
        <f>VLOOKUP(E41,'LISTADO ATM'!$A$2:$B$897,2,0)</f>
        <v xml:space="preserve">ATM Banco Agrícola Neiba </v>
      </c>
      <c r="H41" s="131" t="str">
        <f>VLOOKUP(E41,VIP!$A$2:$O18373,7,FALSE)</f>
        <v>Si</v>
      </c>
      <c r="I41" s="131" t="str">
        <f>VLOOKUP(E41,VIP!$A$2:$O10338,8,FALSE)</f>
        <v>Si</v>
      </c>
      <c r="J41" s="131" t="str">
        <f>VLOOKUP(E41,VIP!$A$2:$O10288,8,FALSE)</f>
        <v>Si</v>
      </c>
      <c r="K41" s="131" t="str">
        <f>VLOOKUP(E41,VIP!$A$2:$O13862,6,0)</f>
        <v>NO</v>
      </c>
      <c r="L41" s="122" t="s">
        <v>2443</v>
      </c>
      <c r="M41" s="132" t="s">
        <v>2447</v>
      </c>
      <c r="N41" s="132" t="s">
        <v>2454</v>
      </c>
      <c r="O41" s="131" t="s">
        <v>2455</v>
      </c>
      <c r="P41" s="131"/>
      <c r="Q41" s="141" t="s">
        <v>2443</v>
      </c>
    </row>
    <row r="42" spans="1:17" s="93" customFormat="1" ht="18" x14ac:dyDescent="0.25">
      <c r="A42" s="131" t="str">
        <f>VLOOKUP(E42,'LISTADO ATM'!$A$2:$C$898,3,0)</f>
        <v>DISTRITO NACIONAL</v>
      </c>
      <c r="B42" s="126">
        <v>3335901541</v>
      </c>
      <c r="C42" s="133">
        <v>44343.671030092592</v>
      </c>
      <c r="D42" s="133" t="s">
        <v>2180</v>
      </c>
      <c r="E42" s="121">
        <v>453</v>
      </c>
      <c r="F42" s="143" t="str">
        <f>VLOOKUP(E42,VIP!$A$2:$O13509,2,0)</f>
        <v>DRBR453</v>
      </c>
      <c r="G42" s="131" t="str">
        <f>VLOOKUP(E42,'LISTADO ATM'!$A$2:$B$897,2,0)</f>
        <v xml:space="preserve">ATM Autobanco Sarasota II </v>
      </c>
      <c r="H42" s="131" t="str">
        <f>VLOOKUP(E42,VIP!$A$2:$O18372,7,FALSE)</f>
        <v>Si</v>
      </c>
      <c r="I42" s="131" t="str">
        <f>VLOOKUP(E42,VIP!$A$2:$O10337,8,FALSE)</f>
        <v>Si</v>
      </c>
      <c r="J42" s="131" t="str">
        <f>VLOOKUP(E42,VIP!$A$2:$O10287,8,FALSE)</f>
        <v>Si</v>
      </c>
      <c r="K42" s="131" t="str">
        <f>VLOOKUP(E42,VIP!$A$2:$O13861,6,0)</f>
        <v>SI</v>
      </c>
      <c r="L42" s="122" t="s">
        <v>2245</v>
      </c>
      <c r="M42" s="132" t="s">
        <v>2447</v>
      </c>
      <c r="N42" s="132" t="s">
        <v>2454</v>
      </c>
      <c r="O42" s="131" t="s">
        <v>2456</v>
      </c>
      <c r="P42" s="131"/>
      <c r="Q42" s="141" t="s">
        <v>2245</v>
      </c>
    </row>
    <row r="43" spans="1:17" s="93" customFormat="1" ht="18" x14ac:dyDescent="0.25">
      <c r="A43" s="131" t="str">
        <f>VLOOKUP(E43,'LISTADO ATM'!$A$2:$C$898,3,0)</f>
        <v>SUR</v>
      </c>
      <c r="B43" s="126">
        <v>3335901559</v>
      </c>
      <c r="C43" s="133">
        <v>44343.67291666667</v>
      </c>
      <c r="D43" s="133" t="s">
        <v>2450</v>
      </c>
      <c r="E43" s="121">
        <v>870</v>
      </c>
      <c r="F43" s="143" t="str">
        <f>VLOOKUP(E43,VIP!$A$2:$O13506,2,0)</f>
        <v>DRBR870</v>
      </c>
      <c r="G43" s="131" t="str">
        <f>VLOOKUP(E43,'LISTADO ATM'!$A$2:$B$897,2,0)</f>
        <v xml:space="preserve">ATM Willbes Dominicana (Barahona) </v>
      </c>
      <c r="H43" s="131" t="str">
        <f>VLOOKUP(E43,VIP!$A$2:$O18369,7,FALSE)</f>
        <v>Si</v>
      </c>
      <c r="I43" s="131" t="str">
        <f>VLOOKUP(E43,VIP!$A$2:$O10334,8,FALSE)</f>
        <v>Si</v>
      </c>
      <c r="J43" s="131" t="str">
        <f>VLOOKUP(E43,VIP!$A$2:$O10284,8,FALSE)</f>
        <v>Si</v>
      </c>
      <c r="K43" s="131" t="str">
        <f>VLOOKUP(E43,VIP!$A$2:$O13858,6,0)</f>
        <v>NO</v>
      </c>
      <c r="L43" s="122" t="s">
        <v>2418</v>
      </c>
      <c r="M43" s="132" t="s">
        <v>2447</v>
      </c>
      <c r="N43" s="132" t="s">
        <v>2454</v>
      </c>
      <c r="O43" s="131" t="s">
        <v>2455</v>
      </c>
      <c r="P43" s="131"/>
      <c r="Q43" s="141" t="s">
        <v>2418</v>
      </c>
    </row>
    <row r="44" spans="1:17" s="93" customFormat="1" ht="18" x14ac:dyDescent="0.25">
      <c r="A44" s="131" t="str">
        <f>VLOOKUP(E44,'LISTADO ATM'!$A$2:$C$898,3,0)</f>
        <v>DISTRITO NACIONAL</v>
      </c>
      <c r="B44" s="126">
        <v>3335901572</v>
      </c>
      <c r="C44" s="133">
        <v>44343.674456018518</v>
      </c>
      <c r="D44" s="133" t="s">
        <v>2471</v>
      </c>
      <c r="E44" s="121">
        <v>721</v>
      </c>
      <c r="F44" s="143" t="str">
        <f>VLOOKUP(E44,VIP!$A$2:$O13505,2,0)</f>
        <v>DRBR23A</v>
      </c>
      <c r="G44" s="131" t="str">
        <f>VLOOKUP(E44,'LISTADO ATM'!$A$2:$B$897,2,0)</f>
        <v xml:space="preserve">ATM Oficina Charles de Gaulle II </v>
      </c>
      <c r="H44" s="131" t="str">
        <f>VLOOKUP(E44,VIP!$A$2:$O18368,7,FALSE)</f>
        <v>Si</v>
      </c>
      <c r="I44" s="131" t="str">
        <f>VLOOKUP(E44,VIP!$A$2:$O10333,8,FALSE)</f>
        <v>Si</v>
      </c>
      <c r="J44" s="131" t="str">
        <f>VLOOKUP(E44,VIP!$A$2:$O10283,8,FALSE)</f>
        <v>Si</v>
      </c>
      <c r="K44" s="131" t="str">
        <f>VLOOKUP(E44,VIP!$A$2:$O13857,6,0)</f>
        <v>NO</v>
      </c>
      <c r="L44" s="122" t="s">
        <v>2418</v>
      </c>
      <c r="M44" s="132" t="s">
        <v>2447</v>
      </c>
      <c r="N44" s="132" t="s">
        <v>2454</v>
      </c>
      <c r="O44" s="131" t="s">
        <v>2556</v>
      </c>
      <c r="P44" s="131"/>
      <c r="Q44" s="141" t="s">
        <v>2418</v>
      </c>
    </row>
    <row r="45" spans="1:17" s="93" customFormat="1" ht="18" x14ac:dyDescent="0.25">
      <c r="A45" s="131" t="str">
        <f>VLOOKUP(E45,'LISTADO ATM'!$A$2:$C$898,3,0)</f>
        <v>DISTRITO NACIONAL</v>
      </c>
      <c r="B45" s="126">
        <v>3335901580</v>
      </c>
      <c r="C45" s="133">
        <v>44343.675775462965</v>
      </c>
      <c r="D45" s="133" t="s">
        <v>2450</v>
      </c>
      <c r="E45" s="121">
        <v>931</v>
      </c>
      <c r="F45" s="143" t="str">
        <f>VLOOKUP(E45,VIP!$A$2:$O13504,2,0)</f>
        <v>DRBR24N</v>
      </c>
      <c r="G45" s="131" t="str">
        <f>VLOOKUP(E45,'LISTADO ATM'!$A$2:$B$897,2,0)</f>
        <v xml:space="preserve">ATM Autobanco Luperón I </v>
      </c>
      <c r="H45" s="131" t="str">
        <f>VLOOKUP(E45,VIP!$A$2:$O18367,7,FALSE)</f>
        <v>Si</v>
      </c>
      <c r="I45" s="131" t="str">
        <f>VLOOKUP(E45,VIP!$A$2:$O10332,8,FALSE)</f>
        <v>Si</v>
      </c>
      <c r="J45" s="131" t="str">
        <f>VLOOKUP(E45,VIP!$A$2:$O10282,8,FALSE)</f>
        <v>Si</v>
      </c>
      <c r="K45" s="131" t="str">
        <f>VLOOKUP(E45,VIP!$A$2:$O13856,6,0)</f>
        <v>NO</v>
      </c>
      <c r="L45" s="122" t="s">
        <v>2443</v>
      </c>
      <c r="M45" s="132" t="s">
        <v>2447</v>
      </c>
      <c r="N45" s="132" t="s">
        <v>2454</v>
      </c>
      <c r="O45" s="131" t="s">
        <v>2455</v>
      </c>
      <c r="P45" s="131"/>
      <c r="Q45" s="141" t="s">
        <v>2443</v>
      </c>
    </row>
    <row r="46" spans="1:17" s="93" customFormat="1" ht="18" x14ac:dyDescent="0.25">
      <c r="A46" s="131" t="str">
        <f>VLOOKUP(E46,'LISTADO ATM'!$A$2:$C$898,3,0)</f>
        <v>DISTRITO NACIONAL</v>
      </c>
      <c r="B46" s="126">
        <v>3335901584</v>
      </c>
      <c r="C46" s="133">
        <v>44343.67695601852</v>
      </c>
      <c r="D46" s="133" t="s">
        <v>2450</v>
      </c>
      <c r="E46" s="121">
        <v>335</v>
      </c>
      <c r="F46" s="143" t="str">
        <f>VLOOKUP(E46,VIP!$A$2:$O13503,2,0)</f>
        <v>DRBR335</v>
      </c>
      <c r="G46" s="131" t="str">
        <f>VLOOKUP(E46,'LISTADO ATM'!$A$2:$B$897,2,0)</f>
        <v>ATM Edificio Aster</v>
      </c>
      <c r="H46" s="131" t="str">
        <f>VLOOKUP(E46,VIP!$A$2:$O18366,7,FALSE)</f>
        <v>Si</v>
      </c>
      <c r="I46" s="131" t="str">
        <f>VLOOKUP(E46,VIP!$A$2:$O10331,8,FALSE)</f>
        <v>Si</v>
      </c>
      <c r="J46" s="131" t="str">
        <f>VLOOKUP(E46,VIP!$A$2:$O10281,8,FALSE)</f>
        <v>Si</v>
      </c>
      <c r="K46" s="131" t="str">
        <f>VLOOKUP(E46,VIP!$A$2:$O13855,6,0)</f>
        <v>NO</v>
      </c>
      <c r="L46" s="122" t="s">
        <v>2418</v>
      </c>
      <c r="M46" s="132" t="s">
        <v>2447</v>
      </c>
      <c r="N46" s="132" t="s">
        <v>2454</v>
      </c>
      <c r="O46" s="131" t="s">
        <v>2455</v>
      </c>
      <c r="P46" s="131"/>
      <c r="Q46" s="141" t="s">
        <v>2418</v>
      </c>
    </row>
    <row r="47" spans="1:17" s="93" customFormat="1" ht="18" x14ac:dyDescent="0.25">
      <c r="A47" s="131" t="str">
        <f>VLOOKUP(E47,'LISTADO ATM'!$A$2:$C$898,3,0)</f>
        <v>DISTRITO NACIONAL</v>
      </c>
      <c r="B47" s="126">
        <v>3335901596</v>
      </c>
      <c r="C47" s="133">
        <v>44343.6794212963</v>
      </c>
      <c r="D47" s="133" t="s">
        <v>2450</v>
      </c>
      <c r="E47" s="121">
        <v>435</v>
      </c>
      <c r="F47" s="143" t="str">
        <f>VLOOKUP(E47,VIP!$A$2:$O13502,2,0)</f>
        <v>DRBR435</v>
      </c>
      <c r="G47" s="131" t="str">
        <f>VLOOKUP(E47,'LISTADO ATM'!$A$2:$B$897,2,0)</f>
        <v xml:space="preserve">ATM Autobanco Torre I </v>
      </c>
      <c r="H47" s="131" t="str">
        <f>VLOOKUP(E47,VIP!$A$2:$O18365,7,FALSE)</f>
        <v>Si</v>
      </c>
      <c r="I47" s="131" t="str">
        <f>VLOOKUP(E47,VIP!$A$2:$O10330,8,FALSE)</f>
        <v>Si</v>
      </c>
      <c r="J47" s="131" t="str">
        <f>VLOOKUP(E47,VIP!$A$2:$O10280,8,FALSE)</f>
        <v>Si</v>
      </c>
      <c r="K47" s="131" t="str">
        <f>VLOOKUP(E47,VIP!$A$2:$O13854,6,0)</f>
        <v>SI</v>
      </c>
      <c r="L47" s="122" t="s">
        <v>2443</v>
      </c>
      <c r="M47" s="132" t="s">
        <v>2447</v>
      </c>
      <c r="N47" s="132" t="s">
        <v>2454</v>
      </c>
      <c r="O47" s="131" t="s">
        <v>2455</v>
      </c>
      <c r="P47" s="131"/>
      <c r="Q47" s="141" t="s">
        <v>2443</v>
      </c>
    </row>
    <row r="48" spans="1:17" s="93" customFormat="1" ht="18" x14ac:dyDescent="0.25">
      <c r="A48" s="131" t="str">
        <f>VLOOKUP(E48,'LISTADO ATM'!$A$2:$C$898,3,0)</f>
        <v>NORTE</v>
      </c>
      <c r="B48" s="126">
        <v>3335901605</v>
      </c>
      <c r="C48" s="133">
        <v>44343.680879629632</v>
      </c>
      <c r="D48" s="133" t="s">
        <v>2471</v>
      </c>
      <c r="E48" s="121">
        <v>965</v>
      </c>
      <c r="F48" s="143" t="str">
        <f>VLOOKUP(E48,VIP!$A$2:$O13501,2,0)</f>
        <v>DRBR965</v>
      </c>
      <c r="G48" s="131" t="str">
        <f>VLOOKUP(E48,'LISTADO ATM'!$A$2:$B$897,2,0)</f>
        <v xml:space="preserve">ATM S/M La Fuente FUN (Santiago) </v>
      </c>
      <c r="H48" s="131" t="str">
        <f>VLOOKUP(E48,VIP!$A$2:$O18364,7,FALSE)</f>
        <v>Si</v>
      </c>
      <c r="I48" s="131" t="str">
        <f>VLOOKUP(E48,VIP!$A$2:$O10329,8,FALSE)</f>
        <v>Si</v>
      </c>
      <c r="J48" s="131" t="str">
        <f>VLOOKUP(E48,VIP!$A$2:$O10279,8,FALSE)</f>
        <v>Si</v>
      </c>
      <c r="K48" s="131" t="str">
        <f>VLOOKUP(E48,VIP!$A$2:$O13853,6,0)</f>
        <v>NO</v>
      </c>
      <c r="L48" s="122" t="s">
        <v>2418</v>
      </c>
      <c r="M48" s="132" t="s">
        <v>2447</v>
      </c>
      <c r="N48" s="132" t="s">
        <v>2454</v>
      </c>
      <c r="O48" s="131" t="s">
        <v>2556</v>
      </c>
      <c r="P48" s="131"/>
      <c r="Q48" s="141" t="s">
        <v>2418</v>
      </c>
    </row>
    <row r="49" spans="1:17" s="93" customFormat="1" ht="18" x14ac:dyDescent="0.25">
      <c r="A49" s="131" t="str">
        <f>VLOOKUP(E49,'LISTADO ATM'!$A$2:$C$898,3,0)</f>
        <v>ESTE</v>
      </c>
      <c r="B49" s="126">
        <v>3335901609</v>
      </c>
      <c r="C49" s="133">
        <v>44343.682106481479</v>
      </c>
      <c r="D49" s="133" t="s">
        <v>2450</v>
      </c>
      <c r="E49" s="121">
        <v>742</v>
      </c>
      <c r="F49" s="143" t="str">
        <f>VLOOKUP(E49,VIP!$A$2:$O13500,2,0)</f>
        <v>DRBR990</v>
      </c>
      <c r="G49" s="131" t="str">
        <f>VLOOKUP(E49,'LISTADO ATM'!$A$2:$B$897,2,0)</f>
        <v xml:space="preserve">ATM Oficina Plaza del Rey (La Romana) </v>
      </c>
      <c r="H49" s="131" t="str">
        <f>VLOOKUP(E49,VIP!$A$2:$O18363,7,FALSE)</f>
        <v>Si</v>
      </c>
      <c r="I49" s="131" t="str">
        <f>VLOOKUP(E49,VIP!$A$2:$O10328,8,FALSE)</f>
        <v>Si</v>
      </c>
      <c r="J49" s="131" t="str">
        <f>VLOOKUP(E49,VIP!$A$2:$O10278,8,FALSE)</f>
        <v>Si</v>
      </c>
      <c r="K49" s="131" t="str">
        <f>VLOOKUP(E49,VIP!$A$2:$O13852,6,0)</f>
        <v>NO</v>
      </c>
      <c r="L49" s="122" t="s">
        <v>2418</v>
      </c>
      <c r="M49" s="132" t="s">
        <v>2447</v>
      </c>
      <c r="N49" s="132" t="s">
        <v>2454</v>
      </c>
      <c r="O49" s="131" t="s">
        <v>2455</v>
      </c>
      <c r="P49" s="131"/>
      <c r="Q49" s="141" t="s">
        <v>2418</v>
      </c>
    </row>
    <row r="50" spans="1:17" s="93" customFormat="1" ht="18" x14ac:dyDescent="0.25">
      <c r="A50" s="131" t="str">
        <f>VLOOKUP(E50,'LISTADO ATM'!$A$2:$C$898,3,0)</f>
        <v>DISTRITO NACIONAL</v>
      </c>
      <c r="B50" s="126">
        <v>3335901611</v>
      </c>
      <c r="C50" s="133">
        <v>44343.682604166665</v>
      </c>
      <c r="D50" s="133" t="s">
        <v>2450</v>
      </c>
      <c r="E50" s="121">
        <v>551</v>
      </c>
      <c r="F50" s="143" t="str">
        <f>VLOOKUP(E50,VIP!$A$2:$O13499,2,0)</f>
        <v>DRBR01C</v>
      </c>
      <c r="G50" s="131" t="str">
        <f>VLOOKUP(E50,'LISTADO ATM'!$A$2:$B$897,2,0)</f>
        <v xml:space="preserve">ATM Oficina Padre Castellanos </v>
      </c>
      <c r="H50" s="131" t="str">
        <f>VLOOKUP(E50,VIP!$A$2:$O18362,7,FALSE)</f>
        <v>Si</v>
      </c>
      <c r="I50" s="131" t="str">
        <f>VLOOKUP(E50,VIP!$A$2:$O10327,8,FALSE)</f>
        <v>Si</v>
      </c>
      <c r="J50" s="131" t="str">
        <f>VLOOKUP(E50,VIP!$A$2:$O10277,8,FALSE)</f>
        <v>Si</v>
      </c>
      <c r="K50" s="131" t="str">
        <f>VLOOKUP(E50,VIP!$A$2:$O13851,6,0)</f>
        <v>NO</v>
      </c>
      <c r="L50" s="122" t="s">
        <v>2418</v>
      </c>
      <c r="M50" s="132" t="s">
        <v>2447</v>
      </c>
      <c r="N50" s="132" t="s">
        <v>2454</v>
      </c>
      <c r="O50" s="131" t="s">
        <v>2455</v>
      </c>
      <c r="P50" s="131"/>
      <c r="Q50" s="141" t="s">
        <v>2418</v>
      </c>
    </row>
    <row r="51" spans="1:17" s="93" customFormat="1" ht="18" x14ac:dyDescent="0.25">
      <c r="A51" s="131" t="str">
        <f>VLOOKUP(E51,'LISTADO ATM'!$A$2:$C$898,3,0)</f>
        <v>DISTRITO NACIONAL</v>
      </c>
      <c r="B51" s="126">
        <v>3335901616</v>
      </c>
      <c r="C51" s="133">
        <v>44343.684016203704</v>
      </c>
      <c r="D51" s="133" t="s">
        <v>2471</v>
      </c>
      <c r="E51" s="121">
        <v>735</v>
      </c>
      <c r="F51" s="143" t="str">
        <f>VLOOKUP(E51,VIP!$A$2:$O13498,2,0)</f>
        <v>DRBR179</v>
      </c>
      <c r="G51" s="131" t="str">
        <f>VLOOKUP(E51,'LISTADO ATM'!$A$2:$B$897,2,0)</f>
        <v xml:space="preserve">ATM Oficina Independencia II  </v>
      </c>
      <c r="H51" s="131" t="str">
        <f>VLOOKUP(E51,VIP!$A$2:$O18361,7,FALSE)</f>
        <v>Si</v>
      </c>
      <c r="I51" s="131" t="str">
        <f>VLOOKUP(E51,VIP!$A$2:$O10326,8,FALSE)</f>
        <v>Si</v>
      </c>
      <c r="J51" s="131" t="str">
        <f>VLOOKUP(E51,VIP!$A$2:$O10276,8,FALSE)</f>
        <v>Si</v>
      </c>
      <c r="K51" s="131" t="str">
        <f>VLOOKUP(E51,VIP!$A$2:$O13850,6,0)</f>
        <v>NO</v>
      </c>
      <c r="L51" s="122" t="s">
        <v>2443</v>
      </c>
      <c r="M51" s="132" t="s">
        <v>2447</v>
      </c>
      <c r="N51" s="132" t="s">
        <v>2454</v>
      </c>
      <c r="O51" s="131" t="s">
        <v>2556</v>
      </c>
      <c r="P51" s="131"/>
      <c r="Q51" s="141" t="s">
        <v>2443</v>
      </c>
    </row>
    <row r="52" spans="1:17" s="93" customFormat="1" ht="18" x14ac:dyDescent="0.25">
      <c r="A52" s="131" t="str">
        <f>VLOOKUP(E52,'LISTADO ATM'!$A$2:$C$898,3,0)</f>
        <v>ESTE</v>
      </c>
      <c r="B52" s="126">
        <v>3335901617</v>
      </c>
      <c r="C52" s="133">
        <v>44343.684074074074</v>
      </c>
      <c r="D52" s="133" t="s">
        <v>2450</v>
      </c>
      <c r="E52" s="121">
        <v>114</v>
      </c>
      <c r="F52" s="143" t="str">
        <f>VLOOKUP(E52,VIP!$A$2:$O13497,2,0)</f>
        <v>DRBR114</v>
      </c>
      <c r="G52" s="131" t="str">
        <f>VLOOKUP(E52,'LISTADO ATM'!$A$2:$B$897,2,0)</f>
        <v xml:space="preserve">ATM Oficina Hato Mayor </v>
      </c>
      <c r="H52" s="131" t="str">
        <f>VLOOKUP(E52,VIP!$A$2:$O18360,7,FALSE)</f>
        <v>Si</v>
      </c>
      <c r="I52" s="131" t="str">
        <f>VLOOKUP(E52,VIP!$A$2:$O10325,8,FALSE)</f>
        <v>Si</v>
      </c>
      <c r="J52" s="131" t="str">
        <f>VLOOKUP(E52,VIP!$A$2:$O10275,8,FALSE)</f>
        <v>Si</v>
      </c>
      <c r="K52" s="131" t="str">
        <f>VLOOKUP(E52,VIP!$A$2:$O13849,6,0)</f>
        <v>NO</v>
      </c>
      <c r="L52" s="122" t="s">
        <v>2418</v>
      </c>
      <c r="M52" s="132" t="s">
        <v>2447</v>
      </c>
      <c r="N52" s="132" t="s">
        <v>2454</v>
      </c>
      <c r="O52" s="131" t="s">
        <v>2455</v>
      </c>
      <c r="P52" s="131"/>
      <c r="Q52" s="141" t="s">
        <v>2418</v>
      </c>
    </row>
    <row r="53" spans="1:17" s="93" customFormat="1" ht="18" x14ac:dyDescent="0.25">
      <c r="A53" s="131" t="str">
        <f>VLOOKUP(E53,'LISTADO ATM'!$A$2:$C$898,3,0)</f>
        <v>DISTRITO NACIONAL</v>
      </c>
      <c r="B53" s="126">
        <v>3335901621</v>
      </c>
      <c r="C53" s="133">
        <v>44343.685243055559</v>
      </c>
      <c r="D53" s="133" t="s">
        <v>2471</v>
      </c>
      <c r="E53" s="121">
        <v>354</v>
      </c>
      <c r="F53" s="143" t="str">
        <f>VLOOKUP(E53,VIP!$A$2:$O13496,2,0)</f>
        <v>DRBR354</v>
      </c>
      <c r="G53" s="131" t="str">
        <f>VLOOKUP(E53,'LISTADO ATM'!$A$2:$B$897,2,0)</f>
        <v xml:space="preserve">ATM Oficina Núñez de Cáceres II </v>
      </c>
      <c r="H53" s="131" t="str">
        <f>VLOOKUP(E53,VIP!$A$2:$O18359,7,FALSE)</f>
        <v>Si</v>
      </c>
      <c r="I53" s="131" t="str">
        <f>VLOOKUP(E53,VIP!$A$2:$O10324,8,FALSE)</f>
        <v>Si</v>
      </c>
      <c r="J53" s="131" t="str">
        <f>VLOOKUP(E53,VIP!$A$2:$O10274,8,FALSE)</f>
        <v>Si</v>
      </c>
      <c r="K53" s="131" t="str">
        <f>VLOOKUP(E53,VIP!$A$2:$O13848,6,0)</f>
        <v>NO</v>
      </c>
      <c r="L53" s="122" t="s">
        <v>2418</v>
      </c>
      <c r="M53" s="132" t="s">
        <v>2447</v>
      </c>
      <c r="N53" s="132" t="s">
        <v>2454</v>
      </c>
      <c r="O53" s="131" t="s">
        <v>2556</v>
      </c>
      <c r="P53" s="131"/>
      <c r="Q53" s="141" t="s">
        <v>2418</v>
      </c>
    </row>
    <row r="54" spans="1:17" s="93" customFormat="1" ht="18" x14ac:dyDescent="0.25">
      <c r="A54" s="131" t="str">
        <f>VLOOKUP(E54,'LISTADO ATM'!$A$2:$C$898,3,0)</f>
        <v>ESTE</v>
      </c>
      <c r="B54" s="126">
        <v>3335901623</v>
      </c>
      <c r="C54" s="133">
        <v>44343.68546296296</v>
      </c>
      <c r="D54" s="133" t="s">
        <v>2450</v>
      </c>
      <c r="E54" s="121">
        <v>631</v>
      </c>
      <c r="F54" s="143" t="str">
        <f>VLOOKUP(E54,VIP!$A$2:$O13495,2,0)</f>
        <v>DRBR417</v>
      </c>
      <c r="G54" s="131" t="str">
        <f>VLOOKUP(E54,'LISTADO ATM'!$A$2:$B$897,2,0)</f>
        <v xml:space="preserve">ATM ASOCODEQUI (San Pedro) </v>
      </c>
      <c r="H54" s="131" t="str">
        <f>VLOOKUP(E54,VIP!$A$2:$O18358,7,FALSE)</f>
        <v>Si</v>
      </c>
      <c r="I54" s="131" t="str">
        <f>VLOOKUP(E54,VIP!$A$2:$O10323,8,FALSE)</f>
        <v>Si</v>
      </c>
      <c r="J54" s="131" t="str">
        <f>VLOOKUP(E54,VIP!$A$2:$O10273,8,FALSE)</f>
        <v>Si</v>
      </c>
      <c r="K54" s="131" t="str">
        <f>VLOOKUP(E54,VIP!$A$2:$O13847,6,0)</f>
        <v>NO</v>
      </c>
      <c r="L54" s="122" t="s">
        <v>2418</v>
      </c>
      <c r="M54" s="132" t="s">
        <v>2447</v>
      </c>
      <c r="N54" s="132" t="s">
        <v>2454</v>
      </c>
      <c r="O54" s="131" t="s">
        <v>2455</v>
      </c>
      <c r="P54" s="131"/>
      <c r="Q54" s="141" t="s">
        <v>2418</v>
      </c>
    </row>
    <row r="55" spans="1:17" s="93" customFormat="1" ht="18" x14ac:dyDescent="0.25">
      <c r="A55" s="131" t="str">
        <f>VLOOKUP(E55,'LISTADO ATM'!$A$2:$C$898,3,0)</f>
        <v>DISTRITO NACIONAL</v>
      </c>
      <c r="B55" s="126">
        <v>3335901625</v>
      </c>
      <c r="C55" s="133">
        <v>44343.686365740738</v>
      </c>
      <c r="D55" s="133" t="s">
        <v>2450</v>
      </c>
      <c r="E55" s="121">
        <v>147</v>
      </c>
      <c r="F55" s="143" t="str">
        <f>VLOOKUP(E55,VIP!$A$2:$O13494,2,0)</f>
        <v>DRBR147</v>
      </c>
      <c r="G55" s="131" t="str">
        <f>VLOOKUP(E55,'LISTADO ATM'!$A$2:$B$897,2,0)</f>
        <v xml:space="preserve">ATM Kiosco Megacentro I </v>
      </c>
      <c r="H55" s="131" t="str">
        <f>VLOOKUP(E55,VIP!$A$2:$O18357,7,FALSE)</f>
        <v>Si</v>
      </c>
      <c r="I55" s="131" t="str">
        <f>VLOOKUP(E55,VIP!$A$2:$O10322,8,FALSE)</f>
        <v>Si</v>
      </c>
      <c r="J55" s="131" t="str">
        <f>VLOOKUP(E55,VIP!$A$2:$O10272,8,FALSE)</f>
        <v>Si</v>
      </c>
      <c r="K55" s="131" t="str">
        <f>VLOOKUP(E55,VIP!$A$2:$O13846,6,0)</f>
        <v>NO</v>
      </c>
      <c r="L55" s="122" t="s">
        <v>2418</v>
      </c>
      <c r="M55" s="132" t="s">
        <v>2447</v>
      </c>
      <c r="N55" s="132" t="s">
        <v>2454</v>
      </c>
      <c r="O55" s="131" t="s">
        <v>2455</v>
      </c>
      <c r="P55" s="131"/>
      <c r="Q55" s="141" t="s">
        <v>2418</v>
      </c>
    </row>
    <row r="56" spans="1:17" s="93" customFormat="1" ht="18" x14ac:dyDescent="0.25">
      <c r="A56" s="131" t="str">
        <f>VLOOKUP(E56,'LISTADO ATM'!$A$2:$C$898,3,0)</f>
        <v>NORTE</v>
      </c>
      <c r="B56" s="126">
        <v>3335901627</v>
      </c>
      <c r="C56" s="133">
        <v>44343.686863425923</v>
      </c>
      <c r="D56" s="133" t="s">
        <v>2471</v>
      </c>
      <c r="E56" s="121">
        <v>809</v>
      </c>
      <c r="F56" s="143" t="str">
        <f>VLOOKUP(E56,VIP!$A$2:$O13493,2,0)</f>
        <v>DRBR809</v>
      </c>
      <c r="G56" s="131" t="str">
        <f>VLOOKUP(E56,'LISTADO ATM'!$A$2:$B$897,2,0)</f>
        <v>ATM Yoma (Cotuí)</v>
      </c>
      <c r="H56" s="131" t="str">
        <f>VLOOKUP(E56,VIP!$A$2:$O18356,7,FALSE)</f>
        <v>Si</v>
      </c>
      <c r="I56" s="131" t="str">
        <f>VLOOKUP(E56,VIP!$A$2:$O10321,8,FALSE)</f>
        <v>Si</v>
      </c>
      <c r="J56" s="131" t="str">
        <f>VLOOKUP(E56,VIP!$A$2:$O10271,8,FALSE)</f>
        <v>Si</v>
      </c>
      <c r="K56" s="131" t="str">
        <f>VLOOKUP(E56,VIP!$A$2:$O13845,6,0)</f>
        <v>NO</v>
      </c>
      <c r="L56" s="122" t="s">
        <v>2443</v>
      </c>
      <c r="M56" s="132" t="s">
        <v>2447</v>
      </c>
      <c r="N56" s="132" t="s">
        <v>2454</v>
      </c>
      <c r="O56" s="131" t="s">
        <v>2556</v>
      </c>
      <c r="P56" s="131"/>
      <c r="Q56" s="141" t="s">
        <v>2443</v>
      </c>
    </row>
    <row r="57" spans="1:17" s="93" customFormat="1" ht="18" x14ac:dyDescent="0.25">
      <c r="A57" s="131" t="str">
        <f>VLOOKUP(E57,'LISTADO ATM'!$A$2:$C$898,3,0)</f>
        <v>DISTRITO NACIONAL</v>
      </c>
      <c r="B57" s="126">
        <v>3335901628</v>
      </c>
      <c r="C57" s="133">
        <v>44343.687627314815</v>
      </c>
      <c r="D57" s="133" t="s">
        <v>2450</v>
      </c>
      <c r="E57" s="121">
        <v>572</v>
      </c>
      <c r="F57" s="143" t="str">
        <f>VLOOKUP(E57,VIP!$A$2:$O13492,2,0)</f>
        <v>DRBR174</v>
      </c>
      <c r="G57" s="131" t="str">
        <f>VLOOKUP(E57,'LISTADO ATM'!$A$2:$B$897,2,0)</f>
        <v xml:space="preserve">ATM Olé Ovando </v>
      </c>
      <c r="H57" s="131" t="str">
        <f>VLOOKUP(E57,VIP!$A$2:$O18355,7,FALSE)</f>
        <v>Si</v>
      </c>
      <c r="I57" s="131" t="str">
        <f>VLOOKUP(E57,VIP!$A$2:$O10320,8,FALSE)</f>
        <v>Si</v>
      </c>
      <c r="J57" s="131" t="str">
        <f>VLOOKUP(E57,VIP!$A$2:$O10270,8,FALSE)</f>
        <v>Si</v>
      </c>
      <c r="K57" s="131" t="str">
        <f>VLOOKUP(E57,VIP!$A$2:$O13844,6,0)</f>
        <v>NO</v>
      </c>
      <c r="L57" s="122" t="s">
        <v>2443</v>
      </c>
      <c r="M57" s="132" t="s">
        <v>2447</v>
      </c>
      <c r="N57" s="132" t="s">
        <v>2454</v>
      </c>
      <c r="O57" s="131" t="s">
        <v>2455</v>
      </c>
      <c r="P57" s="131"/>
      <c r="Q57" s="141" t="s">
        <v>2443</v>
      </c>
    </row>
    <row r="58" spans="1:17" s="93" customFormat="1" ht="18" x14ac:dyDescent="0.25">
      <c r="A58" s="131" t="str">
        <f>VLOOKUP(E58,'LISTADO ATM'!$A$2:$C$898,3,0)</f>
        <v>NORTE</v>
      </c>
      <c r="B58" s="126">
        <v>3335901630</v>
      </c>
      <c r="C58" s="133">
        <v>44343.688159722224</v>
      </c>
      <c r="D58" s="133" t="s">
        <v>2471</v>
      </c>
      <c r="E58" s="121">
        <v>63</v>
      </c>
      <c r="F58" s="143" t="str">
        <f>VLOOKUP(E58,VIP!$A$2:$O13491,2,0)</f>
        <v>DRBR063</v>
      </c>
      <c r="G58" s="131" t="str">
        <f>VLOOKUP(E58,'LISTADO ATM'!$A$2:$B$897,2,0)</f>
        <v xml:space="preserve">ATM Oficina Villa Vásquez (Montecristi) </v>
      </c>
      <c r="H58" s="131" t="str">
        <f>VLOOKUP(E58,VIP!$A$2:$O18354,7,FALSE)</f>
        <v>Si</v>
      </c>
      <c r="I58" s="131" t="str">
        <f>VLOOKUP(E58,VIP!$A$2:$O10319,8,FALSE)</f>
        <v>Si</v>
      </c>
      <c r="J58" s="131" t="str">
        <f>VLOOKUP(E58,VIP!$A$2:$O10269,8,FALSE)</f>
        <v>Si</v>
      </c>
      <c r="K58" s="131" t="str">
        <f>VLOOKUP(E58,VIP!$A$2:$O13843,6,0)</f>
        <v>NO</v>
      </c>
      <c r="L58" s="122" t="s">
        <v>2418</v>
      </c>
      <c r="M58" s="132" t="s">
        <v>2447</v>
      </c>
      <c r="N58" s="132" t="s">
        <v>2454</v>
      </c>
      <c r="O58" s="131" t="s">
        <v>2556</v>
      </c>
      <c r="P58" s="131"/>
      <c r="Q58" s="141" t="s">
        <v>2418</v>
      </c>
    </row>
    <row r="59" spans="1:17" s="93" customFormat="1" ht="18" x14ac:dyDescent="0.25">
      <c r="A59" s="131" t="str">
        <f>VLOOKUP(E59,'LISTADO ATM'!$A$2:$C$898,3,0)</f>
        <v>NORTE</v>
      </c>
      <c r="B59" s="126">
        <v>3335901632</v>
      </c>
      <c r="C59" s="133">
        <v>44343.689201388886</v>
      </c>
      <c r="D59" s="133" t="s">
        <v>2471</v>
      </c>
      <c r="E59" s="121">
        <v>91</v>
      </c>
      <c r="F59" s="143" t="str">
        <f>VLOOKUP(E59,VIP!$A$2:$O13490,2,0)</f>
        <v>DRBR091</v>
      </c>
      <c r="G59" s="131" t="str">
        <f>VLOOKUP(E59,'LISTADO ATM'!$A$2:$B$897,2,0)</f>
        <v xml:space="preserve">ATM UNP Villa Isabela </v>
      </c>
      <c r="H59" s="131" t="str">
        <f>VLOOKUP(E59,VIP!$A$2:$O18353,7,FALSE)</f>
        <v>Si</v>
      </c>
      <c r="I59" s="131" t="str">
        <f>VLOOKUP(E59,VIP!$A$2:$O10318,8,FALSE)</f>
        <v>Si</v>
      </c>
      <c r="J59" s="131" t="str">
        <f>VLOOKUP(E59,VIP!$A$2:$O10268,8,FALSE)</f>
        <v>Si</v>
      </c>
      <c r="K59" s="131" t="str">
        <f>VLOOKUP(E59,VIP!$A$2:$O13842,6,0)</f>
        <v>NO</v>
      </c>
      <c r="L59" s="122" t="s">
        <v>2418</v>
      </c>
      <c r="M59" s="132" t="s">
        <v>2447</v>
      </c>
      <c r="N59" s="132" t="s">
        <v>2454</v>
      </c>
      <c r="O59" s="131" t="s">
        <v>2556</v>
      </c>
      <c r="P59" s="131"/>
      <c r="Q59" s="141" t="s">
        <v>2418</v>
      </c>
    </row>
    <row r="60" spans="1:17" s="93" customFormat="1" ht="18" x14ac:dyDescent="0.25">
      <c r="A60" s="131" t="str">
        <f>VLOOKUP(E60,'LISTADO ATM'!$A$2:$C$898,3,0)</f>
        <v>NORTE</v>
      </c>
      <c r="B60" s="126">
        <v>3335901635</v>
      </c>
      <c r="C60" s="133">
        <v>44343.690740740742</v>
      </c>
      <c r="D60" s="133" t="s">
        <v>2471</v>
      </c>
      <c r="E60" s="121">
        <v>119</v>
      </c>
      <c r="F60" s="143" t="str">
        <f>VLOOKUP(E60,VIP!$A$2:$O13489,2,0)</f>
        <v>DRBR119</v>
      </c>
      <c r="G60" s="131" t="str">
        <f>VLOOKUP(E60,'LISTADO ATM'!$A$2:$B$897,2,0)</f>
        <v>ATM Oficina La Barranquita</v>
      </c>
      <c r="H60" s="131" t="str">
        <f>VLOOKUP(E60,VIP!$A$2:$O18352,7,FALSE)</f>
        <v>N/A</v>
      </c>
      <c r="I60" s="131" t="str">
        <f>VLOOKUP(E60,VIP!$A$2:$O10317,8,FALSE)</f>
        <v>N/A</v>
      </c>
      <c r="J60" s="131" t="str">
        <f>VLOOKUP(E60,VIP!$A$2:$O10267,8,FALSE)</f>
        <v>N/A</v>
      </c>
      <c r="K60" s="131" t="str">
        <f>VLOOKUP(E60,VIP!$A$2:$O13841,6,0)</f>
        <v>N/A</v>
      </c>
      <c r="L60" s="122" t="s">
        <v>2418</v>
      </c>
      <c r="M60" s="132" t="s">
        <v>2447</v>
      </c>
      <c r="N60" s="132" t="s">
        <v>2454</v>
      </c>
      <c r="O60" s="131" t="s">
        <v>2556</v>
      </c>
      <c r="P60" s="131"/>
      <c r="Q60" s="141" t="s">
        <v>2418</v>
      </c>
    </row>
    <row r="61" spans="1:17" s="93" customFormat="1" ht="18" x14ac:dyDescent="0.25">
      <c r="A61" s="131" t="str">
        <f>VLOOKUP(E61,'LISTADO ATM'!$A$2:$C$898,3,0)</f>
        <v>DISTRITO NACIONAL</v>
      </c>
      <c r="B61" s="126">
        <v>3335901665</v>
      </c>
      <c r="C61" s="133">
        <v>44343.706585648149</v>
      </c>
      <c r="D61" s="133" t="s">
        <v>2450</v>
      </c>
      <c r="E61" s="121">
        <v>697</v>
      </c>
      <c r="F61" s="143" t="str">
        <f>VLOOKUP(E61,VIP!$A$2:$O13487,2,0)</f>
        <v>DRBR697</v>
      </c>
      <c r="G61" s="131" t="str">
        <f>VLOOKUP(E61,'LISTADO ATM'!$A$2:$B$897,2,0)</f>
        <v>ATM Hipermercado Olé Ciudad Juan Bosch</v>
      </c>
      <c r="H61" s="131" t="str">
        <f>VLOOKUP(E61,VIP!$A$2:$O18350,7,FALSE)</f>
        <v>Si</v>
      </c>
      <c r="I61" s="131" t="str">
        <f>VLOOKUP(E61,VIP!$A$2:$O10315,8,FALSE)</f>
        <v>Si</v>
      </c>
      <c r="J61" s="131" t="str">
        <f>VLOOKUP(E61,VIP!$A$2:$O10265,8,FALSE)</f>
        <v>Si</v>
      </c>
      <c r="K61" s="131" t="str">
        <f>VLOOKUP(E61,VIP!$A$2:$O13839,6,0)</f>
        <v>NO</v>
      </c>
      <c r="L61" s="122" t="s">
        <v>2418</v>
      </c>
      <c r="M61" s="132" t="s">
        <v>2447</v>
      </c>
      <c r="N61" s="132" t="s">
        <v>2454</v>
      </c>
      <c r="O61" s="131" t="s">
        <v>2455</v>
      </c>
      <c r="P61" s="131"/>
      <c r="Q61" s="141" t="s">
        <v>2418</v>
      </c>
    </row>
    <row r="62" spans="1:17" s="93" customFormat="1" ht="18" x14ac:dyDescent="0.25">
      <c r="A62" s="131" t="str">
        <f>VLOOKUP(E62,'LISTADO ATM'!$A$2:$C$898,3,0)</f>
        <v>SUR</v>
      </c>
      <c r="B62" s="126">
        <v>3335901671</v>
      </c>
      <c r="C62" s="133">
        <v>44343.709293981483</v>
      </c>
      <c r="D62" s="133" t="s">
        <v>2450</v>
      </c>
      <c r="E62" s="121">
        <v>44</v>
      </c>
      <c r="F62" s="143" t="str">
        <f>VLOOKUP(E62,VIP!$A$2:$O13486,2,0)</f>
        <v>DRBR044</v>
      </c>
      <c r="G62" s="131" t="str">
        <f>VLOOKUP(E62,'LISTADO ATM'!$A$2:$B$897,2,0)</f>
        <v xml:space="preserve">ATM Oficina Pedernales </v>
      </c>
      <c r="H62" s="131" t="str">
        <f>VLOOKUP(E62,VIP!$A$2:$O18349,7,FALSE)</f>
        <v>Si</v>
      </c>
      <c r="I62" s="131" t="str">
        <f>VLOOKUP(E62,VIP!$A$2:$O10314,8,FALSE)</f>
        <v>Si</v>
      </c>
      <c r="J62" s="131" t="str">
        <f>VLOOKUP(E62,VIP!$A$2:$O10264,8,FALSE)</f>
        <v>Si</v>
      </c>
      <c r="K62" s="131" t="str">
        <f>VLOOKUP(E62,VIP!$A$2:$O13838,6,0)</f>
        <v>SI</v>
      </c>
      <c r="L62" s="122" t="s">
        <v>2418</v>
      </c>
      <c r="M62" s="132" t="s">
        <v>2447</v>
      </c>
      <c r="N62" s="132" t="s">
        <v>2454</v>
      </c>
      <c r="O62" s="131" t="s">
        <v>2455</v>
      </c>
      <c r="P62" s="131"/>
      <c r="Q62" s="141" t="s">
        <v>2418</v>
      </c>
    </row>
    <row r="63" spans="1:17" s="93" customFormat="1" ht="18" x14ac:dyDescent="0.25">
      <c r="A63" s="131" t="str">
        <f>VLOOKUP(E63,'LISTADO ATM'!$A$2:$C$898,3,0)</f>
        <v>NORTE</v>
      </c>
      <c r="B63" s="126">
        <v>3335901678</v>
      </c>
      <c r="C63" s="133">
        <v>44343.710902777777</v>
      </c>
      <c r="D63" s="133" t="s">
        <v>2557</v>
      </c>
      <c r="E63" s="121">
        <v>198</v>
      </c>
      <c r="F63" s="143" t="str">
        <f>VLOOKUP(E63,VIP!$A$2:$O13485,2,0)</f>
        <v>DRBR198</v>
      </c>
      <c r="G63" s="131" t="str">
        <f>VLOOKUP(E63,'LISTADO ATM'!$A$2:$B$897,2,0)</f>
        <v xml:space="preserve">ATM Almacenes El Encanto  (Santiago) </v>
      </c>
      <c r="H63" s="131" t="str">
        <f>VLOOKUP(E63,VIP!$A$2:$O18348,7,FALSE)</f>
        <v>NO</v>
      </c>
      <c r="I63" s="131" t="str">
        <f>VLOOKUP(E63,VIP!$A$2:$O10313,8,FALSE)</f>
        <v>NO</v>
      </c>
      <c r="J63" s="131" t="str">
        <f>VLOOKUP(E63,VIP!$A$2:$O10263,8,FALSE)</f>
        <v>NO</v>
      </c>
      <c r="K63" s="131" t="str">
        <f>VLOOKUP(E63,VIP!$A$2:$O13837,6,0)</f>
        <v>NO</v>
      </c>
      <c r="L63" s="122" t="s">
        <v>2418</v>
      </c>
      <c r="M63" s="132" t="s">
        <v>2447</v>
      </c>
      <c r="N63" s="132" t="s">
        <v>2559</v>
      </c>
      <c r="O63" s="131" t="s">
        <v>2558</v>
      </c>
      <c r="P63" s="131"/>
      <c r="Q63" s="141" t="s">
        <v>2418</v>
      </c>
    </row>
    <row r="64" spans="1:17" s="93" customFormat="1" ht="18" x14ac:dyDescent="0.25">
      <c r="A64" s="131" t="str">
        <f>VLOOKUP(E64,'LISTADO ATM'!$A$2:$C$898,3,0)</f>
        <v>DISTRITO NACIONAL</v>
      </c>
      <c r="B64" s="126">
        <v>3335901708</v>
      </c>
      <c r="C64" s="133">
        <v>44343.73337962963</v>
      </c>
      <c r="D64" s="133" t="s">
        <v>2450</v>
      </c>
      <c r="E64" s="121">
        <v>967</v>
      </c>
      <c r="F64" s="143" t="str">
        <f>VLOOKUP(E64,VIP!$A$2:$O13483,2,0)</f>
        <v>DRBR967</v>
      </c>
      <c r="G64" s="131" t="str">
        <f>VLOOKUP(E64,'LISTADO ATM'!$A$2:$B$897,2,0)</f>
        <v xml:space="preserve">ATM UNP Hiper Olé Autopista Duarte </v>
      </c>
      <c r="H64" s="131" t="str">
        <f>VLOOKUP(E64,VIP!$A$2:$O18346,7,FALSE)</f>
        <v>Si</v>
      </c>
      <c r="I64" s="131" t="str">
        <f>VLOOKUP(E64,VIP!$A$2:$O10311,8,FALSE)</f>
        <v>Si</v>
      </c>
      <c r="J64" s="131" t="str">
        <f>VLOOKUP(E64,VIP!$A$2:$O10261,8,FALSE)</f>
        <v>Si</v>
      </c>
      <c r="K64" s="131" t="str">
        <f>VLOOKUP(E64,VIP!$A$2:$O13835,6,0)</f>
        <v>NO</v>
      </c>
      <c r="L64" s="122" t="s">
        <v>2418</v>
      </c>
      <c r="M64" s="132" t="s">
        <v>2447</v>
      </c>
      <c r="N64" s="132" t="s">
        <v>2454</v>
      </c>
      <c r="O64" s="131" t="s">
        <v>2455</v>
      </c>
      <c r="P64" s="131"/>
      <c r="Q64" s="141" t="s">
        <v>2418</v>
      </c>
    </row>
    <row r="65" spans="1:17" s="93" customFormat="1" ht="18" x14ac:dyDescent="0.25">
      <c r="A65" s="131" t="str">
        <f>VLOOKUP(E65,'LISTADO ATM'!$A$2:$C$898,3,0)</f>
        <v>DISTRITO NACIONAL</v>
      </c>
      <c r="B65" s="126">
        <v>3335901709</v>
      </c>
      <c r="C65" s="133">
        <v>44343.734224537038</v>
      </c>
      <c r="D65" s="133" t="s">
        <v>2180</v>
      </c>
      <c r="E65" s="121">
        <v>686</v>
      </c>
      <c r="F65" s="143" t="str">
        <f>VLOOKUP(E65,VIP!$A$2:$O13482,2,0)</f>
        <v>DRBR686</v>
      </c>
      <c r="G65" s="131" t="str">
        <f>VLOOKUP(E65,'LISTADO ATM'!$A$2:$B$897,2,0)</f>
        <v>ATM Autoservicio Oficina Máximo Gómez</v>
      </c>
      <c r="H65" s="131" t="str">
        <f>VLOOKUP(E65,VIP!$A$2:$O18345,7,FALSE)</f>
        <v>Si</v>
      </c>
      <c r="I65" s="131" t="str">
        <f>VLOOKUP(E65,VIP!$A$2:$O10310,8,FALSE)</f>
        <v>Si</v>
      </c>
      <c r="J65" s="131" t="str">
        <f>VLOOKUP(E65,VIP!$A$2:$O10260,8,FALSE)</f>
        <v>Si</v>
      </c>
      <c r="K65" s="131" t="str">
        <f>VLOOKUP(E65,VIP!$A$2:$O13834,6,0)</f>
        <v>NO</v>
      </c>
      <c r="L65" s="122" t="s">
        <v>2219</v>
      </c>
      <c r="M65" s="132" t="s">
        <v>2447</v>
      </c>
      <c r="N65" s="132" t="s">
        <v>2454</v>
      </c>
      <c r="O65" s="131" t="s">
        <v>2456</v>
      </c>
      <c r="P65" s="131"/>
      <c r="Q65" s="141" t="s">
        <v>2219</v>
      </c>
    </row>
    <row r="66" spans="1:17" s="93" customFormat="1" ht="18" x14ac:dyDescent="0.25">
      <c r="A66" s="131" t="str">
        <f>VLOOKUP(E66,'LISTADO ATM'!$A$2:$C$898,3,0)</f>
        <v>DISTRITO NACIONAL</v>
      </c>
      <c r="B66" s="126">
        <v>3335901711</v>
      </c>
      <c r="C66" s="133">
        <v>44343.736342592594</v>
      </c>
      <c r="D66" s="133" t="s">
        <v>2450</v>
      </c>
      <c r="E66" s="121">
        <v>406</v>
      </c>
      <c r="F66" s="143" t="str">
        <f>VLOOKUP(E66,VIP!$A$2:$O13481,2,0)</f>
        <v>DRBR406</v>
      </c>
      <c r="G66" s="131" t="str">
        <f>VLOOKUP(E66,'LISTADO ATM'!$A$2:$B$897,2,0)</f>
        <v xml:space="preserve">ATM UNP Plaza Lama Máximo Gómez </v>
      </c>
      <c r="H66" s="131" t="str">
        <f>VLOOKUP(E66,VIP!$A$2:$O18344,7,FALSE)</f>
        <v>Si</v>
      </c>
      <c r="I66" s="131" t="str">
        <f>VLOOKUP(E66,VIP!$A$2:$O10309,8,FALSE)</f>
        <v>Si</v>
      </c>
      <c r="J66" s="131" t="str">
        <f>VLOOKUP(E66,VIP!$A$2:$O10259,8,FALSE)</f>
        <v>Si</v>
      </c>
      <c r="K66" s="131" t="str">
        <f>VLOOKUP(E66,VIP!$A$2:$O13833,6,0)</f>
        <v>SI</v>
      </c>
      <c r="L66" s="122" t="s">
        <v>2418</v>
      </c>
      <c r="M66" s="132" t="s">
        <v>2447</v>
      </c>
      <c r="N66" s="132" t="s">
        <v>2454</v>
      </c>
      <c r="O66" s="131" t="s">
        <v>2455</v>
      </c>
      <c r="P66" s="131"/>
      <c r="Q66" s="141" t="s">
        <v>2418</v>
      </c>
    </row>
    <row r="67" spans="1:17" s="93" customFormat="1" ht="18" x14ac:dyDescent="0.25">
      <c r="A67" s="131" t="str">
        <f>VLOOKUP(E67,'LISTADO ATM'!$A$2:$C$898,3,0)</f>
        <v>DISTRITO NACIONAL</v>
      </c>
      <c r="B67" s="126">
        <v>3335901716</v>
      </c>
      <c r="C67" s="133">
        <v>44343.740868055553</v>
      </c>
      <c r="D67" s="133" t="s">
        <v>2180</v>
      </c>
      <c r="E67" s="121">
        <v>235</v>
      </c>
      <c r="F67" s="143" t="str">
        <f>VLOOKUP(E67,VIP!$A$2:$O13480,2,0)</f>
        <v>DRBR235</v>
      </c>
      <c r="G67" s="131" t="str">
        <f>VLOOKUP(E67,'LISTADO ATM'!$A$2:$B$897,2,0)</f>
        <v xml:space="preserve">ATM Oficina Multicentro La Sirena San Isidro </v>
      </c>
      <c r="H67" s="131" t="str">
        <f>VLOOKUP(E67,VIP!$A$2:$O18343,7,FALSE)</f>
        <v>Si</v>
      </c>
      <c r="I67" s="131" t="str">
        <f>VLOOKUP(E67,VIP!$A$2:$O10308,8,FALSE)</f>
        <v>Si</v>
      </c>
      <c r="J67" s="131" t="str">
        <f>VLOOKUP(E67,VIP!$A$2:$O10258,8,FALSE)</f>
        <v>Si</v>
      </c>
      <c r="K67" s="131" t="str">
        <f>VLOOKUP(E67,VIP!$A$2:$O13832,6,0)</f>
        <v>SI</v>
      </c>
      <c r="L67" s="122" t="s">
        <v>2555</v>
      </c>
      <c r="M67" s="132" t="s">
        <v>2447</v>
      </c>
      <c r="N67" s="132" t="s">
        <v>2454</v>
      </c>
      <c r="O67" s="131" t="s">
        <v>2456</v>
      </c>
      <c r="P67" s="131"/>
      <c r="Q67" s="141" t="s">
        <v>2555</v>
      </c>
    </row>
    <row r="68" spans="1:17" s="93" customFormat="1" ht="18" x14ac:dyDescent="0.25">
      <c r="A68" s="131" t="str">
        <f>VLOOKUP(E68,'LISTADO ATM'!$A$2:$C$898,3,0)</f>
        <v>NORTE</v>
      </c>
      <c r="B68" s="126">
        <v>3335901718</v>
      </c>
      <c r="C68" s="133">
        <v>44343.743993055556</v>
      </c>
      <c r="D68" s="133" t="s">
        <v>2181</v>
      </c>
      <c r="E68" s="121">
        <v>99</v>
      </c>
      <c r="F68" s="143" t="str">
        <f>VLOOKUP(E68,VIP!$A$2:$O13479,2,0)</f>
        <v>DRBR099</v>
      </c>
      <c r="G68" s="131" t="str">
        <f>VLOOKUP(E68,'LISTADO ATM'!$A$2:$B$897,2,0)</f>
        <v xml:space="preserve">ATM Multicentro La Sirena S.F.M. </v>
      </c>
      <c r="H68" s="131" t="str">
        <f>VLOOKUP(E68,VIP!$A$2:$O18342,7,FALSE)</f>
        <v>Si</v>
      </c>
      <c r="I68" s="131" t="str">
        <f>VLOOKUP(E68,VIP!$A$2:$O10307,8,FALSE)</f>
        <v>Si</v>
      </c>
      <c r="J68" s="131" t="str">
        <f>VLOOKUP(E68,VIP!$A$2:$O10257,8,FALSE)</f>
        <v>Si</v>
      </c>
      <c r="K68" s="131" t="str">
        <f>VLOOKUP(E68,VIP!$A$2:$O13831,6,0)</f>
        <v>NO</v>
      </c>
      <c r="L68" s="122" t="s">
        <v>2555</v>
      </c>
      <c r="M68" s="132" t="s">
        <v>2447</v>
      </c>
      <c r="N68" s="132" t="s">
        <v>2454</v>
      </c>
      <c r="O68" s="131" t="s">
        <v>2552</v>
      </c>
      <c r="P68" s="131"/>
      <c r="Q68" s="141" t="s">
        <v>2555</v>
      </c>
    </row>
    <row r="69" spans="1:17" s="93" customFormat="1" ht="18" x14ac:dyDescent="0.25">
      <c r="A69" s="131" t="str">
        <f>VLOOKUP(E69,'LISTADO ATM'!$A$2:$C$898,3,0)</f>
        <v>NORTE</v>
      </c>
      <c r="B69" s="126">
        <v>3335901723</v>
      </c>
      <c r="C69" s="133">
        <v>44343.748877314814</v>
      </c>
      <c r="D69" s="133" t="s">
        <v>2471</v>
      </c>
      <c r="E69" s="121">
        <v>144</v>
      </c>
      <c r="F69" s="143" t="str">
        <f>VLOOKUP(E69,VIP!$A$2:$O13478,2,0)</f>
        <v>DRBR144</v>
      </c>
      <c r="G69" s="131" t="str">
        <f>VLOOKUP(E69,'LISTADO ATM'!$A$2:$B$897,2,0)</f>
        <v xml:space="preserve">ATM Oficina Villa Altagracia </v>
      </c>
      <c r="H69" s="131" t="str">
        <f>VLOOKUP(E69,VIP!$A$2:$O18341,7,FALSE)</f>
        <v>Si</v>
      </c>
      <c r="I69" s="131" t="str">
        <f>VLOOKUP(E69,VIP!$A$2:$O10306,8,FALSE)</f>
        <v>Si</v>
      </c>
      <c r="J69" s="131" t="str">
        <f>VLOOKUP(E69,VIP!$A$2:$O10256,8,FALSE)</f>
        <v>Si</v>
      </c>
      <c r="K69" s="131" t="str">
        <f>VLOOKUP(E69,VIP!$A$2:$O13830,6,0)</f>
        <v>SI</v>
      </c>
      <c r="L69" s="122" t="s">
        <v>2418</v>
      </c>
      <c r="M69" s="132" t="s">
        <v>2447</v>
      </c>
      <c r="N69" s="132" t="s">
        <v>2454</v>
      </c>
      <c r="O69" s="131" t="s">
        <v>2556</v>
      </c>
      <c r="P69" s="131"/>
      <c r="Q69" s="141" t="s">
        <v>2418</v>
      </c>
    </row>
    <row r="70" spans="1:17" s="93" customFormat="1" ht="18" x14ac:dyDescent="0.25">
      <c r="A70" s="131" t="str">
        <f>VLOOKUP(E70,'LISTADO ATM'!$A$2:$C$898,3,0)</f>
        <v>ESTE</v>
      </c>
      <c r="B70" s="126">
        <v>3335901731</v>
      </c>
      <c r="C70" s="133">
        <v>44343.759328703702</v>
      </c>
      <c r="D70" s="133" t="s">
        <v>2180</v>
      </c>
      <c r="E70" s="121">
        <v>368</v>
      </c>
      <c r="F70" s="143" t="str">
        <f>VLOOKUP(E70,VIP!$A$2:$O13477,2,0)</f>
        <v xml:space="preserve">DRBR368 </v>
      </c>
      <c r="G70" s="131" t="str">
        <f>VLOOKUP(E70,'LISTADO ATM'!$A$2:$B$897,2,0)</f>
        <v>ATM Ayuntamiento Peralvillo</v>
      </c>
      <c r="H70" s="131" t="str">
        <f>VLOOKUP(E70,VIP!$A$2:$O18340,7,FALSE)</f>
        <v>N/A</v>
      </c>
      <c r="I70" s="131" t="str">
        <f>VLOOKUP(E70,VIP!$A$2:$O10305,8,FALSE)</f>
        <v>N/A</v>
      </c>
      <c r="J70" s="131" t="str">
        <f>VLOOKUP(E70,VIP!$A$2:$O10255,8,FALSE)</f>
        <v>N/A</v>
      </c>
      <c r="K70" s="131" t="str">
        <f>VLOOKUP(E70,VIP!$A$2:$O13829,6,0)</f>
        <v>N/A</v>
      </c>
      <c r="L70" s="122" t="s">
        <v>2245</v>
      </c>
      <c r="M70" s="132" t="s">
        <v>2447</v>
      </c>
      <c r="N70" s="132" t="s">
        <v>2454</v>
      </c>
      <c r="O70" s="131" t="s">
        <v>2456</v>
      </c>
      <c r="P70" s="131"/>
      <c r="Q70" s="141" t="s">
        <v>2245</v>
      </c>
    </row>
    <row r="71" spans="1:17" s="93" customFormat="1" ht="18" x14ac:dyDescent="0.25">
      <c r="A71" s="131" t="str">
        <f>VLOOKUP(E71,'LISTADO ATM'!$A$2:$C$898,3,0)</f>
        <v>DISTRITO NACIONAL</v>
      </c>
      <c r="B71" s="126">
        <v>3335901733</v>
      </c>
      <c r="C71" s="133">
        <v>44343.761111111111</v>
      </c>
      <c r="D71" s="133" t="s">
        <v>2180</v>
      </c>
      <c r="E71" s="121">
        <v>23</v>
      </c>
      <c r="F71" s="143" t="str">
        <f>VLOOKUP(E71,VIP!$A$2:$O13475,2,0)</f>
        <v>DRBR023</v>
      </c>
      <c r="G71" s="131" t="str">
        <f>VLOOKUP(E71,'LISTADO ATM'!$A$2:$B$897,2,0)</f>
        <v xml:space="preserve">ATM Oficina México </v>
      </c>
      <c r="H71" s="131" t="str">
        <f>VLOOKUP(E71,VIP!$A$2:$O18338,7,FALSE)</f>
        <v>Si</v>
      </c>
      <c r="I71" s="131" t="str">
        <f>VLOOKUP(E71,VIP!$A$2:$O10303,8,FALSE)</f>
        <v>Si</v>
      </c>
      <c r="J71" s="131" t="str">
        <f>VLOOKUP(E71,VIP!$A$2:$O10253,8,FALSE)</f>
        <v>Si</v>
      </c>
      <c r="K71" s="131" t="str">
        <f>VLOOKUP(E71,VIP!$A$2:$O13827,6,0)</f>
        <v>NO</v>
      </c>
      <c r="L71" s="122" t="s">
        <v>2555</v>
      </c>
      <c r="M71" s="132" t="s">
        <v>2447</v>
      </c>
      <c r="N71" s="132" t="s">
        <v>2454</v>
      </c>
      <c r="O71" s="131" t="s">
        <v>2456</v>
      </c>
      <c r="P71" s="131"/>
      <c r="Q71" s="141" t="s">
        <v>2555</v>
      </c>
    </row>
    <row r="72" spans="1:17" s="93" customFormat="1" ht="18" x14ac:dyDescent="0.25">
      <c r="A72" s="131" t="str">
        <f>VLOOKUP(E72,'LISTADO ATM'!$A$2:$C$898,3,0)</f>
        <v>SUR</v>
      </c>
      <c r="B72" s="126">
        <v>3335901734</v>
      </c>
      <c r="C72" s="133">
        <v>44343.762187499997</v>
      </c>
      <c r="D72" s="133" t="s">
        <v>2180</v>
      </c>
      <c r="E72" s="121">
        <v>84</v>
      </c>
      <c r="F72" s="143" t="str">
        <f>VLOOKUP(E72,VIP!$A$2:$O13474,2,0)</f>
        <v>DRBR084</v>
      </c>
      <c r="G72" s="131" t="str">
        <f>VLOOKUP(E72,'LISTADO ATM'!$A$2:$B$897,2,0)</f>
        <v xml:space="preserve">ATM Oficina Multicentro Sirena San Cristóbal </v>
      </c>
      <c r="H72" s="131" t="str">
        <f>VLOOKUP(E72,VIP!$A$2:$O18337,7,FALSE)</f>
        <v>Si</v>
      </c>
      <c r="I72" s="131" t="str">
        <f>VLOOKUP(E72,VIP!$A$2:$O10302,8,FALSE)</f>
        <v>Si</v>
      </c>
      <c r="J72" s="131" t="str">
        <f>VLOOKUP(E72,VIP!$A$2:$O10252,8,FALSE)</f>
        <v>Si</v>
      </c>
      <c r="K72" s="131" t="str">
        <f>VLOOKUP(E72,VIP!$A$2:$O13826,6,0)</f>
        <v>SI</v>
      </c>
      <c r="L72" s="122" t="s">
        <v>2219</v>
      </c>
      <c r="M72" s="132" t="s">
        <v>2447</v>
      </c>
      <c r="N72" s="132" t="s">
        <v>2454</v>
      </c>
      <c r="O72" s="131" t="s">
        <v>2456</v>
      </c>
      <c r="P72" s="131"/>
      <c r="Q72" s="141" t="s">
        <v>2219</v>
      </c>
    </row>
    <row r="73" spans="1:17" s="93" customFormat="1" ht="18" x14ac:dyDescent="0.25">
      <c r="A73" s="131" t="str">
        <f>VLOOKUP(E73,'LISTADO ATM'!$A$2:$C$898,3,0)</f>
        <v>DISTRITO NACIONAL</v>
      </c>
      <c r="B73" s="126">
        <v>3335901763</v>
      </c>
      <c r="C73" s="133">
        <v>44343.802766203706</v>
      </c>
      <c r="D73" s="133" t="s">
        <v>2450</v>
      </c>
      <c r="E73" s="121">
        <v>698</v>
      </c>
      <c r="F73" s="143" t="str">
        <f>VLOOKUP(E73,VIP!$A$2:$O13500,2,0)</f>
        <v>DRBR698</v>
      </c>
      <c r="G73" s="131" t="str">
        <f>VLOOKUP(E73,'LISTADO ATM'!$A$2:$B$897,2,0)</f>
        <v>ATM Parador Bellamar</v>
      </c>
      <c r="H73" s="131" t="str">
        <f>VLOOKUP(E73,VIP!$A$2:$O18363,7,FALSE)</f>
        <v>Si</v>
      </c>
      <c r="I73" s="131" t="str">
        <f>VLOOKUP(E73,VIP!$A$2:$O10328,8,FALSE)</f>
        <v>Si</v>
      </c>
      <c r="J73" s="131" t="str">
        <f>VLOOKUP(E73,VIP!$A$2:$O10278,8,FALSE)</f>
        <v>Si</v>
      </c>
      <c r="K73" s="131" t="str">
        <f>VLOOKUP(E73,VIP!$A$2:$O13852,6,0)</f>
        <v>NO</v>
      </c>
      <c r="L73" s="122" t="s">
        <v>2418</v>
      </c>
      <c r="M73" s="132" t="s">
        <v>2447</v>
      </c>
      <c r="N73" s="132" t="s">
        <v>2454</v>
      </c>
      <c r="O73" s="131" t="s">
        <v>2455</v>
      </c>
      <c r="P73" s="131"/>
      <c r="Q73" s="141" t="s">
        <v>2418</v>
      </c>
    </row>
    <row r="74" spans="1:17" s="93" customFormat="1" ht="18" x14ac:dyDescent="0.25">
      <c r="A74" s="131" t="str">
        <f>VLOOKUP(E74,'LISTADO ATM'!$A$2:$C$898,3,0)</f>
        <v>DISTRITO NACIONAL</v>
      </c>
      <c r="B74" s="126">
        <v>3335901764</v>
      </c>
      <c r="C74" s="133">
        <v>44343.803969907407</v>
      </c>
      <c r="D74" s="133" t="s">
        <v>2450</v>
      </c>
      <c r="E74" s="121">
        <v>416</v>
      </c>
      <c r="F74" s="143" t="str">
        <f>VLOOKUP(E74,VIP!$A$2:$O13499,2,0)</f>
        <v>DRBR416</v>
      </c>
      <c r="G74" s="131" t="str">
        <f>VLOOKUP(E74,'LISTADO ATM'!$A$2:$B$897,2,0)</f>
        <v xml:space="preserve">ATM Autobanco San Martín II </v>
      </c>
      <c r="H74" s="131" t="str">
        <f>VLOOKUP(E74,VIP!$A$2:$O18362,7,FALSE)</f>
        <v>Si</v>
      </c>
      <c r="I74" s="131" t="str">
        <f>VLOOKUP(E74,VIP!$A$2:$O10327,8,FALSE)</f>
        <v>Si</v>
      </c>
      <c r="J74" s="131" t="str">
        <f>VLOOKUP(E74,VIP!$A$2:$O10277,8,FALSE)</f>
        <v>Si</v>
      </c>
      <c r="K74" s="131" t="str">
        <f>VLOOKUP(E74,VIP!$A$2:$O13851,6,0)</f>
        <v>NO</v>
      </c>
      <c r="L74" s="122" t="s">
        <v>2418</v>
      </c>
      <c r="M74" s="132" t="s">
        <v>2447</v>
      </c>
      <c r="N74" s="132" t="s">
        <v>2454</v>
      </c>
      <c r="O74" s="131" t="s">
        <v>2455</v>
      </c>
      <c r="P74" s="131"/>
      <c r="Q74" s="141" t="s">
        <v>2418</v>
      </c>
    </row>
    <row r="75" spans="1:17" s="93" customFormat="1" ht="18" x14ac:dyDescent="0.25">
      <c r="A75" s="131" t="str">
        <f>VLOOKUP(E75,'LISTADO ATM'!$A$2:$C$898,3,0)</f>
        <v>DISTRITO NACIONAL</v>
      </c>
      <c r="B75" s="126">
        <v>3335901765</v>
      </c>
      <c r="C75" s="133">
        <v>44343.805891203701</v>
      </c>
      <c r="D75" s="133" t="s">
        <v>2450</v>
      </c>
      <c r="E75" s="121">
        <v>580</v>
      </c>
      <c r="F75" s="143" t="str">
        <f>VLOOKUP(E75,VIP!$A$2:$O13498,2,0)</f>
        <v>DRBR523</v>
      </c>
      <c r="G75" s="131" t="str">
        <f>VLOOKUP(E75,'LISTADO ATM'!$A$2:$B$897,2,0)</f>
        <v xml:space="preserve">ATM Edificio Propagas </v>
      </c>
      <c r="H75" s="131" t="str">
        <f>VLOOKUP(E75,VIP!$A$2:$O18361,7,FALSE)</f>
        <v>Si</v>
      </c>
      <c r="I75" s="131" t="str">
        <f>VLOOKUP(E75,VIP!$A$2:$O10326,8,FALSE)</f>
        <v>Si</v>
      </c>
      <c r="J75" s="131" t="str">
        <f>VLOOKUP(E75,VIP!$A$2:$O10276,8,FALSE)</f>
        <v>Si</v>
      </c>
      <c r="K75" s="131" t="str">
        <f>VLOOKUP(E75,VIP!$A$2:$O13850,6,0)</f>
        <v>NO</v>
      </c>
      <c r="L75" s="122" t="s">
        <v>2443</v>
      </c>
      <c r="M75" s="132" t="s">
        <v>2447</v>
      </c>
      <c r="N75" s="132" t="s">
        <v>2454</v>
      </c>
      <c r="O75" s="131" t="s">
        <v>2455</v>
      </c>
      <c r="P75" s="131"/>
      <c r="Q75" s="141" t="s">
        <v>2443</v>
      </c>
    </row>
    <row r="76" spans="1:17" s="93" customFormat="1" ht="18" x14ac:dyDescent="0.25">
      <c r="A76" s="131" t="str">
        <f>VLOOKUP(E76,'LISTADO ATM'!$A$2:$C$898,3,0)</f>
        <v>DISTRITO NACIONAL</v>
      </c>
      <c r="B76" s="126">
        <v>3335901766</v>
      </c>
      <c r="C76" s="133">
        <v>44343.809340277781</v>
      </c>
      <c r="D76" s="133" t="s">
        <v>2450</v>
      </c>
      <c r="E76" s="121">
        <v>979</v>
      </c>
      <c r="F76" s="143" t="str">
        <f>VLOOKUP(E76,VIP!$A$2:$O13497,2,0)</f>
        <v>DRBR979</v>
      </c>
      <c r="G76" s="131" t="str">
        <f>VLOOKUP(E76,'LISTADO ATM'!$A$2:$B$897,2,0)</f>
        <v xml:space="preserve">ATM Oficina Luperón I </v>
      </c>
      <c r="H76" s="131" t="str">
        <f>VLOOKUP(E76,VIP!$A$2:$O18360,7,FALSE)</f>
        <v>Si</v>
      </c>
      <c r="I76" s="131" t="str">
        <f>VLOOKUP(E76,VIP!$A$2:$O10325,8,FALSE)</f>
        <v>Si</v>
      </c>
      <c r="J76" s="131" t="str">
        <f>VLOOKUP(E76,VIP!$A$2:$O10275,8,FALSE)</f>
        <v>Si</v>
      </c>
      <c r="K76" s="131" t="str">
        <f>VLOOKUP(E76,VIP!$A$2:$O13849,6,0)</f>
        <v>NO</v>
      </c>
      <c r="L76" s="122" t="s">
        <v>2418</v>
      </c>
      <c r="M76" s="132" t="s">
        <v>2447</v>
      </c>
      <c r="N76" s="132" t="s">
        <v>2454</v>
      </c>
      <c r="O76" s="131" t="s">
        <v>2455</v>
      </c>
      <c r="P76" s="131"/>
      <c r="Q76" s="141" t="s">
        <v>2418</v>
      </c>
    </row>
    <row r="77" spans="1:17" s="93" customFormat="1" ht="18" x14ac:dyDescent="0.25">
      <c r="A77" s="131" t="str">
        <f>VLOOKUP(E77,'LISTADO ATM'!$A$2:$C$898,3,0)</f>
        <v>DISTRITO NACIONAL</v>
      </c>
      <c r="B77" s="126">
        <v>3335901767</v>
      </c>
      <c r="C77" s="133">
        <v>44343.810787037037</v>
      </c>
      <c r="D77" s="133" t="s">
        <v>2450</v>
      </c>
      <c r="E77" s="121">
        <v>571</v>
      </c>
      <c r="F77" s="143" t="str">
        <f>VLOOKUP(E77,VIP!$A$2:$O13496,2,0)</f>
        <v>DRBR16C</v>
      </c>
      <c r="G77" s="131" t="str">
        <f>VLOOKUP(E77,'LISTADO ATM'!$A$2:$B$897,2,0)</f>
        <v xml:space="preserve">ATM Hospital Central FF. AA. </v>
      </c>
      <c r="H77" s="131" t="str">
        <f>VLOOKUP(E77,VIP!$A$2:$O18359,7,FALSE)</f>
        <v>Si</v>
      </c>
      <c r="I77" s="131" t="str">
        <f>VLOOKUP(E77,VIP!$A$2:$O10324,8,FALSE)</f>
        <v>Si</v>
      </c>
      <c r="J77" s="131" t="str">
        <f>VLOOKUP(E77,VIP!$A$2:$O10274,8,FALSE)</f>
        <v>Si</v>
      </c>
      <c r="K77" s="131" t="str">
        <f>VLOOKUP(E77,VIP!$A$2:$O13848,6,0)</f>
        <v>NO</v>
      </c>
      <c r="L77" s="122" t="s">
        <v>2443</v>
      </c>
      <c r="M77" s="132" t="s">
        <v>2447</v>
      </c>
      <c r="N77" s="132" t="s">
        <v>2454</v>
      </c>
      <c r="O77" s="131" t="s">
        <v>2455</v>
      </c>
      <c r="P77" s="131"/>
      <c r="Q77" s="141" t="s">
        <v>2443</v>
      </c>
    </row>
    <row r="78" spans="1:17" s="93" customFormat="1" ht="18" x14ac:dyDescent="0.25">
      <c r="A78" s="131" t="str">
        <f>VLOOKUP(E78,'LISTADO ATM'!$A$2:$C$898,3,0)</f>
        <v>DISTRITO NACIONAL</v>
      </c>
      <c r="B78" s="126">
        <v>3335901768</v>
      </c>
      <c r="C78" s="133">
        <v>44343.812071759261</v>
      </c>
      <c r="D78" s="133" t="s">
        <v>2450</v>
      </c>
      <c r="E78" s="121">
        <v>540</v>
      </c>
      <c r="F78" s="143" t="str">
        <f>VLOOKUP(E78,VIP!$A$2:$O13495,2,0)</f>
        <v>DRBR540</v>
      </c>
      <c r="G78" s="131" t="str">
        <f>VLOOKUP(E78,'LISTADO ATM'!$A$2:$B$897,2,0)</f>
        <v xml:space="preserve">ATM Autoservicio Sambil I </v>
      </c>
      <c r="H78" s="131" t="str">
        <f>VLOOKUP(E78,VIP!$A$2:$O18358,7,FALSE)</f>
        <v>Si</v>
      </c>
      <c r="I78" s="131" t="str">
        <f>VLOOKUP(E78,VIP!$A$2:$O10323,8,FALSE)</f>
        <v>Si</v>
      </c>
      <c r="J78" s="131" t="str">
        <f>VLOOKUP(E78,VIP!$A$2:$O10273,8,FALSE)</f>
        <v>Si</v>
      </c>
      <c r="K78" s="131" t="str">
        <f>VLOOKUP(E78,VIP!$A$2:$O13847,6,0)</f>
        <v>NO</v>
      </c>
      <c r="L78" s="122" t="s">
        <v>2418</v>
      </c>
      <c r="M78" s="132" t="s">
        <v>2447</v>
      </c>
      <c r="N78" s="132" t="s">
        <v>2454</v>
      </c>
      <c r="O78" s="131" t="s">
        <v>2455</v>
      </c>
      <c r="P78" s="131"/>
      <c r="Q78" s="141" t="s">
        <v>2418</v>
      </c>
    </row>
    <row r="79" spans="1:17" s="93" customFormat="1" ht="18" x14ac:dyDescent="0.25">
      <c r="A79" s="131" t="str">
        <f>VLOOKUP(E79,'LISTADO ATM'!$A$2:$C$898,3,0)</f>
        <v>NORTE</v>
      </c>
      <c r="B79" s="126">
        <v>3335901769</v>
      </c>
      <c r="C79" s="133">
        <v>44343.813472222224</v>
      </c>
      <c r="D79" s="133" t="s">
        <v>2557</v>
      </c>
      <c r="E79" s="121">
        <v>731</v>
      </c>
      <c r="F79" s="143" t="str">
        <f>VLOOKUP(E79,VIP!$A$2:$O13494,2,0)</f>
        <v>DRBR311</v>
      </c>
      <c r="G79" s="131" t="str">
        <f>VLOOKUP(E79,'LISTADO ATM'!$A$2:$B$897,2,0)</f>
        <v xml:space="preserve">ATM UNP Villa González </v>
      </c>
      <c r="H79" s="131" t="str">
        <f>VLOOKUP(E79,VIP!$A$2:$O18357,7,FALSE)</f>
        <v>Si</v>
      </c>
      <c r="I79" s="131" t="str">
        <f>VLOOKUP(E79,VIP!$A$2:$O10322,8,FALSE)</f>
        <v>Si</v>
      </c>
      <c r="J79" s="131" t="str">
        <f>VLOOKUP(E79,VIP!$A$2:$O10272,8,FALSE)</f>
        <v>Si</v>
      </c>
      <c r="K79" s="131" t="str">
        <f>VLOOKUP(E79,VIP!$A$2:$O13846,6,0)</f>
        <v>NO</v>
      </c>
      <c r="L79" s="122" t="s">
        <v>2418</v>
      </c>
      <c r="M79" s="132" t="s">
        <v>2447</v>
      </c>
      <c r="N79" s="132" t="s">
        <v>2559</v>
      </c>
      <c r="O79" s="131" t="s">
        <v>2558</v>
      </c>
      <c r="P79" s="131"/>
      <c r="Q79" s="141" t="s">
        <v>2418</v>
      </c>
    </row>
    <row r="80" spans="1:17" s="93" customFormat="1" ht="18" x14ac:dyDescent="0.25">
      <c r="A80" s="131" t="str">
        <f>VLOOKUP(E80,'LISTADO ATM'!$A$2:$C$898,3,0)</f>
        <v>SUR</v>
      </c>
      <c r="B80" s="126">
        <v>3335901773</v>
      </c>
      <c r="C80" s="133">
        <v>44343.826226851852</v>
      </c>
      <c r="D80" s="133" t="s">
        <v>2180</v>
      </c>
      <c r="E80" s="121">
        <v>817</v>
      </c>
      <c r="F80" s="143" t="str">
        <f>VLOOKUP(E80,VIP!$A$2:$O13493,2,0)</f>
        <v>DRBR817</v>
      </c>
      <c r="G80" s="131" t="str">
        <f>VLOOKUP(E80,'LISTADO ATM'!$A$2:$B$897,2,0)</f>
        <v xml:space="preserve">ATM Ayuntamiento Sabana Larga (San José de Ocoa) </v>
      </c>
      <c r="H80" s="131" t="str">
        <f>VLOOKUP(E80,VIP!$A$2:$O18356,7,FALSE)</f>
        <v>Si</v>
      </c>
      <c r="I80" s="131" t="str">
        <f>VLOOKUP(E80,VIP!$A$2:$O10321,8,FALSE)</f>
        <v>Si</v>
      </c>
      <c r="J80" s="131" t="str">
        <f>VLOOKUP(E80,VIP!$A$2:$O10271,8,FALSE)</f>
        <v>Si</v>
      </c>
      <c r="K80" s="131" t="str">
        <f>VLOOKUP(E80,VIP!$A$2:$O13845,6,0)</f>
        <v>NO</v>
      </c>
      <c r="L80" s="122" t="s">
        <v>2555</v>
      </c>
      <c r="M80" s="132" t="s">
        <v>2447</v>
      </c>
      <c r="N80" s="132" t="s">
        <v>2454</v>
      </c>
      <c r="O80" s="131" t="s">
        <v>2456</v>
      </c>
      <c r="P80" s="131"/>
      <c r="Q80" s="141" t="s">
        <v>2555</v>
      </c>
    </row>
    <row r="81" spans="1:17" s="93" customFormat="1" ht="18" x14ac:dyDescent="0.25">
      <c r="A81" s="131" t="str">
        <f>VLOOKUP(E81,'LISTADO ATM'!$A$2:$C$898,3,0)</f>
        <v>DISTRITO NACIONAL</v>
      </c>
      <c r="B81" s="126">
        <v>3335901775</v>
      </c>
      <c r="C81" s="133">
        <v>44343.831377314818</v>
      </c>
      <c r="D81" s="133" t="s">
        <v>2180</v>
      </c>
      <c r="E81" s="121">
        <v>889</v>
      </c>
      <c r="F81" s="143" t="str">
        <f>VLOOKUP(E81,VIP!$A$2:$O13491,2,0)</f>
        <v>DRBR889</v>
      </c>
      <c r="G81" s="131" t="str">
        <f>VLOOKUP(E81,'LISTADO ATM'!$A$2:$B$897,2,0)</f>
        <v>ATM Oficina Plaza Lama Máximo Gómez II</v>
      </c>
      <c r="H81" s="131" t="str">
        <f>VLOOKUP(E81,VIP!$A$2:$O18354,7,FALSE)</f>
        <v>Si</v>
      </c>
      <c r="I81" s="131" t="str">
        <f>VLOOKUP(E81,VIP!$A$2:$O10319,8,FALSE)</f>
        <v>Si</v>
      </c>
      <c r="J81" s="131" t="str">
        <f>VLOOKUP(E81,VIP!$A$2:$O10269,8,FALSE)</f>
        <v>Si</v>
      </c>
      <c r="K81" s="131" t="str">
        <f>VLOOKUP(E81,VIP!$A$2:$O13843,6,0)</f>
        <v>NO</v>
      </c>
      <c r="L81" s="122" t="s">
        <v>2219</v>
      </c>
      <c r="M81" s="132" t="s">
        <v>2447</v>
      </c>
      <c r="N81" s="132" t="s">
        <v>2454</v>
      </c>
      <c r="O81" s="131" t="s">
        <v>2456</v>
      </c>
      <c r="P81" s="131"/>
      <c r="Q81" s="141" t="s">
        <v>2219</v>
      </c>
    </row>
    <row r="82" spans="1:17" s="93" customFormat="1" ht="18" x14ac:dyDescent="0.25">
      <c r="A82" s="131" t="str">
        <f>VLOOKUP(E82,'LISTADO ATM'!$A$2:$C$898,3,0)</f>
        <v>NORTE</v>
      </c>
      <c r="B82" s="126">
        <v>3335901776</v>
      </c>
      <c r="C82" s="133">
        <v>44343.831620370373</v>
      </c>
      <c r="D82" s="133" t="s">
        <v>2471</v>
      </c>
      <c r="E82" s="121">
        <v>808</v>
      </c>
      <c r="F82" s="143" t="str">
        <f>VLOOKUP(E82,VIP!$A$2:$O13490,2,0)</f>
        <v>DRBR808</v>
      </c>
      <c r="G82" s="131" t="str">
        <f>VLOOKUP(E82,'LISTADO ATM'!$A$2:$B$897,2,0)</f>
        <v xml:space="preserve">ATM Oficina Castillo </v>
      </c>
      <c r="H82" s="131" t="str">
        <f>VLOOKUP(E82,VIP!$A$2:$O18353,7,FALSE)</f>
        <v>Si</v>
      </c>
      <c r="I82" s="131" t="str">
        <f>VLOOKUP(E82,VIP!$A$2:$O10318,8,FALSE)</f>
        <v>Si</v>
      </c>
      <c r="J82" s="131" t="str">
        <f>VLOOKUP(E82,VIP!$A$2:$O10268,8,FALSE)</f>
        <v>Si</v>
      </c>
      <c r="K82" s="131" t="str">
        <f>VLOOKUP(E82,VIP!$A$2:$O13842,6,0)</f>
        <v>NO</v>
      </c>
      <c r="L82" s="122" t="s">
        <v>2443</v>
      </c>
      <c r="M82" s="132" t="s">
        <v>2447</v>
      </c>
      <c r="N82" s="132" t="s">
        <v>2454</v>
      </c>
      <c r="O82" s="131" t="s">
        <v>2556</v>
      </c>
      <c r="P82" s="131"/>
      <c r="Q82" s="141" t="s">
        <v>2443</v>
      </c>
    </row>
    <row r="83" spans="1:17" s="93" customFormat="1" ht="18" x14ac:dyDescent="0.25">
      <c r="A83" s="131" t="str">
        <f>VLOOKUP(E83,'LISTADO ATM'!$A$2:$C$898,3,0)</f>
        <v>DISTRITO NACIONAL</v>
      </c>
      <c r="B83" s="126">
        <v>3335901777</v>
      </c>
      <c r="C83" s="133">
        <v>44343.831956018519</v>
      </c>
      <c r="D83" s="133" t="s">
        <v>2180</v>
      </c>
      <c r="E83" s="121">
        <v>300</v>
      </c>
      <c r="F83" s="143" t="str">
        <f>VLOOKUP(E83,VIP!$A$2:$O13489,2,0)</f>
        <v>DRBR300</v>
      </c>
      <c r="G83" s="131" t="str">
        <f>VLOOKUP(E83,'LISTADO ATM'!$A$2:$B$897,2,0)</f>
        <v xml:space="preserve">ATM S/M Aprezio Los Guaricanos </v>
      </c>
      <c r="H83" s="131" t="str">
        <f>VLOOKUP(E83,VIP!$A$2:$O18352,7,FALSE)</f>
        <v>Si</v>
      </c>
      <c r="I83" s="131" t="str">
        <f>VLOOKUP(E83,VIP!$A$2:$O10317,8,FALSE)</f>
        <v>Si</v>
      </c>
      <c r="J83" s="131" t="str">
        <f>VLOOKUP(E83,VIP!$A$2:$O10267,8,FALSE)</f>
        <v>Si</v>
      </c>
      <c r="K83" s="131" t="str">
        <f>VLOOKUP(E83,VIP!$A$2:$O13841,6,0)</f>
        <v>NO</v>
      </c>
      <c r="L83" s="122" t="s">
        <v>2555</v>
      </c>
      <c r="M83" s="132" t="s">
        <v>2447</v>
      </c>
      <c r="N83" s="132" t="s">
        <v>2454</v>
      </c>
      <c r="O83" s="131" t="s">
        <v>2456</v>
      </c>
      <c r="P83" s="131"/>
      <c r="Q83" s="141" t="s">
        <v>2555</v>
      </c>
    </row>
    <row r="84" spans="1:17" s="93" customFormat="1" ht="18" x14ac:dyDescent="0.25">
      <c r="A84" s="131" t="str">
        <f>VLOOKUP(E84,'LISTADO ATM'!$A$2:$C$898,3,0)</f>
        <v>DISTRITO NACIONAL</v>
      </c>
      <c r="B84" s="126">
        <v>3335901779</v>
      </c>
      <c r="C84" s="133">
        <v>44343.833252314813</v>
      </c>
      <c r="D84" s="133" t="s">
        <v>2471</v>
      </c>
      <c r="E84" s="121">
        <v>628</v>
      </c>
      <c r="F84" s="143" t="str">
        <f>VLOOKUP(E84,VIP!$A$2:$O13487,2,0)</f>
        <v>DRBR086</v>
      </c>
      <c r="G84" s="131" t="str">
        <f>VLOOKUP(E84,'LISTADO ATM'!$A$2:$B$897,2,0)</f>
        <v xml:space="preserve">ATM Autobanco San Isidro </v>
      </c>
      <c r="H84" s="131" t="str">
        <f>VLOOKUP(E84,VIP!$A$2:$O18350,7,FALSE)</f>
        <v>Si</v>
      </c>
      <c r="I84" s="131" t="str">
        <f>VLOOKUP(E84,VIP!$A$2:$O10315,8,FALSE)</f>
        <v>Si</v>
      </c>
      <c r="J84" s="131" t="str">
        <f>VLOOKUP(E84,VIP!$A$2:$O10265,8,FALSE)</f>
        <v>Si</v>
      </c>
      <c r="K84" s="131" t="str">
        <f>VLOOKUP(E84,VIP!$A$2:$O13839,6,0)</f>
        <v>SI</v>
      </c>
      <c r="L84" s="122" t="s">
        <v>2418</v>
      </c>
      <c r="M84" s="132" t="s">
        <v>2447</v>
      </c>
      <c r="N84" s="132" t="s">
        <v>2454</v>
      </c>
      <c r="O84" s="131" t="s">
        <v>2556</v>
      </c>
      <c r="P84" s="131"/>
      <c r="Q84" s="141" t="s">
        <v>2418</v>
      </c>
    </row>
    <row r="85" spans="1:17" s="93" customFormat="1" ht="18" x14ac:dyDescent="0.25">
      <c r="A85" s="131" t="str">
        <f>VLOOKUP(E85,'LISTADO ATM'!$A$2:$C$898,3,0)</f>
        <v>ESTE</v>
      </c>
      <c r="B85" s="126">
        <v>3335901781</v>
      </c>
      <c r="C85" s="133">
        <v>44343.837546296294</v>
      </c>
      <c r="D85" s="133" t="s">
        <v>2180</v>
      </c>
      <c r="E85" s="121">
        <v>27</v>
      </c>
      <c r="F85" s="143" t="str">
        <f>VLOOKUP(E85,VIP!$A$2:$O13485,2,0)</f>
        <v>DRBR240</v>
      </c>
      <c r="G85" s="131" t="str">
        <f>VLOOKUP(E85,'LISTADO ATM'!$A$2:$B$897,2,0)</f>
        <v>ATM Oficina El Seibo II</v>
      </c>
      <c r="H85" s="131" t="str">
        <f>VLOOKUP(E85,VIP!$A$2:$O18348,7,FALSE)</f>
        <v>Si</v>
      </c>
      <c r="I85" s="131" t="str">
        <f>VLOOKUP(E85,VIP!$A$2:$O10313,8,FALSE)</f>
        <v>Si</v>
      </c>
      <c r="J85" s="131" t="str">
        <f>VLOOKUP(E85,VIP!$A$2:$O10263,8,FALSE)</f>
        <v>Si</v>
      </c>
      <c r="K85" s="131" t="str">
        <f>VLOOKUP(E85,VIP!$A$2:$O13837,6,0)</f>
        <v>NO</v>
      </c>
      <c r="L85" s="122" t="s">
        <v>2245</v>
      </c>
      <c r="M85" s="132" t="s">
        <v>2447</v>
      </c>
      <c r="N85" s="132" t="s">
        <v>2454</v>
      </c>
      <c r="O85" s="131" t="s">
        <v>2456</v>
      </c>
      <c r="P85" s="131"/>
      <c r="Q85" s="141" t="s">
        <v>2245</v>
      </c>
    </row>
    <row r="86" spans="1:17" s="93" customFormat="1" ht="18" x14ac:dyDescent="0.25">
      <c r="A86" s="131" t="str">
        <f>VLOOKUP(E86,'LISTADO ATM'!$A$2:$C$898,3,0)</f>
        <v>DISTRITO NACIONAL</v>
      </c>
      <c r="B86" s="126">
        <v>3335901784</v>
      </c>
      <c r="C86" s="133">
        <v>44343.845231481479</v>
      </c>
      <c r="D86" s="133" t="s">
        <v>2180</v>
      </c>
      <c r="E86" s="121">
        <v>409</v>
      </c>
      <c r="F86" s="143" t="str">
        <f>VLOOKUP(E86,VIP!$A$2:$O13484,2,0)</f>
        <v>DRBR409</v>
      </c>
      <c r="G86" s="131" t="str">
        <f>VLOOKUP(E86,'LISTADO ATM'!$A$2:$B$897,2,0)</f>
        <v xml:space="preserve">ATM Oficina Las Palmas de Herrera I </v>
      </c>
      <c r="H86" s="131" t="str">
        <f>VLOOKUP(E86,VIP!$A$2:$O18347,7,FALSE)</f>
        <v>Si</v>
      </c>
      <c r="I86" s="131" t="str">
        <f>VLOOKUP(E86,VIP!$A$2:$O10312,8,FALSE)</f>
        <v>Si</v>
      </c>
      <c r="J86" s="131" t="str">
        <f>VLOOKUP(E86,VIP!$A$2:$O10262,8,FALSE)</f>
        <v>Si</v>
      </c>
      <c r="K86" s="131" t="str">
        <f>VLOOKUP(E86,VIP!$A$2:$O13836,6,0)</f>
        <v>NO</v>
      </c>
      <c r="L86" s="122" t="s">
        <v>2555</v>
      </c>
      <c r="M86" s="132" t="s">
        <v>2447</v>
      </c>
      <c r="N86" s="132" t="s">
        <v>2454</v>
      </c>
      <c r="O86" s="131" t="s">
        <v>2456</v>
      </c>
      <c r="P86" s="131"/>
      <c r="Q86" s="141" t="s">
        <v>2555</v>
      </c>
    </row>
    <row r="87" spans="1:17" s="93" customFormat="1" ht="18" x14ac:dyDescent="0.25">
      <c r="A87" s="131" t="str">
        <f>VLOOKUP(E87,'LISTADO ATM'!$A$2:$C$898,3,0)</f>
        <v>NORTE</v>
      </c>
      <c r="B87" s="126">
        <v>3335901786</v>
      </c>
      <c r="C87" s="133">
        <v>44343.848645833335</v>
      </c>
      <c r="D87" s="133" t="s">
        <v>2181</v>
      </c>
      <c r="E87" s="121">
        <v>383</v>
      </c>
      <c r="F87" s="143" t="str">
        <f>VLOOKUP(E87,VIP!$A$2:$O13483,2,0)</f>
        <v>DRBR383</v>
      </c>
      <c r="G87" s="131" t="str">
        <f>VLOOKUP(E87,'LISTADO ATM'!$A$2:$B$897,2,0)</f>
        <v>ATM S/M Daniel (Dajabón)</v>
      </c>
      <c r="H87" s="131" t="str">
        <f>VLOOKUP(E87,VIP!$A$2:$O18346,7,FALSE)</f>
        <v>N/A</v>
      </c>
      <c r="I87" s="131" t="str">
        <f>VLOOKUP(E87,VIP!$A$2:$O10311,8,FALSE)</f>
        <v>N/A</v>
      </c>
      <c r="J87" s="131" t="str">
        <f>VLOOKUP(E87,VIP!$A$2:$O10261,8,FALSE)</f>
        <v>N/A</v>
      </c>
      <c r="K87" s="131" t="str">
        <f>VLOOKUP(E87,VIP!$A$2:$O13835,6,0)</f>
        <v>N/A</v>
      </c>
      <c r="L87" s="122" t="s">
        <v>2555</v>
      </c>
      <c r="M87" s="132" t="s">
        <v>2447</v>
      </c>
      <c r="N87" s="132" t="s">
        <v>2454</v>
      </c>
      <c r="O87" s="131" t="s">
        <v>2552</v>
      </c>
      <c r="P87" s="131"/>
      <c r="Q87" s="141" t="s">
        <v>2555</v>
      </c>
    </row>
    <row r="88" spans="1:17" s="93" customFormat="1" ht="18" x14ac:dyDescent="0.25">
      <c r="A88" s="131" t="str">
        <f>VLOOKUP(E88,'LISTADO ATM'!$A$2:$C$898,3,0)</f>
        <v>NORTE</v>
      </c>
      <c r="B88" s="126">
        <v>3335901787</v>
      </c>
      <c r="C88" s="133">
        <v>44343.885254629633</v>
      </c>
      <c r="D88" s="133" t="s">
        <v>2471</v>
      </c>
      <c r="E88" s="121">
        <v>396</v>
      </c>
      <c r="F88" s="143" t="str">
        <f>VLOOKUP(E88,VIP!$A$2:$O13482,2,0)</f>
        <v>DRBR396</v>
      </c>
      <c r="G88" s="131" t="str">
        <f>VLOOKUP(E88,'LISTADO ATM'!$A$2:$B$897,2,0)</f>
        <v xml:space="preserve">ATM Oficina Plaza Ulloa (La Fuente) </v>
      </c>
      <c r="H88" s="131" t="str">
        <f>VLOOKUP(E88,VIP!$A$2:$O18345,7,FALSE)</f>
        <v>Si</v>
      </c>
      <c r="I88" s="131" t="str">
        <f>VLOOKUP(E88,VIP!$A$2:$O10310,8,FALSE)</f>
        <v>Si</v>
      </c>
      <c r="J88" s="131" t="str">
        <f>VLOOKUP(E88,VIP!$A$2:$O10260,8,FALSE)</f>
        <v>Si</v>
      </c>
      <c r="K88" s="131" t="str">
        <f>VLOOKUP(E88,VIP!$A$2:$O13834,6,0)</f>
        <v>NO</v>
      </c>
      <c r="L88" s="122" t="s">
        <v>2418</v>
      </c>
      <c r="M88" s="132" t="s">
        <v>2447</v>
      </c>
      <c r="N88" s="132" t="s">
        <v>2454</v>
      </c>
      <c r="O88" s="131" t="s">
        <v>2556</v>
      </c>
      <c r="P88" s="131"/>
      <c r="Q88" s="141" t="s">
        <v>2418</v>
      </c>
    </row>
    <row r="89" spans="1:17" s="93" customFormat="1" ht="18" x14ac:dyDescent="0.25">
      <c r="A89" s="131" t="str">
        <f>VLOOKUP(E89,'LISTADO ATM'!$A$2:$C$898,3,0)</f>
        <v>NORTE</v>
      </c>
      <c r="B89" s="126">
        <v>3335901788</v>
      </c>
      <c r="C89" s="133">
        <v>44343.886469907404</v>
      </c>
      <c r="D89" s="133" t="s">
        <v>2471</v>
      </c>
      <c r="E89" s="121">
        <v>991</v>
      </c>
      <c r="F89" s="143" t="str">
        <f>VLOOKUP(E89,VIP!$A$2:$O13481,2,0)</f>
        <v>DRBR991</v>
      </c>
      <c r="G89" s="131" t="str">
        <f>VLOOKUP(E89,'LISTADO ATM'!$A$2:$B$897,2,0)</f>
        <v xml:space="preserve">ATM UNP Las Matas de Santa Cruz </v>
      </c>
      <c r="H89" s="131" t="str">
        <f>VLOOKUP(E89,VIP!$A$2:$O18344,7,FALSE)</f>
        <v>Si</v>
      </c>
      <c r="I89" s="131" t="str">
        <f>VLOOKUP(E89,VIP!$A$2:$O10309,8,FALSE)</f>
        <v>Si</v>
      </c>
      <c r="J89" s="131" t="str">
        <f>VLOOKUP(E89,VIP!$A$2:$O10259,8,FALSE)</f>
        <v>Si</v>
      </c>
      <c r="K89" s="131" t="str">
        <f>VLOOKUP(E89,VIP!$A$2:$O13833,6,0)</f>
        <v>NO</v>
      </c>
      <c r="L89" s="122" t="s">
        <v>2418</v>
      </c>
      <c r="M89" s="132" t="s">
        <v>2447</v>
      </c>
      <c r="N89" s="132" t="s">
        <v>2454</v>
      </c>
      <c r="O89" s="131" t="s">
        <v>2556</v>
      </c>
      <c r="P89" s="131"/>
      <c r="Q89" s="141" t="s">
        <v>2418</v>
      </c>
    </row>
    <row r="90" spans="1:17" s="93" customFormat="1" ht="18" x14ac:dyDescent="0.25">
      <c r="A90" s="131" t="str">
        <f>VLOOKUP(E90,'LISTADO ATM'!$A$2:$C$898,3,0)</f>
        <v>ESTE</v>
      </c>
      <c r="B90" s="126">
        <v>3335901789</v>
      </c>
      <c r="C90" s="133">
        <v>44343.888148148151</v>
      </c>
      <c r="D90" s="133" t="s">
        <v>2471</v>
      </c>
      <c r="E90" s="121">
        <v>117</v>
      </c>
      <c r="F90" s="143" t="str">
        <f>VLOOKUP(E90,VIP!$A$2:$O13480,2,0)</f>
        <v>DRBR117</v>
      </c>
      <c r="G90" s="131" t="str">
        <f>VLOOKUP(E90,'LISTADO ATM'!$A$2:$B$897,2,0)</f>
        <v xml:space="preserve">ATM Oficina El Seybo </v>
      </c>
      <c r="H90" s="131" t="str">
        <f>VLOOKUP(E90,VIP!$A$2:$O18343,7,FALSE)</f>
        <v>Si</v>
      </c>
      <c r="I90" s="131" t="str">
        <f>VLOOKUP(E90,VIP!$A$2:$O10308,8,FALSE)</f>
        <v>Si</v>
      </c>
      <c r="J90" s="131" t="str">
        <f>VLOOKUP(E90,VIP!$A$2:$O10258,8,FALSE)</f>
        <v>Si</v>
      </c>
      <c r="K90" s="131" t="str">
        <f>VLOOKUP(E90,VIP!$A$2:$O13832,6,0)</f>
        <v>SI</v>
      </c>
      <c r="L90" s="122" t="s">
        <v>2418</v>
      </c>
      <c r="M90" s="132" t="s">
        <v>2447</v>
      </c>
      <c r="N90" s="132" t="s">
        <v>2454</v>
      </c>
      <c r="O90" s="131" t="s">
        <v>2556</v>
      </c>
      <c r="P90" s="131"/>
      <c r="Q90" s="141" t="s">
        <v>2418</v>
      </c>
    </row>
    <row r="91" spans="1:17" s="93" customFormat="1" ht="18" x14ac:dyDescent="0.25">
      <c r="A91" s="131" t="str">
        <f>VLOOKUP(E91,'LISTADO ATM'!$A$2:$C$898,3,0)</f>
        <v>SUR</v>
      </c>
      <c r="B91" s="126">
        <v>3335901790</v>
      </c>
      <c r="C91" s="133">
        <v>44343.918055555558</v>
      </c>
      <c r="D91" s="133" t="s">
        <v>2180</v>
      </c>
      <c r="E91" s="121">
        <v>5</v>
      </c>
      <c r="F91" s="143" t="str">
        <f>VLOOKUP(E91,VIP!$A$2:$O13479,2,0)</f>
        <v>DRBR005</v>
      </c>
      <c r="G91" s="131" t="str">
        <f>VLOOKUP(E91,'LISTADO ATM'!$A$2:$B$897,2,0)</f>
        <v>ATM Oficina Autoservicio Villa Ofelia (San Juan)</v>
      </c>
      <c r="H91" s="131" t="str">
        <f>VLOOKUP(E91,VIP!$A$2:$O18342,7,FALSE)</f>
        <v>Si</v>
      </c>
      <c r="I91" s="131" t="str">
        <f>VLOOKUP(E91,VIP!$A$2:$O10307,8,FALSE)</f>
        <v>Si</v>
      </c>
      <c r="J91" s="131" t="str">
        <f>VLOOKUP(E91,VIP!$A$2:$O10257,8,FALSE)</f>
        <v>Si</v>
      </c>
      <c r="K91" s="131" t="str">
        <f>VLOOKUP(E91,VIP!$A$2:$O13831,6,0)</f>
        <v>NO</v>
      </c>
      <c r="L91" s="122" t="s">
        <v>2219</v>
      </c>
      <c r="M91" s="132" t="s">
        <v>2447</v>
      </c>
      <c r="N91" s="132" t="s">
        <v>2454</v>
      </c>
      <c r="O91" s="131" t="s">
        <v>2456</v>
      </c>
      <c r="P91" s="131"/>
      <c r="Q91" s="141" t="s">
        <v>2219</v>
      </c>
    </row>
    <row r="92" spans="1:17" ht="18" x14ac:dyDescent="0.25">
      <c r="A92" s="131" t="str">
        <f>VLOOKUP(E92,'LISTADO ATM'!$A$2:$C$898,3,0)</f>
        <v>NORTE</v>
      </c>
      <c r="B92" s="126">
        <v>3335901791</v>
      </c>
      <c r="C92" s="133">
        <v>44343.925717592596</v>
      </c>
      <c r="D92" s="133" t="s">
        <v>2557</v>
      </c>
      <c r="E92" s="121">
        <v>606</v>
      </c>
      <c r="F92" s="144" t="str">
        <f>VLOOKUP(E92,VIP!$A$2:$O13478,2,0)</f>
        <v>DRBR704</v>
      </c>
      <c r="G92" s="131" t="str">
        <f>VLOOKUP(E92,'LISTADO ATM'!$A$2:$B$897,2,0)</f>
        <v xml:space="preserve">ATM UNP Manolo Tavarez Justo </v>
      </c>
      <c r="H92" s="131" t="str">
        <f>VLOOKUP(E92,VIP!$A$2:$O18341,7,FALSE)</f>
        <v>Si</v>
      </c>
      <c r="I92" s="131" t="str">
        <f>VLOOKUP(E92,VIP!$A$2:$O10306,8,FALSE)</f>
        <v>Si</v>
      </c>
      <c r="J92" s="131" t="str">
        <f>VLOOKUP(E92,VIP!$A$2:$O10256,8,FALSE)</f>
        <v>Si</v>
      </c>
      <c r="K92" s="131" t="str">
        <f>VLOOKUP(E92,VIP!$A$2:$O13830,6,0)</f>
        <v>NO</v>
      </c>
      <c r="L92" s="122" t="s">
        <v>2418</v>
      </c>
      <c r="M92" s="132" t="s">
        <v>2447</v>
      </c>
      <c r="N92" s="132" t="s">
        <v>2454</v>
      </c>
      <c r="O92" s="131" t="s">
        <v>2558</v>
      </c>
      <c r="P92" s="131"/>
      <c r="Q92" s="141" t="s">
        <v>2418</v>
      </c>
    </row>
    <row r="93" spans="1:17" ht="18" x14ac:dyDescent="0.25">
      <c r="A93" s="131" t="str">
        <f>VLOOKUP(E93,'LISTADO ATM'!$A$2:$C$898,3,0)</f>
        <v>NORTE</v>
      </c>
      <c r="B93" s="126">
        <v>3335901792</v>
      </c>
      <c r="C93" s="133">
        <v>44343.930358796293</v>
      </c>
      <c r="D93" s="133" t="s">
        <v>2471</v>
      </c>
      <c r="E93" s="121">
        <v>774</v>
      </c>
      <c r="F93" s="144" t="str">
        <f>VLOOKUP(E93,VIP!$A$2:$O13477,2,0)</f>
        <v>DRBR061</v>
      </c>
      <c r="G93" s="131" t="str">
        <f>VLOOKUP(E93,'LISTADO ATM'!$A$2:$B$897,2,0)</f>
        <v xml:space="preserve">ATM Oficina Montecristi </v>
      </c>
      <c r="H93" s="131" t="str">
        <f>VLOOKUP(E93,VIP!$A$2:$O18340,7,FALSE)</f>
        <v>Si</v>
      </c>
      <c r="I93" s="131" t="str">
        <f>VLOOKUP(E93,VIP!$A$2:$O10305,8,FALSE)</f>
        <v>Si</v>
      </c>
      <c r="J93" s="131" t="str">
        <f>VLOOKUP(E93,VIP!$A$2:$O10255,8,FALSE)</f>
        <v>Si</v>
      </c>
      <c r="K93" s="131" t="str">
        <f>VLOOKUP(E93,VIP!$A$2:$O13829,6,0)</f>
        <v>NO</v>
      </c>
      <c r="L93" s="122" t="s">
        <v>2418</v>
      </c>
      <c r="M93" s="132" t="s">
        <v>2447</v>
      </c>
      <c r="N93" s="132" t="s">
        <v>2454</v>
      </c>
      <c r="O93" s="131" t="s">
        <v>2556</v>
      </c>
      <c r="P93" s="131"/>
      <c r="Q93" s="141" t="s">
        <v>2418</v>
      </c>
    </row>
    <row r="94" spans="1:17" ht="18" x14ac:dyDescent="0.25">
      <c r="A94" s="131" t="str">
        <f>VLOOKUP(E94,'LISTADO ATM'!$A$2:$C$898,3,0)</f>
        <v>NORTE</v>
      </c>
      <c r="B94" s="126">
        <v>3335901793</v>
      </c>
      <c r="C94" s="133">
        <v>44343.933530092596</v>
      </c>
      <c r="D94" s="133" t="s">
        <v>2471</v>
      </c>
      <c r="E94" s="121">
        <v>950</v>
      </c>
      <c r="F94" s="144" t="str">
        <f>VLOOKUP(E94,VIP!$A$2:$O13476,2,0)</f>
        <v>DRBR12G</v>
      </c>
      <c r="G94" s="131" t="str">
        <f>VLOOKUP(E94,'LISTADO ATM'!$A$2:$B$897,2,0)</f>
        <v xml:space="preserve">ATM Oficina Monterrico </v>
      </c>
      <c r="H94" s="131" t="str">
        <f>VLOOKUP(E94,VIP!$A$2:$O18339,7,FALSE)</f>
        <v>Si</v>
      </c>
      <c r="I94" s="131" t="str">
        <f>VLOOKUP(E94,VIP!$A$2:$O10304,8,FALSE)</f>
        <v>Si</v>
      </c>
      <c r="J94" s="131" t="str">
        <f>VLOOKUP(E94,VIP!$A$2:$O10254,8,FALSE)</f>
        <v>Si</v>
      </c>
      <c r="K94" s="131" t="str">
        <f>VLOOKUP(E94,VIP!$A$2:$O13828,6,0)</f>
        <v>SI</v>
      </c>
      <c r="L94" s="122" t="s">
        <v>2418</v>
      </c>
      <c r="M94" s="132" t="s">
        <v>2447</v>
      </c>
      <c r="N94" s="132" t="s">
        <v>2454</v>
      </c>
      <c r="O94" s="131" t="s">
        <v>2556</v>
      </c>
      <c r="P94" s="131"/>
      <c r="Q94" s="141" t="s">
        <v>2418</v>
      </c>
    </row>
    <row r="95" spans="1:17" ht="18" x14ac:dyDescent="0.25">
      <c r="A95" s="131" t="str">
        <f>VLOOKUP(E95,'LISTADO ATM'!$A$2:$C$898,3,0)</f>
        <v>ESTE</v>
      </c>
      <c r="B95" s="126">
        <v>3335901794</v>
      </c>
      <c r="C95" s="133">
        <v>44343.958136574074</v>
      </c>
      <c r="D95" s="133" t="s">
        <v>2450</v>
      </c>
      <c r="E95" s="121">
        <v>963</v>
      </c>
      <c r="F95" s="144" t="str">
        <f>VLOOKUP(E95,VIP!$A$2:$O13499,2,0)</f>
        <v>DRBR963</v>
      </c>
      <c r="G95" s="131" t="str">
        <f>VLOOKUP(E95,'LISTADO ATM'!$A$2:$B$897,2,0)</f>
        <v xml:space="preserve">ATM Multiplaza La Romana </v>
      </c>
      <c r="H95" s="131" t="str">
        <f>VLOOKUP(E95,VIP!$A$2:$O18362,7,FALSE)</f>
        <v>Si</v>
      </c>
      <c r="I95" s="131" t="str">
        <f>VLOOKUP(E95,VIP!$A$2:$O10327,8,FALSE)</f>
        <v>Si</v>
      </c>
      <c r="J95" s="131" t="str">
        <f>VLOOKUP(E95,VIP!$A$2:$O10277,8,FALSE)</f>
        <v>Si</v>
      </c>
      <c r="K95" s="131" t="str">
        <f>VLOOKUP(E95,VIP!$A$2:$O13851,6,0)</f>
        <v>NO</v>
      </c>
      <c r="L95" s="122" t="s">
        <v>2418</v>
      </c>
      <c r="M95" s="132" t="s">
        <v>2447</v>
      </c>
      <c r="N95" s="132" t="s">
        <v>2454</v>
      </c>
      <c r="O95" s="131" t="s">
        <v>2455</v>
      </c>
      <c r="P95" s="131"/>
      <c r="Q95" s="141" t="s">
        <v>2418</v>
      </c>
    </row>
    <row r="96" spans="1:17" ht="18" x14ac:dyDescent="0.25">
      <c r="A96" s="131" t="str">
        <f>VLOOKUP(E96,'LISTADO ATM'!$A$2:$C$898,3,0)</f>
        <v>NORTE</v>
      </c>
      <c r="B96" s="126">
        <v>3335901795</v>
      </c>
      <c r="C96" s="133">
        <v>44343.96056712963</v>
      </c>
      <c r="D96" s="133" t="s">
        <v>2557</v>
      </c>
      <c r="E96" s="121">
        <v>716</v>
      </c>
      <c r="F96" s="144" t="str">
        <f>VLOOKUP(E96,VIP!$A$2:$O13498,2,0)</f>
        <v>DRBR340</v>
      </c>
      <c r="G96" s="131" t="str">
        <f>VLOOKUP(E96,'LISTADO ATM'!$A$2:$B$897,2,0)</f>
        <v xml:space="preserve">ATM Oficina Zona Franca (Santiago) </v>
      </c>
      <c r="H96" s="131" t="str">
        <f>VLOOKUP(E96,VIP!$A$2:$O18361,7,FALSE)</f>
        <v>Si</v>
      </c>
      <c r="I96" s="131" t="str">
        <f>VLOOKUP(E96,VIP!$A$2:$O10326,8,FALSE)</f>
        <v>Si</v>
      </c>
      <c r="J96" s="131" t="str">
        <f>VLOOKUP(E96,VIP!$A$2:$O10276,8,FALSE)</f>
        <v>Si</v>
      </c>
      <c r="K96" s="131" t="str">
        <f>VLOOKUP(E96,VIP!$A$2:$O13850,6,0)</f>
        <v>SI</v>
      </c>
      <c r="L96" s="122" t="s">
        <v>2418</v>
      </c>
      <c r="M96" s="132" t="s">
        <v>2447</v>
      </c>
      <c r="N96" s="132" t="s">
        <v>2454</v>
      </c>
      <c r="O96" s="131" t="s">
        <v>2558</v>
      </c>
      <c r="P96" s="131"/>
      <c r="Q96" s="141" t="s">
        <v>2418</v>
      </c>
    </row>
    <row r="97" spans="1:17" ht="18" x14ac:dyDescent="0.25">
      <c r="A97" s="131" t="str">
        <f>VLOOKUP(E97,'LISTADO ATM'!$A$2:$C$898,3,0)</f>
        <v>NORTE</v>
      </c>
      <c r="B97" s="126">
        <v>3335901796</v>
      </c>
      <c r="C97" s="133">
        <v>44343.962037037039</v>
      </c>
      <c r="D97" s="133" t="s">
        <v>2471</v>
      </c>
      <c r="E97" s="121">
        <v>687</v>
      </c>
      <c r="F97" s="144" t="str">
        <f>VLOOKUP(E97,VIP!$A$2:$O13497,2,0)</f>
        <v>DRBR687</v>
      </c>
      <c r="G97" s="131" t="str">
        <f>VLOOKUP(E97,'LISTADO ATM'!$A$2:$B$897,2,0)</f>
        <v>ATM Oficina Monterrico II</v>
      </c>
      <c r="H97" s="131" t="str">
        <f>VLOOKUP(E97,VIP!$A$2:$O18360,7,FALSE)</f>
        <v>NO</v>
      </c>
      <c r="I97" s="131" t="str">
        <f>VLOOKUP(E97,VIP!$A$2:$O10325,8,FALSE)</f>
        <v>NO</v>
      </c>
      <c r="J97" s="131" t="str">
        <f>VLOOKUP(E97,VIP!$A$2:$O10275,8,FALSE)</f>
        <v>NO</v>
      </c>
      <c r="K97" s="131" t="str">
        <f>VLOOKUP(E97,VIP!$A$2:$O13849,6,0)</f>
        <v>SI</v>
      </c>
      <c r="L97" s="122" t="s">
        <v>2418</v>
      </c>
      <c r="M97" s="132" t="s">
        <v>2447</v>
      </c>
      <c r="N97" s="132" t="s">
        <v>2454</v>
      </c>
      <c r="O97" s="131" t="s">
        <v>2556</v>
      </c>
      <c r="P97" s="131"/>
      <c r="Q97" s="141" t="s">
        <v>2418</v>
      </c>
    </row>
    <row r="98" spans="1:17" ht="18" x14ac:dyDescent="0.25">
      <c r="A98" s="131" t="str">
        <f>VLOOKUP(E98,'LISTADO ATM'!$A$2:$C$898,3,0)</f>
        <v>DISTRITO NACIONAL</v>
      </c>
      <c r="B98" s="126">
        <v>3335901797</v>
      </c>
      <c r="C98" s="133">
        <v>44344.035578703704</v>
      </c>
      <c r="D98" s="133" t="s">
        <v>2180</v>
      </c>
      <c r="E98" s="121">
        <v>932</v>
      </c>
      <c r="F98" s="144" t="str">
        <f>VLOOKUP(E98,VIP!$A$2:$O13496,2,0)</f>
        <v>DRBR01E</v>
      </c>
      <c r="G98" s="131" t="str">
        <f>VLOOKUP(E98,'LISTADO ATM'!$A$2:$B$897,2,0)</f>
        <v xml:space="preserve">ATM Banco Agrícola </v>
      </c>
      <c r="H98" s="131" t="str">
        <f>VLOOKUP(E98,VIP!$A$2:$O18359,7,FALSE)</f>
        <v>Si</v>
      </c>
      <c r="I98" s="131" t="str">
        <f>VLOOKUP(E98,VIP!$A$2:$O10324,8,FALSE)</f>
        <v>Si</v>
      </c>
      <c r="J98" s="131" t="str">
        <f>VLOOKUP(E98,VIP!$A$2:$O10274,8,FALSE)</f>
        <v>Si</v>
      </c>
      <c r="K98" s="131" t="str">
        <f>VLOOKUP(E98,VIP!$A$2:$O13848,6,0)</f>
        <v>NO</v>
      </c>
      <c r="L98" s="122" t="s">
        <v>2467</v>
      </c>
      <c r="M98" s="132" t="s">
        <v>2447</v>
      </c>
      <c r="N98" s="132" t="s">
        <v>2454</v>
      </c>
      <c r="O98" s="131" t="s">
        <v>2456</v>
      </c>
      <c r="P98" s="131"/>
      <c r="Q98" s="141" t="s">
        <v>2467</v>
      </c>
    </row>
    <row r="99" spans="1:17" ht="18" x14ac:dyDescent="0.25">
      <c r="A99" s="131" t="str">
        <f>VLOOKUP(E99,'LISTADO ATM'!$A$2:$C$898,3,0)</f>
        <v>DISTRITO NACIONAL</v>
      </c>
      <c r="B99" s="126">
        <v>3335901798</v>
      </c>
      <c r="C99" s="133">
        <v>44344.058645833335</v>
      </c>
      <c r="D99" s="133" t="s">
        <v>2180</v>
      </c>
      <c r="E99" s="121">
        <v>570</v>
      </c>
      <c r="F99" s="144" t="str">
        <f>VLOOKUP(E99,VIP!$A$2:$O13495,2,0)</f>
        <v>DRBR478</v>
      </c>
      <c r="G99" s="131" t="str">
        <f>VLOOKUP(E99,'LISTADO ATM'!$A$2:$B$897,2,0)</f>
        <v xml:space="preserve">ATM S/M Liverpool Villa Mella </v>
      </c>
      <c r="H99" s="131" t="str">
        <f>VLOOKUP(E99,VIP!$A$2:$O18358,7,FALSE)</f>
        <v>Si</v>
      </c>
      <c r="I99" s="131" t="str">
        <f>VLOOKUP(E99,VIP!$A$2:$O10323,8,FALSE)</f>
        <v>Si</v>
      </c>
      <c r="J99" s="131" t="str">
        <f>VLOOKUP(E99,VIP!$A$2:$O10273,8,FALSE)</f>
        <v>Si</v>
      </c>
      <c r="K99" s="131" t="str">
        <f>VLOOKUP(E99,VIP!$A$2:$O13847,6,0)</f>
        <v>NO</v>
      </c>
      <c r="L99" s="122" t="s">
        <v>2219</v>
      </c>
      <c r="M99" s="132" t="s">
        <v>2447</v>
      </c>
      <c r="N99" s="132" t="s">
        <v>2454</v>
      </c>
      <c r="O99" s="131" t="s">
        <v>2456</v>
      </c>
      <c r="P99" s="131"/>
      <c r="Q99" s="141" t="s">
        <v>2219</v>
      </c>
    </row>
    <row r="100" spans="1:17" ht="18" x14ac:dyDescent="0.25">
      <c r="A100" s="131" t="str">
        <f>VLOOKUP(E100,'LISTADO ATM'!$A$2:$C$898,3,0)</f>
        <v>ESTE</v>
      </c>
      <c r="B100" s="126">
        <v>3335901799</v>
      </c>
      <c r="C100" s="133">
        <v>44344.059837962966</v>
      </c>
      <c r="D100" s="133" t="s">
        <v>2180</v>
      </c>
      <c r="E100" s="121">
        <v>462</v>
      </c>
      <c r="F100" s="144" t="str">
        <f>VLOOKUP(E100,VIP!$A$2:$O13494,2,0)</f>
        <v>DRBR462</v>
      </c>
      <c r="G100" s="131" t="str">
        <f>VLOOKUP(E100,'LISTADO ATM'!$A$2:$B$897,2,0)</f>
        <v>ATM Agrocafe Del Caribe</v>
      </c>
      <c r="H100" s="131" t="str">
        <f>VLOOKUP(E100,VIP!$A$2:$O18357,7,FALSE)</f>
        <v>Si</v>
      </c>
      <c r="I100" s="131" t="str">
        <f>VLOOKUP(E100,VIP!$A$2:$O10322,8,FALSE)</f>
        <v>Si</v>
      </c>
      <c r="J100" s="131" t="str">
        <f>VLOOKUP(E100,VIP!$A$2:$O10272,8,FALSE)</f>
        <v>Si</v>
      </c>
      <c r="K100" s="131" t="str">
        <f>VLOOKUP(E100,VIP!$A$2:$O13846,6,0)</f>
        <v>NO</v>
      </c>
      <c r="L100" s="122" t="s">
        <v>2245</v>
      </c>
      <c r="M100" s="132" t="s">
        <v>2447</v>
      </c>
      <c r="N100" s="132" t="s">
        <v>2454</v>
      </c>
      <c r="O100" s="131" t="s">
        <v>2456</v>
      </c>
      <c r="P100" s="131"/>
      <c r="Q100" s="141" t="s">
        <v>2245</v>
      </c>
    </row>
    <row r="101" spans="1:17" ht="18" x14ac:dyDescent="0.25">
      <c r="A101" s="131" t="str">
        <f>VLOOKUP(E101,'LISTADO ATM'!$A$2:$C$898,3,0)</f>
        <v>DISTRITO NACIONAL</v>
      </c>
      <c r="B101" s="126">
        <v>3335901800</v>
      </c>
      <c r="C101" s="133">
        <v>44344.099016203705</v>
      </c>
      <c r="D101" s="133" t="s">
        <v>2180</v>
      </c>
      <c r="E101" s="121">
        <v>706</v>
      </c>
      <c r="F101" s="144" t="str">
        <f>VLOOKUP(E101,VIP!$A$2:$O13493,2,0)</f>
        <v>DRBR706</v>
      </c>
      <c r="G101" s="131" t="str">
        <f>VLOOKUP(E101,'LISTADO ATM'!$A$2:$B$897,2,0)</f>
        <v xml:space="preserve">ATM S/M Pristine </v>
      </c>
      <c r="H101" s="131" t="str">
        <f>VLOOKUP(E101,VIP!$A$2:$O18356,7,FALSE)</f>
        <v>Si</v>
      </c>
      <c r="I101" s="131" t="str">
        <f>VLOOKUP(E101,VIP!$A$2:$O10321,8,FALSE)</f>
        <v>Si</v>
      </c>
      <c r="J101" s="131" t="str">
        <f>VLOOKUP(E101,VIP!$A$2:$O10271,8,FALSE)</f>
        <v>Si</v>
      </c>
      <c r="K101" s="131" t="str">
        <f>VLOOKUP(E101,VIP!$A$2:$O13845,6,0)</f>
        <v>NO</v>
      </c>
      <c r="L101" s="122" t="s">
        <v>2245</v>
      </c>
      <c r="M101" s="132" t="s">
        <v>2447</v>
      </c>
      <c r="N101" s="132" t="s">
        <v>2454</v>
      </c>
      <c r="O101" s="131" t="s">
        <v>2456</v>
      </c>
      <c r="P101" s="131"/>
      <c r="Q101" s="141" t="s">
        <v>2245</v>
      </c>
    </row>
    <row r="102" spans="1:17" ht="18" x14ac:dyDescent="0.25">
      <c r="A102" s="131" t="str">
        <f>VLOOKUP(E102,'LISTADO ATM'!$A$2:$C$898,3,0)</f>
        <v>DISTRITO NACIONAL</v>
      </c>
      <c r="B102" s="126">
        <v>3335901801</v>
      </c>
      <c r="C102" s="133">
        <v>44344.100439814814</v>
      </c>
      <c r="D102" s="133" t="s">
        <v>2180</v>
      </c>
      <c r="E102" s="121">
        <v>96</v>
      </c>
      <c r="F102" s="144" t="str">
        <f>VLOOKUP(E102,VIP!$A$2:$O13492,2,0)</f>
        <v>DRBR096</v>
      </c>
      <c r="G102" s="131" t="str">
        <f>VLOOKUP(E102,'LISTADO ATM'!$A$2:$B$897,2,0)</f>
        <v>ATM S/M Caribe Av. Charles de Gaulle</v>
      </c>
      <c r="H102" s="131" t="str">
        <f>VLOOKUP(E102,VIP!$A$2:$O18355,7,FALSE)</f>
        <v>Si</v>
      </c>
      <c r="I102" s="131" t="str">
        <f>VLOOKUP(E102,VIP!$A$2:$O10320,8,FALSE)</f>
        <v>No</v>
      </c>
      <c r="J102" s="131" t="str">
        <f>VLOOKUP(E102,VIP!$A$2:$O10270,8,FALSE)</f>
        <v>No</v>
      </c>
      <c r="K102" s="131" t="str">
        <f>VLOOKUP(E102,VIP!$A$2:$O13844,6,0)</f>
        <v>NO</v>
      </c>
      <c r="L102" s="122" t="s">
        <v>2245</v>
      </c>
      <c r="M102" s="132" t="s">
        <v>2447</v>
      </c>
      <c r="N102" s="132" t="s">
        <v>2454</v>
      </c>
      <c r="O102" s="131" t="s">
        <v>2456</v>
      </c>
      <c r="P102" s="131"/>
      <c r="Q102" s="141" t="s">
        <v>2245</v>
      </c>
    </row>
    <row r="103" spans="1:17" ht="18" x14ac:dyDescent="0.25">
      <c r="A103" s="131" t="str">
        <f>VLOOKUP(E103,'LISTADO ATM'!$A$2:$C$898,3,0)</f>
        <v>DISTRITO NACIONAL</v>
      </c>
      <c r="B103" s="126">
        <v>3335901805</v>
      </c>
      <c r="C103" s="133">
        <v>44344.136805555558</v>
      </c>
      <c r="D103" s="133" t="s">
        <v>2180</v>
      </c>
      <c r="E103" s="121">
        <v>461</v>
      </c>
      <c r="F103" s="144" t="str">
        <f>VLOOKUP(E103,VIP!$A$2:$O13488,2,0)</f>
        <v>DRBR461</v>
      </c>
      <c r="G103" s="131" t="str">
        <f>VLOOKUP(E103,'LISTADO ATM'!$A$2:$B$897,2,0)</f>
        <v xml:space="preserve">ATM Autobanco Sarasota I </v>
      </c>
      <c r="H103" s="131" t="str">
        <f>VLOOKUP(E103,VIP!$A$2:$O18351,7,FALSE)</f>
        <v>Si</v>
      </c>
      <c r="I103" s="131" t="str">
        <f>VLOOKUP(E103,VIP!$A$2:$O10316,8,FALSE)</f>
        <v>Si</v>
      </c>
      <c r="J103" s="131" t="str">
        <f>VLOOKUP(E103,VIP!$A$2:$O10266,8,FALSE)</f>
        <v>Si</v>
      </c>
      <c r="K103" s="131" t="str">
        <f>VLOOKUP(E103,VIP!$A$2:$O13840,6,0)</f>
        <v>SI</v>
      </c>
      <c r="L103" s="122" t="s">
        <v>2245</v>
      </c>
      <c r="M103" s="132" t="s">
        <v>2447</v>
      </c>
      <c r="N103" s="132" t="s">
        <v>2454</v>
      </c>
      <c r="O103" s="131" t="s">
        <v>2456</v>
      </c>
      <c r="P103" s="131"/>
      <c r="Q103" s="141" t="s">
        <v>2245</v>
      </c>
    </row>
    <row r="104" spans="1:17" ht="18" x14ac:dyDescent="0.25">
      <c r="A104" s="131" t="str">
        <f>VLOOKUP(E104,'LISTADO ATM'!$A$2:$C$898,3,0)</f>
        <v>DISTRITO NACIONAL</v>
      </c>
      <c r="B104" s="126">
        <v>3335901806</v>
      </c>
      <c r="C104" s="133">
        <v>44344.175104166665</v>
      </c>
      <c r="D104" s="133" t="s">
        <v>2180</v>
      </c>
      <c r="E104" s="121">
        <v>243</v>
      </c>
      <c r="F104" s="144" t="str">
        <f>VLOOKUP(E104,VIP!$A$2:$O13487,2,0)</f>
        <v>DRBR243</v>
      </c>
      <c r="G104" s="131" t="str">
        <f>VLOOKUP(E104,'LISTADO ATM'!$A$2:$B$897,2,0)</f>
        <v xml:space="preserve">ATM Autoservicio Plaza Central  </v>
      </c>
      <c r="H104" s="131" t="str">
        <f>VLOOKUP(E104,VIP!$A$2:$O18350,7,FALSE)</f>
        <v>Si</v>
      </c>
      <c r="I104" s="131" t="str">
        <f>VLOOKUP(E104,VIP!$A$2:$O10315,8,FALSE)</f>
        <v>Si</v>
      </c>
      <c r="J104" s="131" t="str">
        <f>VLOOKUP(E104,VIP!$A$2:$O10265,8,FALSE)</f>
        <v>Si</v>
      </c>
      <c r="K104" s="131" t="str">
        <f>VLOOKUP(E104,VIP!$A$2:$O13839,6,0)</f>
        <v>SI</v>
      </c>
      <c r="L104" s="122" t="s">
        <v>2245</v>
      </c>
      <c r="M104" s="132" t="s">
        <v>2447</v>
      </c>
      <c r="N104" s="132" t="s">
        <v>2454</v>
      </c>
      <c r="O104" s="131" t="s">
        <v>2456</v>
      </c>
      <c r="P104" s="131"/>
      <c r="Q104" s="141" t="s">
        <v>2245</v>
      </c>
    </row>
    <row r="105" spans="1:17" ht="18" x14ac:dyDescent="0.25">
      <c r="A105" s="131" t="str">
        <f>VLOOKUP(E105,'LISTADO ATM'!$A$2:$C$898,3,0)</f>
        <v>DISTRITO NACIONAL</v>
      </c>
      <c r="B105" s="126">
        <v>3335901807</v>
      </c>
      <c r="C105" s="133">
        <v>44344.176134259258</v>
      </c>
      <c r="D105" s="133" t="s">
        <v>2180</v>
      </c>
      <c r="E105" s="121">
        <v>39</v>
      </c>
      <c r="F105" s="144" t="str">
        <f>VLOOKUP(E105,VIP!$A$2:$O13486,2,0)</f>
        <v>DRBR039</v>
      </c>
      <c r="G105" s="131" t="str">
        <f>VLOOKUP(E105,'LISTADO ATM'!$A$2:$B$897,2,0)</f>
        <v xml:space="preserve">ATM Oficina Ovando </v>
      </c>
      <c r="H105" s="131" t="str">
        <f>VLOOKUP(E105,VIP!$A$2:$O18349,7,FALSE)</f>
        <v>Si</v>
      </c>
      <c r="I105" s="131" t="str">
        <f>VLOOKUP(E105,VIP!$A$2:$O10314,8,FALSE)</f>
        <v>No</v>
      </c>
      <c r="J105" s="131" t="str">
        <f>VLOOKUP(E105,VIP!$A$2:$O10264,8,FALSE)</f>
        <v>No</v>
      </c>
      <c r="K105" s="131" t="str">
        <f>VLOOKUP(E105,VIP!$A$2:$O13838,6,0)</f>
        <v>NO</v>
      </c>
      <c r="L105" s="122" t="s">
        <v>2245</v>
      </c>
      <c r="M105" s="132" t="s">
        <v>2447</v>
      </c>
      <c r="N105" s="132" t="s">
        <v>2454</v>
      </c>
      <c r="O105" s="131" t="s">
        <v>2456</v>
      </c>
      <c r="P105" s="131"/>
      <c r="Q105" s="141" t="s">
        <v>2245</v>
      </c>
    </row>
    <row r="106" spans="1:17" ht="18" x14ac:dyDescent="0.25">
      <c r="A106" s="131" t="str">
        <f>VLOOKUP(E106,'LISTADO ATM'!$A$2:$C$898,3,0)</f>
        <v>ESTE</v>
      </c>
      <c r="B106" s="126">
        <v>3335901808</v>
      </c>
      <c r="C106" s="133">
        <v>44344.179062499999</v>
      </c>
      <c r="D106" s="133" t="s">
        <v>2180</v>
      </c>
      <c r="E106" s="121">
        <v>822</v>
      </c>
      <c r="F106" s="144" t="str">
        <f>VLOOKUP(E106,VIP!$A$2:$O13485,2,0)</f>
        <v>DRBR822</v>
      </c>
      <c r="G106" s="131" t="str">
        <f>VLOOKUP(E106,'LISTADO ATM'!$A$2:$B$897,2,0)</f>
        <v xml:space="preserve">ATM INDUSPALMA </v>
      </c>
      <c r="H106" s="131" t="str">
        <f>VLOOKUP(E106,VIP!$A$2:$O18348,7,FALSE)</f>
        <v>Si</v>
      </c>
      <c r="I106" s="131" t="str">
        <f>VLOOKUP(E106,VIP!$A$2:$O10313,8,FALSE)</f>
        <v>Si</v>
      </c>
      <c r="J106" s="131" t="str">
        <f>VLOOKUP(E106,VIP!$A$2:$O10263,8,FALSE)</f>
        <v>Si</v>
      </c>
      <c r="K106" s="131" t="str">
        <f>VLOOKUP(E106,VIP!$A$2:$O13837,6,0)</f>
        <v>NO</v>
      </c>
      <c r="L106" s="122" t="s">
        <v>2245</v>
      </c>
      <c r="M106" s="132" t="s">
        <v>2447</v>
      </c>
      <c r="N106" s="132" t="s">
        <v>2454</v>
      </c>
      <c r="O106" s="131" t="s">
        <v>2456</v>
      </c>
      <c r="P106" s="131"/>
      <c r="Q106" s="141" t="s">
        <v>2245</v>
      </c>
    </row>
    <row r="107" spans="1:17" ht="18" x14ac:dyDescent="0.25">
      <c r="A107" s="131" t="str">
        <f>VLOOKUP(E107,'LISTADO ATM'!$A$2:$C$898,3,0)</f>
        <v>SUR</v>
      </c>
      <c r="B107" s="126">
        <v>3335901810</v>
      </c>
      <c r="C107" s="133">
        <v>44344.190937500003</v>
      </c>
      <c r="D107" s="133" t="s">
        <v>2450</v>
      </c>
      <c r="E107" s="121">
        <v>592</v>
      </c>
      <c r="F107" s="144" t="str">
        <f>VLOOKUP(E107,VIP!$A$2:$O13484,2,0)</f>
        <v>DRBR081</v>
      </c>
      <c r="G107" s="131" t="str">
        <f>VLOOKUP(E107,'LISTADO ATM'!$A$2:$B$897,2,0)</f>
        <v xml:space="preserve">ATM Centro de Caja San Cristóbal I </v>
      </c>
      <c r="H107" s="131" t="str">
        <f>VLOOKUP(E107,VIP!$A$2:$O18347,7,FALSE)</f>
        <v>Si</v>
      </c>
      <c r="I107" s="131" t="str">
        <f>VLOOKUP(E107,VIP!$A$2:$O10312,8,FALSE)</f>
        <v>Si</v>
      </c>
      <c r="J107" s="131" t="str">
        <f>VLOOKUP(E107,VIP!$A$2:$O10262,8,FALSE)</f>
        <v>Si</v>
      </c>
      <c r="K107" s="131" t="str">
        <f>VLOOKUP(E107,VIP!$A$2:$O13836,6,0)</f>
        <v>SI</v>
      </c>
      <c r="L107" s="122" t="s">
        <v>2565</v>
      </c>
      <c r="M107" s="132" t="s">
        <v>2447</v>
      </c>
      <c r="N107" s="132" t="s">
        <v>2454</v>
      </c>
      <c r="O107" s="131" t="s">
        <v>2455</v>
      </c>
      <c r="P107" s="131"/>
      <c r="Q107" s="141" t="s">
        <v>2565</v>
      </c>
    </row>
    <row r="108" spans="1:17" ht="18" x14ac:dyDescent="0.25">
      <c r="A108" s="131" t="str">
        <f>VLOOKUP(E108,'LISTADO ATM'!$A$2:$C$898,3,0)</f>
        <v>DISTRITO NACIONAL</v>
      </c>
      <c r="B108" s="126">
        <v>3335901811</v>
      </c>
      <c r="C108" s="133">
        <v>44344.193981481483</v>
      </c>
      <c r="D108" s="133" t="s">
        <v>2450</v>
      </c>
      <c r="E108" s="121">
        <v>541</v>
      </c>
      <c r="F108" s="144" t="str">
        <f>VLOOKUP(E108,VIP!$A$2:$O13483,2,0)</f>
        <v>DRBR541</v>
      </c>
      <c r="G108" s="131" t="str">
        <f>VLOOKUP(E108,'LISTADO ATM'!$A$2:$B$897,2,0)</f>
        <v xml:space="preserve">ATM Oficina Sambil II </v>
      </c>
      <c r="H108" s="131" t="str">
        <f>VLOOKUP(E108,VIP!$A$2:$O18346,7,FALSE)</f>
        <v>Si</v>
      </c>
      <c r="I108" s="131" t="str">
        <f>VLOOKUP(E108,VIP!$A$2:$O10311,8,FALSE)</f>
        <v>Si</v>
      </c>
      <c r="J108" s="131" t="str">
        <f>VLOOKUP(E108,VIP!$A$2:$O10261,8,FALSE)</f>
        <v>Si</v>
      </c>
      <c r="K108" s="131" t="str">
        <f>VLOOKUP(E108,VIP!$A$2:$O13835,6,0)</f>
        <v>SI</v>
      </c>
      <c r="L108" s="122" t="s">
        <v>2565</v>
      </c>
      <c r="M108" s="132" t="s">
        <v>2447</v>
      </c>
      <c r="N108" s="132" t="s">
        <v>2454</v>
      </c>
      <c r="O108" s="131" t="s">
        <v>2455</v>
      </c>
      <c r="P108" s="131"/>
      <c r="Q108" s="141" t="s">
        <v>2565</v>
      </c>
    </row>
    <row r="109" spans="1:17" ht="18" x14ac:dyDescent="0.25">
      <c r="A109" s="131" t="str">
        <f>VLOOKUP(E109,'LISTADO ATM'!$A$2:$C$898,3,0)</f>
        <v>DISTRITO NACIONAL</v>
      </c>
      <c r="B109" s="126">
        <v>3335901812</v>
      </c>
      <c r="C109" s="133">
        <v>44344.195810185185</v>
      </c>
      <c r="D109" s="133" t="s">
        <v>2450</v>
      </c>
      <c r="E109" s="121">
        <v>302</v>
      </c>
      <c r="F109" s="144" t="str">
        <f>VLOOKUP(E109,VIP!$A$2:$O13482,2,0)</f>
        <v>DRBR302</v>
      </c>
      <c r="G109" s="131" t="str">
        <f>VLOOKUP(E109,'LISTADO ATM'!$A$2:$B$897,2,0)</f>
        <v xml:space="preserve">ATM S/M Aprezio Los Mameyes  </v>
      </c>
      <c r="H109" s="131" t="str">
        <f>VLOOKUP(E109,VIP!$A$2:$O18345,7,FALSE)</f>
        <v>Si</v>
      </c>
      <c r="I109" s="131" t="str">
        <f>VLOOKUP(E109,VIP!$A$2:$O10310,8,FALSE)</f>
        <v>Si</v>
      </c>
      <c r="J109" s="131" t="str">
        <f>VLOOKUP(E109,VIP!$A$2:$O10260,8,FALSE)</f>
        <v>Si</v>
      </c>
      <c r="K109" s="131" t="str">
        <f>VLOOKUP(E109,VIP!$A$2:$O13834,6,0)</f>
        <v>NO</v>
      </c>
      <c r="L109" s="122" t="s">
        <v>2443</v>
      </c>
      <c r="M109" s="132" t="s">
        <v>2447</v>
      </c>
      <c r="N109" s="132" t="s">
        <v>2454</v>
      </c>
      <c r="O109" s="131" t="s">
        <v>2455</v>
      </c>
      <c r="P109" s="131"/>
      <c r="Q109" s="141" t="s">
        <v>2443</v>
      </c>
    </row>
    <row r="110" spans="1:17" ht="18" x14ac:dyDescent="0.25">
      <c r="A110" s="131" t="str">
        <f>VLOOKUP(E110,'LISTADO ATM'!$A$2:$C$898,3,0)</f>
        <v>SUR</v>
      </c>
      <c r="B110" s="126">
        <v>3335901813</v>
      </c>
      <c r="C110" s="133">
        <v>44344.19734953704</v>
      </c>
      <c r="D110" s="133" t="s">
        <v>2471</v>
      </c>
      <c r="E110" s="121">
        <v>968</v>
      </c>
      <c r="F110" s="144" t="str">
        <f>VLOOKUP(E110,VIP!$A$2:$O13481,2,0)</f>
        <v>DRBR24I</v>
      </c>
      <c r="G110" s="131" t="str">
        <f>VLOOKUP(E110,'LISTADO ATM'!$A$2:$B$897,2,0)</f>
        <v xml:space="preserve">ATM UNP Mercado Baní </v>
      </c>
      <c r="H110" s="131" t="str">
        <f>VLOOKUP(E110,VIP!$A$2:$O18344,7,FALSE)</f>
        <v>Si</v>
      </c>
      <c r="I110" s="131" t="str">
        <f>VLOOKUP(E110,VIP!$A$2:$O10309,8,FALSE)</f>
        <v>Si</v>
      </c>
      <c r="J110" s="131" t="str">
        <f>VLOOKUP(E110,VIP!$A$2:$O10259,8,FALSE)</f>
        <v>Si</v>
      </c>
      <c r="K110" s="131" t="str">
        <f>VLOOKUP(E110,VIP!$A$2:$O13833,6,0)</f>
        <v>SI</v>
      </c>
      <c r="L110" s="122" t="s">
        <v>2443</v>
      </c>
      <c r="M110" s="132" t="s">
        <v>2447</v>
      </c>
      <c r="N110" s="132" t="s">
        <v>2454</v>
      </c>
      <c r="O110" s="131" t="s">
        <v>2472</v>
      </c>
      <c r="P110" s="131"/>
      <c r="Q110" s="141" t="s">
        <v>2443</v>
      </c>
    </row>
    <row r="111" spans="1:17" ht="18" x14ac:dyDescent="0.25">
      <c r="A111" s="131" t="str">
        <f>VLOOKUP(E111,'LISTADO ATM'!$A$2:$C$898,3,0)</f>
        <v>SUR</v>
      </c>
      <c r="B111" s="126">
        <v>3335901814</v>
      </c>
      <c r="C111" s="133">
        <v>44344.199733796297</v>
      </c>
      <c r="D111" s="133" t="s">
        <v>2471</v>
      </c>
      <c r="E111" s="121">
        <v>182</v>
      </c>
      <c r="F111" s="144" t="str">
        <f>VLOOKUP(E111,VIP!$A$2:$O13480,2,0)</f>
        <v>DRBR182</v>
      </c>
      <c r="G111" s="131" t="str">
        <f>VLOOKUP(E111,'LISTADO ATM'!$A$2:$B$897,2,0)</f>
        <v xml:space="preserve">ATM Barahona Comb </v>
      </c>
      <c r="H111" s="131" t="str">
        <f>VLOOKUP(E111,VIP!$A$2:$O18343,7,FALSE)</f>
        <v>Si</v>
      </c>
      <c r="I111" s="131" t="str">
        <f>VLOOKUP(E111,VIP!$A$2:$O10308,8,FALSE)</f>
        <v>Si</v>
      </c>
      <c r="J111" s="131" t="str">
        <f>VLOOKUP(E111,VIP!$A$2:$O10258,8,FALSE)</f>
        <v>Si</v>
      </c>
      <c r="K111" s="131" t="str">
        <f>VLOOKUP(E111,VIP!$A$2:$O13832,6,0)</f>
        <v>NO</v>
      </c>
      <c r="L111" s="122" t="s">
        <v>2565</v>
      </c>
      <c r="M111" s="132" t="s">
        <v>2447</v>
      </c>
      <c r="N111" s="132" t="s">
        <v>2454</v>
      </c>
      <c r="O111" s="131" t="s">
        <v>2472</v>
      </c>
      <c r="P111" s="131"/>
      <c r="Q111" s="141" t="s">
        <v>2565</v>
      </c>
    </row>
    <row r="112" spans="1:17" ht="18" x14ac:dyDescent="0.25">
      <c r="A112" s="131" t="str">
        <f>VLOOKUP(E112,'LISTADO ATM'!$A$2:$C$898,3,0)</f>
        <v>DISTRITO NACIONAL</v>
      </c>
      <c r="B112" s="126">
        <v>3335901815</v>
      </c>
      <c r="C112" s="133">
        <v>44344.203530092593</v>
      </c>
      <c r="D112" s="133" t="s">
        <v>2450</v>
      </c>
      <c r="E112" s="121">
        <v>499</v>
      </c>
      <c r="F112" s="144" t="str">
        <f>VLOOKUP(E112,VIP!$A$2:$O13479,2,0)</f>
        <v>DRBR499</v>
      </c>
      <c r="G112" s="131" t="str">
        <f>VLOOKUP(E112,'LISTADO ATM'!$A$2:$B$897,2,0)</f>
        <v xml:space="preserve">ATM Estación Sunix Tiradentes </v>
      </c>
      <c r="H112" s="131" t="str">
        <f>VLOOKUP(E112,VIP!$A$2:$O18342,7,FALSE)</f>
        <v>Si</v>
      </c>
      <c r="I112" s="131" t="str">
        <f>VLOOKUP(E112,VIP!$A$2:$O10307,8,FALSE)</f>
        <v>Si</v>
      </c>
      <c r="J112" s="131" t="str">
        <f>VLOOKUP(E112,VIP!$A$2:$O10257,8,FALSE)</f>
        <v>Si</v>
      </c>
      <c r="K112" s="131" t="str">
        <f>VLOOKUP(E112,VIP!$A$2:$O13831,6,0)</f>
        <v>NO</v>
      </c>
      <c r="L112" s="122" t="s">
        <v>2443</v>
      </c>
      <c r="M112" s="132" t="s">
        <v>2447</v>
      </c>
      <c r="N112" s="132" t="s">
        <v>2454</v>
      </c>
      <c r="O112" s="131" t="s">
        <v>2455</v>
      </c>
      <c r="P112" s="131"/>
      <c r="Q112" s="141" t="s">
        <v>2443</v>
      </c>
    </row>
    <row r="113" spans="1:17" ht="18" x14ac:dyDescent="0.25">
      <c r="A113" s="131" t="str">
        <f>VLOOKUP(E113,'LISTADO ATM'!$A$2:$C$898,3,0)</f>
        <v>SUR</v>
      </c>
      <c r="B113" s="126">
        <v>3335901816</v>
      </c>
      <c r="C113" s="133">
        <v>44344.205405092594</v>
      </c>
      <c r="D113" s="133" t="s">
        <v>2471</v>
      </c>
      <c r="E113" s="121">
        <v>33</v>
      </c>
      <c r="F113" s="144" t="str">
        <f>VLOOKUP(E113,VIP!$A$2:$O13478,2,0)</f>
        <v>DRBR033</v>
      </c>
      <c r="G113" s="131" t="str">
        <f>VLOOKUP(E113,'LISTADO ATM'!$A$2:$B$897,2,0)</f>
        <v xml:space="preserve">ATM UNP Juan de Herrera </v>
      </c>
      <c r="H113" s="131" t="str">
        <f>VLOOKUP(E113,VIP!$A$2:$O18341,7,FALSE)</f>
        <v>Si</v>
      </c>
      <c r="I113" s="131" t="str">
        <f>VLOOKUP(E113,VIP!$A$2:$O10306,8,FALSE)</f>
        <v>Si</v>
      </c>
      <c r="J113" s="131" t="str">
        <f>VLOOKUP(E113,VIP!$A$2:$O10256,8,FALSE)</f>
        <v>Si</v>
      </c>
      <c r="K113" s="131" t="str">
        <f>VLOOKUP(E113,VIP!$A$2:$O13830,6,0)</f>
        <v>NO</v>
      </c>
      <c r="L113" s="122" t="s">
        <v>2443</v>
      </c>
      <c r="M113" s="132" t="s">
        <v>2447</v>
      </c>
      <c r="N113" s="132" t="s">
        <v>2454</v>
      </c>
      <c r="O113" s="131" t="s">
        <v>2472</v>
      </c>
      <c r="P113" s="131"/>
      <c r="Q113" s="141" t="s">
        <v>2443</v>
      </c>
    </row>
    <row r="114" spans="1:17" ht="18" x14ac:dyDescent="0.25">
      <c r="A114" s="131" t="str">
        <f>VLOOKUP(E114,'LISTADO ATM'!$A$2:$C$898,3,0)</f>
        <v>ESTE</v>
      </c>
      <c r="B114" s="126">
        <v>3335901817</v>
      </c>
      <c r="C114" s="133">
        <v>44344.246111111112</v>
      </c>
      <c r="D114" s="133" t="s">
        <v>2471</v>
      </c>
      <c r="E114" s="121">
        <v>211</v>
      </c>
      <c r="F114" s="145" t="str">
        <f>VLOOKUP(E114,VIP!$A$2:$O13477,2,0)</f>
        <v>DRBR211</v>
      </c>
      <c r="G114" s="131" t="str">
        <f>VLOOKUP(E114,'LISTADO ATM'!$A$2:$B$897,2,0)</f>
        <v xml:space="preserve">ATM Oficina La Romana I </v>
      </c>
      <c r="H114" s="131" t="str">
        <f>VLOOKUP(E114,VIP!$A$2:$O18340,7,FALSE)</f>
        <v>Si</v>
      </c>
      <c r="I114" s="131" t="str">
        <f>VLOOKUP(E114,VIP!$A$2:$O10305,8,FALSE)</f>
        <v>Si</v>
      </c>
      <c r="J114" s="131" t="str">
        <f>VLOOKUP(E114,VIP!$A$2:$O10255,8,FALSE)</f>
        <v>Si</v>
      </c>
      <c r="K114" s="131" t="str">
        <f>VLOOKUP(E114,VIP!$A$2:$O13829,6,0)</f>
        <v>NO</v>
      </c>
      <c r="L114" s="122" t="s">
        <v>2564</v>
      </c>
      <c r="M114" s="132" t="s">
        <v>2447</v>
      </c>
      <c r="N114" s="132" t="s">
        <v>2454</v>
      </c>
      <c r="O114" s="131" t="s">
        <v>2472</v>
      </c>
      <c r="P114" s="131"/>
      <c r="Q114" s="141" t="s">
        <v>2564</v>
      </c>
    </row>
    <row r="115" spans="1:17" ht="18" x14ac:dyDescent="0.25">
      <c r="A115" s="131" t="str">
        <f>VLOOKUP(E115,'LISTADO ATM'!$A$2:$C$898,3,0)</f>
        <v>NORTE</v>
      </c>
      <c r="B115" s="126">
        <v>3335901821</v>
      </c>
      <c r="C115" s="133">
        <v>44344.302083333336</v>
      </c>
      <c r="D115" s="133" t="s">
        <v>2557</v>
      </c>
      <c r="E115" s="121">
        <v>88</v>
      </c>
      <c r="F115" s="145" t="str">
        <f>VLOOKUP(E115,VIP!$A$2:$O13478,2,0)</f>
        <v>DRBR088</v>
      </c>
      <c r="G115" s="131" t="str">
        <f>VLOOKUP(E115,'LISTADO ATM'!$A$2:$B$897,2,0)</f>
        <v xml:space="preserve">ATM S/M La Fuente (Santiago) </v>
      </c>
      <c r="H115" s="131" t="str">
        <f>VLOOKUP(E115,VIP!$A$2:$O18341,7,FALSE)</f>
        <v>Si</v>
      </c>
      <c r="I115" s="131" t="str">
        <f>VLOOKUP(E115,VIP!$A$2:$O10306,8,FALSE)</f>
        <v>Si</v>
      </c>
      <c r="J115" s="131" t="str">
        <f>VLOOKUP(E115,VIP!$A$2:$O10256,8,FALSE)</f>
        <v>Si</v>
      </c>
      <c r="K115" s="131" t="str">
        <f>VLOOKUP(E115,VIP!$A$2:$O13830,6,0)</f>
        <v>NO</v>
      </c>
      <c r="L115" s="122" t="s">
        <v>2564</v>
      </c>
      <c r="M115" s="132" t="s">
        <v>2447</v>
      </c>
      <c r="N115" s="132" t="s">
        <v>2454</v>
      </c>
      <c r="O115" s="131" t="s">
        <v>2558</v>
      </c>
      <c r="P115" s="131"/>
      <c r="Q115" s="141" t="s">
        <v>2564</v>
      </c>
    </row>
    <row r="116" spans="1:17" ht="18" x14ac:dyDescent="0.25">
      <c r="A116" s="131" t="str">
        <f>VLOOKUP(E116,'LISTADO ATM'!$A$2:$C$898,3,0)</f>
        <v>ESTE</v>
      </c>
      <c r="B116" s="126">
        <v>3335901830</v>
      </c>
      <c r="C116" s="133">
        <v>44344.309803240743</v>
      </c>
      <c r="D116" s="133" t="s">
        <v>2180</v>
      </c>
      <c r="E116" s="121">
        <v>121</v>
      </c>
      <c r="F116" s="145" t="str">
        <f>VLOOKUP(E116,VIP!$A$2:$O13480,2,0)</f>
        <v>DRBR121</v>
      </c>
      <c r="G116" s="131" t="str">
        <f>VLOOKUP(E116,'LISTADO ATM'!$A$2:$B$897,2,0)</f>
        <v xml:space="preserve">ATM Oficina Bayaguana </v>
      </c>
      <c r="H116" s="131" t="str">
        <f>VLOOKUP(E116,VIP!$A$2:$O18343,7,FALSE)</f>
        <v>Si</v>
      </c>
      <c r="I116" s="131" t="str">
        <f>VLOOKUP(E116,VIP!$A$2:$O10308,8,FALSE)</f>
        <v>Si</v>
      </c>
      <c r="J116" s="131" t="str">
        <f>VLOOKUP(E116,VIP!$A$2:$O10258,8,FALSE)</f>
        <v>Si</v>
      </c>
      <c r="K116" s="131" t="str">
        <f>VLOOKUP(E116,VIP!$A$2:$O13832,6,0)</f>
        <v>SI</v>
      </c>
      <c r="L116" s="122" t="s">
        <v>2467</v>
      </c>
      <c r="M116" s="132" t="s">
        <v>2447</v>
      </c>
      <c r="N116" s="132" t="s">
        <v>2454</v>
      </c>
      <c r="O116" s="131" t="s">
        <v>2456</v>
      </c>
      <c r="P116" s="131"/>
      <c r="Q116" s="141" t="s">
        <v>2467</v>
      </c>
    </row>
    <row r="117" spans="1:17" ht="18" x14ac:dyDescent="0.25">
      <c r="A117" s="131" t="str">
        <f>VLOOKUP(E117,'LISTADO ATM'!$A$2:$C$898,3,0)</f>
        <v>DISTRITO NACIONAL</v>
      </c>
      <c r="B117" s="126">
        <v>3335901831</v>
      </c>
      <c r="C117" s="133">
        <v>44344.310335648152</v>
      </c>
      <c r="D117" s="133" t="s">
        <v>2180</v>
      </c>
      <c r="E117" s="121">
        <v>672</v>
      </c>
      <c r="F117" s="145" t="str">
        <f>VLOOKUP(E117,VIP!$A$2:$O13479,2,0)</f>
        <v>DRBR672</v>
      </c>
      <c r="G117" s="131" t="str">
        <f>VLOOKUP(E117,'LISTADO ATM'!$A$2:$B$897,2,0)</f>
        <v>ATM Destacamento Policía Nacional La Victoria</v>
      </c>
      <c r="H117" s="131" t="str">
        <f>VLOOKUP(E117,VIP!$A$2:$O18342,7,FALSE)</f>
        <v>Si</v>
      </c>
      <c r="I117" s="131" t="str">
        <f>VLOOKUP(E117,VIP!$A$2:$O10307,8,FALSE)</f>
        <v>Si</v>
      </c>
      <c r="J117" s="131" t="str">
        <f>VLOOKUP(E117,VIP!$A$2:$O10257,8,FALSE)</f>
        <v>Si</v>
      </c>
      <c r="K117" s="131" t="str">
        <f>VLOOKUP(E117,VIP!$A$2:$O13831,6,0)</f>
        <v>SI</v>
      </c>
      <c r="L117" s="122" t="s">
        <v>2245</v>
      </c>
      <c r="M117" s="132" t="s">
        <v>2447</v>
      </c>
      <c r="N117" s="132" t="s">
        <v>2454</v>
      </c>
      <c r="O117" s="131" t="s">
        <v>2456</v>
      </c>
      <c r="P117" s="131"/>
      <c r="Q117" s="141" t="s">
        <v>2245</v>
      </c>
    </row>
    <row r="118" spans="1:17" ht="18" x14ac:dyDescent="0.25">
      <c r="A118" s="131" t="str">
        <f>VLOOKUP(E118,'LISTADO ATM'!$A$2:$C$898,3,0)</f>
        <v>DISTRITO NACIONAL</v>
      </c>
      <c r="B118" s="126">
        <v>3335901836</v>
      </c>
      <c r="C118" s="133">
        <v>44344.316504629627</v>
      </c>
      <c r="D118" s="133" t="s">
        <v>2450</v>
      </c>
      <c r="E118" s="121">
        <v>26</v>
      </c>
      <c r="F118" s="145" t="str">
        <f>VLOOKUP(E118,VIP!$A$2:$O13483,2,0)</f>
        <v>DRBR221</v>
      </c>
      <c r="G118" s="131" t="str">
        <f>VLOOKUP(E118,'LISTADO ATM'!$A$2:$B$897,2,0)</f>
        <v>ATM S/M Jumbo San Isidro</v>
      </c>
      <c r="H118" s="131" t="str">
        <f>VLOOKUP(E118,VIP!$A$2:$O18346,7,FALSE)</f>
        <v>Si</v>
      </c>
      <c r="I118" s="131" t="str">
        <f>VLOOKUP(E118,VIP!$A$2:$O10311,8,FALSE)</f>
        <v>Si</v>
      </c>
      <c r="J118" s="131" t="str">
        <f>VLOOKUP(E118,VIP!$A$2:$O10261,8,FALSE)</f>
        <v>Si</v>
      </c>
      <c r="K118" s="131" t="str">
        <f>VLOOKUP(E118,VIP!$A$2:$O13835,6,0)</f>
        <v>NO</v>
      </c>
      <c r="L118" s="122" t="s">
        <v>2418</v>
      </c>
      <c r="M118" s="132" t="s">
        <v>2447</v>
      </c>
      <c r="N118" s="132" t="s">
        <v>2454</v>
      </c>
      <c r="O118" s="131" t="s">
        <v>2455</v>
      </c>
      <c r="P118" s="131"/>
      <c r="Q118" s="141" t="s">
        <v>2418</v>
      </c>
    </row>
    <row r="119" spans="1:17" ht="18" x14ac:dyDescent="0.25">
      <c r="A119" s="131" t="str">
        <f>VLOOKUP(E119,'LISTADO ATM'!$A$2:$C$898,3,0)</f>
        <v>SUR</v>
      </c>
      <c r="B119" s="126">
        <v>3335901839</v>
      </c>
      <c r="C119" s="133">
        <v>44344.317071759258</v>
      </c>
      <c r="D119" s="133" t="s">
        <v>2180</v>
      </c>
      <c r="E119" s="121">
        <v>584</v>
      </c>
      <c r="F119" s="145" t="str">
        <f>VLOOKUP(E119,VIP!$A$2:$O13482,2,0)</f>
        <v>DRBR404</v>
      </c>
      <c r="G119" s="131" t="str">
        <f>VLOOKUP(E119,'LISTADO ATM'!$A$2:$B$897,2,0)</f>
        <v xml:space="preserve">ATM Oficina San Cristóbal I </v>
      </c>
      <c r="H119" s="131" t="str">
        <f>VLOOKUP(E119,VIP!$A$2:$O18345,7,FALSE)</f>
        <v>Si</v>
      </c>
      <c r="I119" s="131" t="str">
        <f>VLOOKUP(E119,VIP!$A$2:$O10310,8,FALSE)</f>
        <v>Si</v>
      </c>
      <c r="J119" s="131" t="str">
        <f>VLOOKUP(E119,VIP!$A$2:$O10260,8,FALSE)</f>
        <v>Si</v>
      </c>
      <c r="K119" s="131" t="str">
        <f>VLOOKUP(E119,VIP!$A$2:$O13834,6,0)</f>
        <v>SI</v>
      </c>
      <c r="L119" s="122" t="s">
        <v>2467</v>
      </c>
      <c r="M119" s="132" t="s">
        <v>2447</v>
      </c>
      <c r="N119" s="132" t="s">
        <v>2454</v>
      </c>
      <c r="O119" s="131" t="s">
        <v>2456</v>
      </c>
      <c r="P119" s="131"/>
      <c r="Q119" s="141" t="s">
        <v>2467</v>
      </c>
    </row>
    <row r="120" spans="1:17" ht="18" x14ac:dyDescent="0.25">
      <c r="A120" s="131" t="str">
        <f>VLOOKUP(E120,'LISTADO ATM'!$A$2:$C$898,3,0)</f>
        <v>SUR</v>
      </c>
      <c r="B120" s="126">
        <v>3335901843</v>
      </c>
      <c r="C120" s="133">
        <v>44344.320567129631</v>
      </c>
      <c r="D120" s="133" t="s">
        <v>2471</v>
      </c>
      <c r="E120" s="121">
        <v>6</v>
      </c>
      <c r="F120" s="145" t="str">
        <f>VLOOKUP(E120,VIP!$A$2:$O13481,2,0)</f>
        <v>DRBR006</v>
      </c>
      <c r="G120" s="131" t="str">
        <f>VLOOKUP(E120,'LISTADO ATM'!$A$2:$B$897,2,0)</f>
        <v xml:space="preserve">ATM Plaza WAO San Juan </v>
      </c>
      <c r="H120" s="131" t="str">
        <f>VLOOKUP(E120,VIP!$A$2:$O18344,7,FALSE)</f>
        <v>N/A</v>
      </c>
      <c r="I120" s="131" t="str">
        <f>VLOOKUP(E120,VIP!$A$2:$O10309,8,FALSE)</f>
        <v>N/A</v>
      </c>
      <c r="J120" s="131" t="str">
        <f>VLOOKUP(E120,VIP!$A$2:$O10259,8,FALSE)</f>
        <v>N/A</v>
      </c>
      <c r="K120" s="131" t="str">
        <f>VLOOKUP(E120,VIP!$A$2:$O13833,6,0)</f>
        <v/>
      </c>
      <c r="L120" s="122" t="s">
        <v>2443</v>
      </c>
      <c r="M120" s="132" t="s">
        <v>2447</v>
      </c>
      <c r="N120" s="132" t="s">
        <v>2454</v>
      </c>
      <c r="O120" s="131" t="s">
        <v>2472</v>
      </c>
      <c r="P120" s="131"/>
      <c r="Q120" s="141" t="s">
        <v>2443</v>
      </c>
    </row>
    <row r="121" spans="1:17" ht="18" x14ac:dyDescent="0.25">
      <c r="A121" s="131" t="str">
        <f>VLOOKUP(E121,'LISTADO ATM'!$A$2:$C$898,3,0)</f>
        <v>NORTE</v>
      </c>
      <c r="B121" s="126">
        <v>3335901846</v>
      </c>
      <c r="C121" s="133">
        <v>44344.323055555556</v>
      </c>
      <c r="D121" s="133" t="s">
        <v>2471</v>
      </c>
      <c r="E121" s="121">
        <v>350</v>
      </c>
      <c r="F121" s="145" t="str">
        <f>VLOOKUP(E121,VIP!$A$2:$O13480,2,0)</f>
        <v>DRBR350</v>
      </c>
      <c r="G121" s="131" t="str">
        <f>VLOOKUP(E121,'LISTADO ATM'!$A$2:$B$897,2,0)</f>
        <v xml:space="preserve">ATM Oficina Villa Tapia </v>
      </c>
      <c r="H121" s="131" t="str">
        <f>VLOOKUP(E121,VIP!$A$2:$O18343,7,FALSE)</f>
        <v>Si</v>
      </c>
      <c r="I121" s="131" t="str">
        <f>VLOOKUP(E121,VIP!$A$2:$O10308,8,FALSE)</f>
        <v>Si</v>
      </c>
      <c r="J121" s="131" t="str">
        <f>VLOOKUP(E121,VIP!$A$2:$O10258,8,FALSE)</f>
        <v>Si</v>
      </c>
      <c r="K121" s="131" t="str">
        <f>VLOOKUP(E121,VIP!$A$2:$O13832,6,0)</f>
        <v>NO</v>
      </c>
      <c r="L121" s="122" t="s">
        <v>2418</v>
      </c>
      <c r="M121" s="132" t="s">
        <v>2447</v>
      </c>
      <c r="N121" s="132" t="s">
        <v>2454</v>
      </c>
      <c r="O121" s="131" t="s">
        <v>2472</v>
      </c>
      <c r="P121" s="131"/>
      <c r="Q121" s="141" t="s">
        <v>2418</v>
      </c>
    </row>
  </sheetData>
  <autoFilter ref="A4:Q4">
    <sortState ref="A5:Q121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1" zoomScaleNormal="100" workbookViewId="0">
      <selection activeCell="A149" sqref="A149:XFD155"/>
    </sheetView>
  </sheetViews>
  <sheetFormatPr baseColWidth="10" defaultColWidth="23.42578125" defaultRowHeight="15" x14ac:dyDescent="0.25"/>
  <cols>
    <col min="1" max="1" width="26.42578125" style="93" bestFit="1" customWidth="1"/>
    <col min="2" max="2" width="17.7109375" style="93" bestFit="1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16384" width="23.42578125" style="93"/>
  </cols>
  <sheetData>
    <row r="1" spans="1:5" ht="22.5" customHeight="1" x14ac:dyDescent="0.25">
      <c r="A1" s="156" t="s">
        <v>2150</v>
      </c>
      <c r="B1" s="157"/>
      <c r="C1" s="157"/>
      <c r="D1" s="157"/>
      <c r="E1" s="158"/>
    </row>
    <row r="2" spans="1:5" ht="25.5" customHeight="1" x14ac:dyDescent="0.25">
      <c r="A2" s="159" t="s">
        <v>2452</v>
      </c>
      <c r="B2" s="160"/>
      <c r="C2" s="160"/>
      <c r="D2" s="160"/>
      <c r="E2" s="161"/>
    </row>
    <row r="3" spans="1:5" ht="18" x14ac:dyDescent="0.25">
      <c r="B3" s="95"/>
      <c r="C3" s="95"/>
      <c r="D3" s="95"/>
      <c r="E3" s="102"/>
    </row>
    <row r="4" spans="1:5" ht="18.75" thickBot="1" x14ac:dyDescent="0.3">
      <c r="A4" s="101" t="s">
        <v>2413</v>
      </c>
      <c r="B4" s="123">
        <v>44375.25</v>
      </c>
      <c r="C4" s="95"/>
      <c r="D4" s="95"/>
      <c r="E4" s="103"/>
    </row>
    <row r="5" spans="1:5" ht="18.75" thickBot="1" x14ac:dyDescent="0.3">
      <c r="A5" s="101" t="s">
        <v>2414</v>
      </c>
      <c r="B5" s="123">
        <v>44375.708333333336</v>
      </c>
      <c r="C5" s="136"/>
      <c r="D5" s="95"/>
      <c r="E5" s="103"/>
    </row>
    <row r="6" spans="1:5" ht="18" x14ac:dyDescent="0.25">
      <c r="B6" s="95"/>
      <c r="C6" s="95"/>
      <c r="D6" s="95"/>
      <c r="E6" s="104"/>
    </row>
    <row r="7" spans="1:5" ht="18" customHeight="1" x14ac:dyDescent="0.25">
      <c r="A7" s="162" t="s">
        <v>2415</v>
      </c>
      <c r="B7" s="163"/>
      <c r="C7" s="163"/>
      <c r="D7" s="163"/>
      <c r="E7" s="164"/>
    </row>
    <row r="8" spans="1:5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8" x14ac:dyDescent="0.25">
      <c r="A9" s="94" t="e">
        <f>VLOOKUP(B9,'[1]LISTADO ATM'!$A$2:$C$822,3,0)</f>
        <v>#N/A</v>
      </c>
      <c r="B9" s="138"/>
      <c r="C9" s="126" t="e">
        <f>VLOOKUP(B9,'[1]LISTADO ATM'!$A$2:$B$822,2,0)</f>
        <v>#N/A</v>
      </c>
      <c r="D9" s="125" t="s">
        <v>2554</v>
      </c>
      <c r="E9" s="128"/>
    </row>
    <row r="10" spans="1:5" ht="18.75" thickBot="1" x14ac:dyDescent="0.3">
      <c r="A10" s="97" t="s">
        <v>2474</v>
      </c>
      <c r="B10" s="140">
        <f>COUNT(B9:B9)</f>
        <v>0</v>
      </c>
      <c r="C10" s="176"/>
      <c r="D10" s="177"/>
      <c r="E10" s="178"/>
    </row>
    <row r="11" spans="1:5" x14ac:dyDescent="0.25">
      <c r="B11" s="99"/>
      <c r="E11" s="99"/>
    </row>
    <row r="12" spans="1:5" ht="18" customHeight="1" x14ac:dyDescent="0.25">
      <c r="A12" s="162" t="s">
        <v>2475</v>
      </c>
      <c r="B12" s="163"/>
      <c r="C12" s="163"/>
      <c r="D12" s="163"/>
      <c r="E12" s="164"/>
    </row>
    <row r="13" spans="1:5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5" ht="17.25" customHeight="1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2545</v>
      </c>
      <c r="E14" s="192"/>
    </row>
    <row r="15" spans="1:5" ht="18.75" thickBot="1" x14ac:dyDescent="0.3">
      <c r="A15" s="97" t="s">
        <v>2474</v>
      </c>
      <c r="B15" s="140">
        <f>COUNT(B14:B14)</f>
        <v>0</v>
      </c>
      <c r="C15" s="176"/>
      <c r="D15" s="177"/>
      <c r="E15" s="178"/>
    </row>
    <row r="16" spans="1:5" ht="15.75" thickBot="1" x14ac:dyDescent="0.3">
      <c r="B16" s="99"/>
      <c r="E16" s="99"/>
    </row>
    <row r="17" spans="1:5" ht="18.75" customHeight="1" thickBot="1" x14ac:dyDescent="0.3">
      <c r="A17" s="179" t="s">
        <v>2476</v>
      </c>
      <c r="B17" s="180"/>
      <c r="C17" s="180"/>
      <c r="D17" s="180"/>
      <c r="E17" s="181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SUR</v>
      </c>
      <c r="B19" s="124">
        <v>403</v>
      </c>
      <c r="C19" s="124" t="str">
        <f>VLOOKUP(B19,'[1]LISTADO ATM'!$A$2:$B$822,2,0)</f>
        <v xml:space="preserve">ATM Oficina Vicente Noble </v>
      </c>
      <c r="D19" s="127" t="s">
        <v>2438</v>
      </c>
      <c r="E19" s="128">
        <v>3335900347</v>
      </c>
    </row>
    <row r="20" spans="1:5" ht="18" x14ac:dyDescent="0.25">
      <c r="A20" s="124" t="str">
        <f>VLOOKUP(B20,'[1]LISTADO ATM'!$A$2:$C$822,3,0)</f>
        <v>SUR</v>
      </c>
      <c r="B20" s="124">
        <v>677</v>
      </c>
      <c r="C20" s="124" t="str">
        <f>VLOOKUP(B20,'[1]LISTADO ATM'!$A$2:$B$822,2,0)</f>
        <v>ATM PBG Villa Jaragua</v>
      </c>
      <c r="D20" s="127" t="s">
        <v>2438</v>
      </c>
      <c r="E20" s="128">
        <v>3335900349</v>
      </c>
    </row>
    <row r="21" spans="1:5" ht="18" x14ac:dyDescent="0.25">
      <c r="A21" s="124" t="str">
        <f>VLOOKUP(B21,'[1]LISTADO ATM'!$A$2:$C$822,3,0)</f>
        <v>DISTRITO NACIONAL</v>
      </c>
      <c r="B21" s="124">
        <v>527</v>
      </c>
      <c r="C21" s="124" t="str">
        <f>VLOOKUP(B21,'[1]LISTADO ATM'!$A$2:$B$822,2,0)</f>
        <v>ATM Oficina Zona Oriental II</v>
      </c>
      <c r="D21" s="127" t="s">
        <v>2438</v>
      </c>
      <c r="E21" s="128">
        <v>3335900351</v>
      </c>
    </row>
    <row r="22" spans="1:5" ht="18" x14ac:dyDescent="0.25">
      <c r="A22" s="124" t="str">
        <f>VLOOKUP(B22,'[1]LISTADO ATM'!$A$2:$C$822,3,0)</f>
        <v>DISTRITO NACIONAL</v>
      </c>
      <c r="B22" s="124">
        <v>642</v>
      </c>
      <c r="C22" s="124" t="str">
        <f>VLOOKUP(B22,'[1]LISTADO ATM'!$A$2:$B$822,2,0)</f>
        <v xml:space="preserve">ATM OMSA Sto. Dgo. </v>
      </c>
      <c r="D22" s="127" t="s">
        <v>2438</v>
      </c>
      <c r="E22" s="128">
        <v>3335901003</v>
      </c>
    </row>
    <row r="23" spans="1:5" ht="18" x14ac:dyDescent="0.25">
      <c r="A23" s="124" t="str">
        <f>VLOOKUP(B23,'[1]LISTADO ATM'!$A$2:$C$822,3,0)</f>
        <v>ESTE</v>
      </c>
      <c r="B23" s="124">
        <v>609</v>
      </c>
      <c r="C23" s="124" t="str">
        <f>VLOOKUP(B23,'[1]LISTADO ATM'!$A$2:$B$822,2,0)</f>
        <v xml:space="preserve">ATM S/M Jumbo (San Pedro) </v>
      </c>
      <c r="D23" s="127" t="s">
        <v>2438</v>
      </c>
      <c r="E23" s="128">
        <v>3335901012</v>
      </c>
    </row>
    <row r="24" spans="1:5" ht="18" x14ac:dyDescent="0.25">
      <c r="A24" s="124" t="str">
        <f>VLOOKUP(B24,'[1]LISTADO ATM'!$A$2:$C$822,3,0)</f>
        <v>SUR</v>
      </c>
      <c r="B24" s="124">
        <v>781</v>
      </c>
      <c r="C24" s="124" t="str">
        <f>VLOOKUP(B24,'[1]LISTADO ATM'!$A$2:$B$822,2,0)</f>
        <v xml:space="preserve">ATM Estación Isla Barahona </v>
      </c>
      <c r="D24" s="127" t="s">
        <v>2438</v>
      </c>
      <c r="E24" s="128">
        <v>3335901329</v>
      </c>
    </row>
    <row r="25" spans="1:5" ht="18" x14ac:dyDescent="0.25">
      <c r="A25" s="124" t="str">
        <f>VLOOKUP(B25,'[1]LISTADO ATM'!$A$2:$C$822,3,0)</f>
        <v>DISTRITO NACIONAL</v>
      </c>
      <c r="B25" s="124">
        <v>784</v>
      </c>
      <c r="C25" s="124" t="str">
        <f>VLOOKUP(B25,'[1]LISTADO ATM'!$A$2:$B$822,2,0)</f>
        <v xml:space="preserve">ATM Tribunal Superior Electoral </v>
      </c>
      <c r="D25" s="127" t="s">
        <v>2438</v>
      </c>
      <c r="E25" s="128">
        <v>3335901401</v>
      </c>
    </row>
    <row r="26" spans="1:5" ht="18" x14ac:dyDescent="0.25">
      <c r="A26" s="124" t="str">
        <f>VLOOKUP(B26,'[1]LISTADO ATM'!$A$2:$C$822,3,0)</f>
        <v>NORTE</v>
      </c>
      <c r="B26" s="124">
        <v>119</v>
      </c>
      <c r="C26" s="124" t="str">
        <f>VLOOKUP(B26,'[1]LISTADO ATM'!$A$2:$B$822,2,0)</f>
        <v>ATM Oficina La Barranquita</v>
      </c>
      <c r="D26" s="127" t="s">
        <v>2438</v>
      </c>
      <c r="E26" s="128">
        <v>3335901635</v>
      </c>
    </row>
    <row r="27" spans="1:5" ht="18" x14ac:dyDescent="0.25">
      <c r="A27" s="124" t="str">
        <f>VLOOKUP(B27,'[1]LISTADO ATM'!$A$2:$C$822,3,0)</f>
        <v>NORTE</v>
      </c>
      <c r="B27" s="124">
        <v>91</v>
      </c>
      <c r="C27" s="124" t="str">
        <f>VLOOKUP(B27,'[1]LISTADO ATM'!$A$2:$B$822,2,0)</f>
        <v xml:space="preserve">ATM UNP Villa Isabela </v>
      </c>
      <c r="D27" s="127" t="s">
        <v>2438</v>
      </c>
      <c r="E27" s="128">
        <v>3335901632</v>
      </c>
    </row>
    <row r="28" spans="1:5" ht="18" x14ac:dyDescent="0.25">
      <c r="A28" s="124" t="str">
        <f>VLOOKUP(B28,'[1]LISTADO ATM'!$A$2:$C$822,3,0)</f>
        <v>NORTE</v>
      </c>
      <c r="B28" s="124">
        <v>63</v>
      </c>
      <c r="C28" s="124" t="str">
        <f>VLOOKUP(B28,'[1]LISTADO ATM'!$A$2:$B$822,2,0)</f>
        <v xml:space="preserve">ATM Oficina Villa Vásquez (Montecristi) </v>
      </c>
      <c r="D28" s="127" t="s">
        <v>2438</v>
      </c>
      <c r="E28" s="128">
        <v>3335901630</v>
      </c>
    </row>
    <row r="29" spans="1:5" ht="18" x14ac:dyDescent="0.25">
      <c r="A29" s="124" t="str">
        <f>VLOOKUP(B29,'[1]LISTADO ATM'!$A$2:$C$822,3,0)</f>
        <v>DISTRITO NACIONAL</v>
      </c>
      <c r="B29" s="124">
        <v>147</v>
      </c>
      <c r="C29" s="124" t="str">
        <f>VLOOKUP(B29,'[1]LISTADO ATM'!$A$2:$B$822,2,0)</f>
        <v xml:space="preserve">ATM Kiosco Megacentro I </v>
      </c>
      <c r="D29" s="127" t="s">
        <v>2438</v>
      </c>
      <c r="E29" s="128">
        <v>3335901625</v>
      </c>
    </row>
    <row r="30" spans="1:5" ht="18" x14ac:dyDescent="0.25">
      <c r="A30" s="124" t="str">
        <f>VLOOKUP(B30,'[1]LISTADO ATM'!$A$2:$C$822,3,0)</f>
        <v>ESTE</v>
      </c>
      <c r="B30" s="124">
        <v>631</v>
      </c>
      <c r="C30" s="124" t="str">
        <f>VLOOKUP(B30,'[1]LISTADO ATM'!$A$2:$B$822,2,0)</f>
        <v xml:space="preserve">ATM ASOCODEQUI (San Pedro) </v>
      </c>
      <c r="D30" s="127" t="s">
        <v>2438</v>
      </c>
      <c r="E30" s="128">
        <v>3335901623</v>
      </c>
    </row>
    <row r="31" spans="1:5" ht="18" x14ac:dyDescent="0.25">
      <c r="A31" s="124" t="str">
        <f>VLOOKUP(B31,'[1]LISTADO ATM'!$A$2:$C$822,3,0)</f>
        <v>DISTRITO NACIONAL</v>
      </c>
      <c r="B31" s="124">
        <v>354</v>
      </c>
      <c r="C31" s="124" t="str">
        <f>VLOOKUP(B31,'[1]LISTADO ATM'!$A$2:$B$822,2,0)</f>
        <v xml:space="preserve">ATM Oficina Núñez de Cáceres II </v>
      </c>
      <c r="D31" s="127" t="s">
        <v>2438</v>
      </c>
      <c r="E31" s="128">
        <v>3335901621</v>
      </c>
    </row>
    <row r="32" spans="1:5" ht="18" x14ac:dyDescent="0.25">
      <c r="A32" s="124" t="str">
        <f>VLOOKUP(B32,'[1]LISTADO ATM'!$A$2:$C$822,3,0)</f>
        <v>ESTE</v>
      </c>
      <c r="B32" s="124">
        <v>114</v>
      </c>
      <c r="C32" s="124" t="str">
        <f>VLOOKUP(B32,'[1]LISTADO ATM'!$A$2:$B$822,2,0)</f>
        <v xml:space="preserve">ATM Oficina Hato Mayor </v>
      </c>
      <c r="D32" s="127" t="s">
        <v>2438</v>
      </c>
      <c r="E32" s="128">
        <v>3335901617</v>
      </c>
    </row>
    <row r="33" spans="1:5" ht="18" x14ac:dyDescent="0.25">
      <c r="A33" s="124" t="str">
        <f>VLOOKUP(B33,'[1]LISTADO ATM'!$A$2:$C$822,3,0)</f>
        <v>DISTRITO NACIONAL</v>
      </c>
      <c r="B33" s="124">
        <v>551</v>
      </c>
      <c r="C33" s="124" t="str">
        <f>VLOOKUP(B33,'[1]LISTADO ATM'!$A$2:$B$822,2,0)</f>
        <v xml:space="preserve">ATM Oficina Padre Castellanos </v>
      </c>
      <c r="D33" s="127" t="s">
        <v>2438</v>
      </c>
      <c r="E33" s="128">
        <v>3335901611</v>
      </c>
    </row>
    <row r="34" spans="1:5" ht="18" x14ac:dyDescent="0.25">
      <c r="A34" s="124" t="str">
        <f>VLOOKUP(B34,'[1]LISTADO ATM'!$A$2:$C$822,3,0)</f>
        <v>ESTE</v>
      </c>
      <c r="B34" s="124">
        <v>742</v>
      </c>
      <c r="C34" s="124" t="str">
        <f>VLOOKUP(B34,'[1]LISTADO ATM'!$A$2:$B$822,2,0)</f>
        <v xml:space="preserve">ATM Oficina Plaza del Rey (La Romana) </v>
      </c>
      <c r="D34" s="127" t="s">
        <v>2438</v>
      </c>
      <c r="E34" s="128">
        <v>3335901609</v>
      </c>
    </row>
    <row r="35" spans="1:5" ht="18" x14ac:dyDescent="0.25">
      <c r="A35" s="124" t="str">
        <f>VLOOKUP(B35,'[1]LISTADO ATM'!$A$2:$C$822,3,0)</f>
        <v>NORTE</v>
      </c>
      <c r="B35" s="124">
        <v>965</v>
      </c>
      <c r="C35" s="124" t="str">
        <f>VLOOKUP(B35,'[1]LISTADO ATM'!$A$2:$B$822,2,0)</f>
        <v xml:space="preserve">ATM S/M La Fuente FUN (Santiago) </v>
      </c>
      <c r="D35" s="127" t="s">
        <v>2438</v>
      </c>
      <c r="E35" s="128">
        <v>3335901605</v>
      </c>
    </row>
    <row r="36" spans="1:5" ht="18" x14ac:dyDescent="0.25">
      <c r="A36" s="124" t="str">
        <f>VLOOKUP(B36,'[1]LISTADO ATM'!$A$2:$C$822,3,0)</f>
        <v>DISTRITO NACIONAL</v>
      </c>
      <c r="B36" s="124">
        <v>335</v>
      </c>
      <c r="C36" s="124" t="str">
        <f>VLOOKUP(B36,'[1]LISTADO ATM'!$A$2:$B$822,2,0)</f>
        <v>ATM Edificio Aster</v>
      </c>
      <c r="D36" s="127" t="s">
        <v>2438</v>
      </c>
      <c r="E36" s="128">
        <v>3335901584</v>
      </c>
    </row>
    <row r="37" spans="1:5" ht="18" x14ac:dyDescent="0.25">
      <c r="A37" s="124" t="str">
        <f>VLOOKUP(B37,'[1]LISTADO ATM'!$A$2:$C$822,3,0)</f>
        <v>DISTRITO NACIONAL</v>
      </c>
      <c r="B37" s="124">
        <v>721</v>
      </c>
      <c r="C37" s="124" t="str">
        <f>VLOOKUP(B37,'[1]LISTADO ATM'!$A$2:$B$822,2,0)</f>
        <v xml:space="preserve">ATM Oficina Charles de Gaulle II </v>
      </c>
      <c r="D37" s="127" t="s">
        <v>2438</v>
      </c>
      <c r="E37" s="128">
        <v>3335901572</v>
      </c>
    </row>
    <row r="38" spans="1:5" ht="18" x14ac:dyDescent="0.25">
      <c r="A38" s="124" t="str">
        <f>VLOOKUP(B38,'[1]LISTADO ATM'!$A$2:$C$822,3,0)</f>
        <v>SUR</v>
      </c>
      <c r="B38" s="124">
        <v>870</v>
      </c>
      <c r="C38" s="124" t="str">
        <f>VLOOKUP(B38,'[1]LISTADO ATM'!$A$2:$B$822,2,0)</f>
        <v xml:space="preserve">ATM Willbes Dominicana (Barahona) </v>
      </c>
      <c r="D38" s="127" t="s">
        <v>2438</v>
      </c>
      <c r="E38" s="128">
        <v>3335901559</v>
      </c>
    </row>
    <row r="39" spans="1:5" ht="18" x14ac:dyDescent="0.25">
      <c r="A39" s="124" t="str">
        <f>VLOOKUP(B39,'[1]LISTADO ATM'!$A$2:$C$822,3,0)</f>
        <v>DISTRITO NACIONAL</v>
      </c>
      <c r="B39" s="124">
        <v>697</v>
      </c>
      <c r="C39" s="124" t="str">
        <f>VLOOKUP(B39,'[1]LISTADO ATM'!$A$2:$B$822,2,0)</f>
        <v>ATM Hipermercado Olé Ciudad Juan Bosch</v>
      </c>
      <c r="D39" s="127" t="s">
        <v>2438</v>
      </c>
      <c r="E39" s="128">
        <v>3335901665</v>
      </c>
    </row>
    <row r="40" spans="1:5" ht="18" x14ac:dyDescent="0.25">
      <c r="A40" s="124" t="str">
        <f>VLOOKUP(B40,'[1]LISTADO ATM'!$A$2:$C$822,3,0)</f>
        <v>SUR</v>
      </c>
      <c r="B40" s="124">
        <v>44</v>
      </c>
      <c r="C40" s="124" t="str">
        <f>VLOOKUP(B40,'[1]LISTADO ATM'!$A$2:$B$822,2,0)</f>
        <v xml:space="preserve">ATM Oficina Pedernales </v>
      </c>
      <c r="D40" s="127" t="s">
        <v>2438</v>
      </c>
      <c r="E40" s="128">
        <v>3335901671</v>
      </c>
    </row>
    <row r="41" spans="1:5" ht="18" x14ac:dyDescent="0.25">
      <c r="A41" s="124" t="str">
        <f>VLOOKUP(B41,'[1]LISTADO ATM'!$A$2:$C$822,3,0)</f>
        <v>NORTE</v>
      </c>
      <c r="B41" s="124">
        <v>198</v>
      </c>
      <c r="C41" s="124" t="str">
        <f>VLOOKUP(B41,'[1]LISTADO ATM'!$A$2:$B$822,2,0)</f>
        <v xml:space="preserve">ATM Almacenes El Encanto  (Santiago) </v>
      </c>
      <c r="D41" s="127" t="s">
        <v>2438</v>
      </c>
      <c r="E41" s="128">
        <v>3335901678</v>
      </c>
    </row>
    <row r="42" spans="1:5" ht="18" x14ac:dyDescent="0.25">
      <c r="A42" s="124" t="str">
        <f>VLOOKUP(B42,'[1]LISTADO ATM'!$A$2:$C$822,3,0)</f>
        <v>DISTRITO NACIONAL</v>
      </c>
      <c r="B42" s="124">
        <v>967</v>
      </c>
      <c r="C42" s="124" t="str">
        <f>VLOOKUP(B42,'[1]LISTADO ATM'!$A$2:$B$822,2,0)</f>
        <v xml:space="preserve">ATM UNP Hiper Olé Autopista Duarte </v>
      </c>
      <c r="D42" s="127" t="s">
        <v>2438</v>
      </c>
      <c r="E42" s="128">
        <v>3335901708</v>
      </c>
    </row>
    <row r="43" spans="1:5" ht="18" x14ac:dyDescent="0.25">
      <c r="A43" s="124" t="str">
        <f>VLOOKUP(B43,'[1]LISTADO ATM'!$A$2:$C$822,3,0)</f>
        <v>DISTRITO NACIONAL</v>
      </c>
      <c r="B43" s="124">
        <v>406</v>
      </c>
      <c r="C43" s="124" t="str">
        <f>VLOOKUP(B43,'[1]LISTADO ATM'!$A$2:$B$822,2,0)</f>
        <v xml:space="preserve">ATM UNP Plaza Lama Máximo Gómez </v>
      </c>
      <c r="D43" s="127" t="s">
        <v>2438</v>
      </c>
      <c r="E43" s="128">
        <v>3335901711</v>
      </c>
    </row>
    <row r="44" spans="1:5" ht="18" x14ac:dyDescent="0.25">
      <c r="A44" s="124" t="str">
        <f>VLOOKUP(B44,'[1]LISTADO ATM'!$A$2:$C$822,3,0)</f>
        <v>NORTE</v>
      </c>
      <c r="B44" s="124">
        <v>144</v>
      </c>
      <c r="C44" s="124" t="str">
        <f>VLOOKUP(B44,'[1]LISTADO ATM'!$A$2:$B$822,2,0)</f>
        <v xml:space="preserve">ATM Oficina Villa Altagracia </v>
      </c>
      <c r="D44" s="127" t="s">
        <v>2438</v>
      </c>
      <c r="E44" s="128">
        <v>3335901723</v>
      </c>
    </row>
    <row r="45" spans="1:5" ht="18" x14ac:dyDescent="0.25">
      <c r="A45" s="124" t="str">
        <f>VLOOKUP(B45,'[1]LISTADO ATM'!$A$2:$C$822,3,0)</f>
        <v>DISTRITO NACIONAL</v>
      </c>
      <c r="B45" s="124">
        <v>698</v>
      </c>
      <c r="C45" s="124" t="str">
        <f>VLOOKUP(B45,'[1]LISTADO ATM'!$A$2:$B$822,2,0)</f>
        <v>ATM Parador Bellamar</v>
      </c>
      <c r="D45" s="127" t="s">
        <v>2438</v>
      </c>
      <c r="E45" s="128">
        <v>3335901763</v>
      </c>
    </row>
    <row r="46" spans="1:5" ht="18" x14ac:dyDescent="0.25">
      <c r="A46" s="124" t="str">
        <f>VLOOKUP(B46,'[1]LISTADO ATM'!$A$2:$C$822,3,0)</f>
        <v>DISTRITO NACIONAL</v>
      </c>
      <c r="B46" s="124">
        <v>416</v>
      </c>
      <c r="C46" s="124" t="str">
        <f>VLOOKUP(B46,'[1]LISTADO ATM'!$A$2:$B$822,2,0)</f>
        <v xml:space="preserve">ATM Autobanco San Martín II </v>
      </c>
      <c r="D46" s="127" t="s">
        <v>2438</v>
      </c>
      <c r="E46" s="128">
        <v>3335901764</v>
      </c>
    </row>
    <row r="47" spans="1:5" ht="18" x14ac:dyDescent="0.25">
      <c r="A47" s="124" t="str">
        <f>VLOOKUP(B47,'[1]LISTADO ATM'!$A$2:$C$822,3,0)</f>
        <v>DISTRITO NACIONAL</v>
      </c>
      <c r="B47" s="124">
        <v>979</v>
      </c>
      <c r="C47" s="124" t="str">
        <f>VLOOKUP(B47,'[1]LISTADO ATM'!$A$2:$B$822,2,0)</f>
        <v xml:space="preserve">ATM Oficina Luperón I </v>
      </c>
      <c r="D47" s="127" t="s">
        <v>2438</v>
      </c>
      <c r="E47" s="128">
        <v>3335901766</v>
      </c>
    </row>
    <row r="48" spans="1:5" ht="18" x14ac:dyDescent="0.25">
      <c r="A48" s="124" t="str">
        <f>VLOOKUP(B48,'[1]LISTADO ATM'!$A$2:$C$822,3,0)</f>
        <v>DISTRITO NACIONAL</v>
      </c>
      <c r="B48" s="124">
        <v>540</v>
      </c>
      <c r="C48" s="124" t="str">
        <f>VLOOKUP(B48,'[1]LISTADO ATM'!$A$2:$B$822,2,0)</f>
        <v xml:space="preserve">ATM Autoservicio Sambil I </v>
      </c>
      <c r="D48" s="127" t="s">
        <v>2438</v>
      </c>
      <c r="E48" s="128">
        <v>3335901768</v>
      </c>
    </row>
    <row r="49" spans="1:5" ht="18" x14ac:dyDescent="0.25">
      <c r="A49" s="124" t="str">
        <f>VLOOKUP(B49,'[1]LISTADO ATM'!$A$2:$C$822,3,0)</f>
        <v>NORTE</v>
      </c>
      <c r="B49" s="124">
        <v>731</v>
      </c>
      <c r="C49" s="124" t="str">
        <f>VLOOKUP(B49,'[1]LISTADO ATM'!$A$2:$B$822,2,0)</f>
        <v xml:space="preserve">ATM UNP Villa González </v>
      </c>
      <c r="D49" s="127" t="s">
        <v>2438</v>
      </c>
      <c r="E49" s="128">
        <v>3335901769</v>
      </c>
    </row>
    <row r="50" spans="1:5" ht="18" x14ac:dyDescent="0.25">
      <c r="A50" s="124" t="str">
        <f>VLOOKUP(B50,'[1]LISTADO ATM'!$A$2:$C$822,3,0)</f>
        <v>DISTRITO NACIONAL</v>
      </c>
      <c r="B50" s="124">
        <v>628</v>
      </c>
      <c r="C50" s="124" t="str">
        <f>VLOOKUP(B50,'[1]LISTADO ATM'!$A$2:$B$822,2,0)</f>
        <v xml:space="preserve">ATM Autobanco San Isidro </v>
      </c>
      <c r="D50" s="127" t="s">
        <v>2438</v>
      </c>
      <c r="E50" s="128">
        <v>3335901779</v>
      </c>
    </row>
    <row r="51" spans="1:5" ht="18" x14ac:dyDescent="0.25">
      <c r="A51" s="124" t="str">
        <f>VLOOKUP(B51,'[1]LISTADO ATM'!$A$2:$C$822,3,0)</f>
        <v>NORTE</v>
      </c>
      <c r="B51" s="124">
        <v>396</v>
      </c>
      <c r="C51" s="124" t="str">
        <f>VLOOKUP(B51,'[1]LISTADO ATM'!$A$2:$B$822,2,0)</f>
        <v xml:space="preserve">ATM Oficina Plaza Ulloa (La Fuente) </v>
      </c>
      <c r="D51" s="127" t="s">
        <v>2438</v>
      </c>
      <c r="E51" s="128">
        <v>3335901787</v>
      </c>
    </row>
    <row r="52" spans="1:5" ht="18" x14ac:dyDescent="0.25">
      <c r="A52" s="124" t="str">
        <f>VLOOKUP(B52,'[1]LISTADO ATM'!$A$2:$C$822,3,0)</f>
        <v>NORTE</v>
      </c>
      <c r="B52" s="124">
        <v>991</v>
      </c>
      <c r="C52" s="124" t="str">
        <f>VLOOKUP(B52,'[1]LISTADO ATM'!$A$2:$B$822,2,0)</f>
        <v xml:space="preserve">ATM UNP Las Matas de Santa Cruz </v>
      </c>
      <c r="D52" s="127" t="s">
        <v>2438</v>
      </c>
      <c r="E52" s="128">
        <v>3335901788</v>
      </c>
    </row>
    <row r="53" spans="1:5" ht="18" x14ac:dyDescent="0.25">
      <c r="A53" s="124" t="str">
        <f>VLOOKUP(B53,'[1]LISTADO ATM'!$A$2:$C$822,3,0)</f>
        <v>ESTE</v>
      </c>
      <c r="B53" s="124">
        <v>117</v>
      </c>
      <c r="C53" s="124" t="str">
        <f>VLOOKUP(B53,'[1]LISTADO ATM'!$A$2:$B$822,2,0)</f>
        <v xml:space="preserve">ATM Oficina El Seybo </v>
      </c>
      <c r="D53" s="127" t="s">
        <v>2438</v>
      </c>
      <c r="E53" s="128">
        <v>3335901789</v>
      </c>
    </row>
    <row r="54" spans="1:5" ht="18" x14ac:dyDescent="0.25">
      <c r="A54" s="124" t="str">
        <f>VLOOKUP(B54,'[1]LISTADO ATM'!$A$2:$C$822,3,0)</f>
        <v>NORTE</v>
      </c>
      <c r="B54" s="124">
        <v>606</v>
      </c>
      <c r="C54" s="124" t="str">
        <f>VLOOKUP(B54,'[1]LISTADO ATM'!$A$2:$B$822,2,0)</f>
        <v xml:space="preserve">ATM UNP Manolo Tavarez Justo </v>
      </c>
      <c r="D54" s="127" t="s">
        <v>2438</v>
      </c>
      <c r="E54" s="128">
        <v>3335901791</v>
      </c>
    </row>
    <row r="55" spans="1:5" ht="18" x14ac:dyDescent="0.25">
      <c r="A55" s="124" t="str">
        <f>VLOOKUP(B55,'[1]LISTADO ATM'!$A$2:$C$822,3,0)</f>
        <v>NORTE</v>
      </c>
      <c r="B55" s="124">
        <v>774</v>
      </c>
      <c r="C55" s="124" t="str">
        <f>VLOOKUP(B55,'[1]LISTADO ATM'!$A$2:$B$822,2,0)</f>
        <v xml:space="preserve">ATM Oficina Montecristi </v>
      </c>
      <c r="D55" s="127" t="s">
        <v>2438</v>
      </c>
      <c r="E55" s="128">
        <v>3335901792</v>
      </c>
    </row>
    <row r="56" spans="1:5" ht="18" x14ac:dyDescent="0.25">
      <c r="A56" s="124" t="str">
        <f>VLOOKUP(B56,'[1]LISTADO ATM'!$A$2:$C$822,3,0)</f>
        <v>NORTE</v>
      </c>
      <c r="B56" s="124">
        <v>950</v>
      </c>
      <c r="C56" s="124" t="str">
        <f>VLOOKUP(B56,'[1]LISTADO ATM'!$A$2:$B$822,2,0)</f>
        <v xml:space="preserve">ATM Oficina Monterrico </v>
      </c>
      <c r="D56" s="127" t="s">
        <v>2438</v>
      </c>
      <c r="E56" s="128">
        <v>3335901793</v>
      </c>
    </row>
    <row r="57" spans="1:5" ht="18" x14ac:dyDescent="0.25">
      <c r="A57" s="124" t="str">
        <f>VLOOKUP(B57,'[1]LISTADO ATM'!$A$2:$C$822,3,0)</f>
        <v>ESTE</v>
      </c>
      <c r="B57" s="124">
        <v>963</v>
      </c>
      <c r="C57" s="124" t="str">
        <f>VLOOKUP(B57,'[1]LISTADO ATM'!$A$2:$B$822,2,0)</f>
        <v xml:space="preserve">ATM Multiplaza La Romana </v>
      </c>
      <c r="D57" s="127" t="s">
        <v>2438</v>
      </c>
      <c r="E57" s="128">
        <v>3335901794</v>
      </c>
    </row>
    <row r="58" spans="1:5" ht="18" x14ac:dyDescent="0.25">
      <c r="A58" s="124" t="str">
        <f>VLOOKUP(B58,'[1]LISTADO ATM'!$A$2:$C$822,3,0)</f>
        <v>NORTE</v>
      </c>
      <c r="B58" s="124">
        <v>716</v>
      </c>
      <c r="C58" s="124" t="str">
        <f>VLOOKUP(B58,'[1]LISTADO ATM'!$A$2:$B$822,2,0)</f>
        <v xml:space="preserve">ATM Oficina Zona Franca (Santiago) </v>
      </c>
      <c r="D58" s="127" t="s">
        <v>2438</v>
      </c>
      <c r="E58" s="128">
        <v>3335901795</v>
      </c>
    </row>
    <row r="59" spans="1:5" ht="18" x14ac:dyDescent="0.25">
      <c r="A59" s="124" t="str">
        <f>VLOOKUP(B59,'[1]LISTADO ATM'!$A$2:$C$822,3,0)</f>
        <v>NORTE</v>
      </c>
      <c r="B59" s="124">
        <v>687</v>
      </c>
      <c r="C59" s="124" t="str">
        <f>VLOOKUP(B59,'[1]LISTADO ATM'!$A$2:$B$822,2,0)</f>
        <v>ATM Oficina Monterrico II</v>
      </c>
      <c r="D59" s="127" t="s">
        <v>2438</v>
      </c>
      <c r="E59" s="128">
        <v>3335901796</v>
      </c>
    </row>
    <row r="60" spans="1:5" ht="18" x14ac:dyDescent="0.25">
      <c r="A60" s="124" t="str">
        <f>VLOOKUP(B60,'[1]LISTADO ATM'!$A$2:$C$822,3,0)</f>
        <v>SUR</v>
      </c>
      <c r="B60" s="124">
        <v>592</v>
      </c>
      <c r="C60" s="124" t="str">
        <f>VLOOKUP(B60,'[1]LISTADO ATM'!$A$2:$B$822,2,0)</f>
        <v xml:space="preserve">ATM Centro de Caja San Cristóbal I </v>
      </c>
      <c r="D60" s="127" t="s">
        <v>2438</v>
      </c>
      <c r="E60" s="128">
        <v>3335901810</v>
      </c>
    </row>
    <row r="61" spans="1:5" ht="18" x14ac:dyDescent="0.25">
      <c r="A61" s="124" t="str">
        <f>VLOOKUP(B61,'[1]LISTADO ATM'!$A$2:$C$822,3,0)</f>
        <v>DISTRITO NACIONAL</v>
      </c>
      <c r="B61" s="124">
        <v>541</v>
      </c>
      <c r="C61" s="124" t="str">
        <f>VLOOKUP(B61,'[1]LISTADO ATM'!$A$2:$B$822,2,0)</f>
        <v xml:space="preserve">ATM Oficina Sambil II </v>
      </c>
      <c r="D61" s="127" t="s">
        <v>2438</v>
      </c>
      <c r="E61" s="128">
        <v>3335901811</v>
      </c>
    </row>
    <row r="62" spans="1:5" ht="18" x14ac:dyDescent="0.25">
      <c r="A62" s="124" t="str">
        <f>VLOOKUP(B62,'[1]LISTADO ATM'!$A$2:$C$822,3,0)</f>
        <v>SUR</v>
      </c>
      <c r="B62" s="124">
        <v>182</v>
      </c>
      <c r="C62" s="124" t="str">
        <f>VLOOKUP(B62,'[1]LISTADO ATM'!$A$2:$B$822,2,0)</f>
        <v xml:space="preserve">ATM Barahona Comb </v>
      </c>
      <c r="D62" s="127" t="s">
        <v>2438</v>
      </c>
      <c r="E62" s="128">
        <v>3335901814</v>
      </c>
    </row>
    <row r="63" spans="1:5" ht="18" x14ac:dyDescent="0.25">
      <c r="A63" s="124" t="e">
        <f>VLOOKUP(B63,'[1]LISTADO ATM'!$A$2:$C$822,3,0)</f>
        <v>#N/A</v>
      </c>
      <c r="B63" s="124"/>
      <c r="C63" s="124" t="e">
        <f>VLOOKUP(B63,'[1]LISTADO ATM'!$A$2:$B$822,2,0)</f>
        <v>#N/A</v>
      </c>
      <c r="D63" s="127" t="s">
        <v>2438</v>
      </c>
      <c r="E63" s="128"/>
    </row>
    <row r="64" spans="1:5" ht="18" x14ac:dyDescent="0.25">
      <c r="A64" s="124" t="e">
        <f>VLOOKUP(B64,'[1]LISTADO ATM'!$A$2:$C$822,3,0)</f>
        <v>#N/A</v>
      </c>
      <c r="B64" s="124"/>
      <c r="C64" s="124" t="e">
        <f>VLOOKUP(B64,'[1]LISTADO ATM'!$A$2:$B$822,2,0)</f>
        <v>#N/A</v>
      </c>
      <c r="D64" s="127" t="s">
        <v>2438</v>
      </c>
      <c r="E64" s="128"/>
    </row>
    <row r="65" spans="1:5" ht="18" x14ac:dyDescent="0.25">
      <c r="A65" s="124" t="e">
        <f>VLOOKUP(B65,'[1]LISTADO ATM'!$A$2:$C$822,3,0)</f>
        <v>#N/A</v>
      </c>
      <c r="B65" s="124"/>
      <c r="C65" s="124" t="e">
        <f>VLOOKUP(B65,'[1]LISTADO ATM'!$A$2:$B$822,2,0)</f>
        <v>#N/A</v>
      </c>
      <c r="D65" s="127" t="s">
        <v>2438</v>
      </c>
      <c r="E65" s="128"/>
    </row>
    <row r="66" spans="1:5" ht="18" x14ac:dyDescent="0.25">
      <c r="A66" s="124" t="e">
        <f>VLOOKUP(B66,'[1]LISTADO ATM'!$A$2:$C$822,3,0)</f>
        <v>#N/A</v>
      </c>
      <c r="B66" s="124"/>
      <c r="C66" s="124" t="e">
        <f>VLOOKUP(B66,'[1]LISTADO ATM'!$A$2:$B$822,2,0)</f>
        <v>#N/A</v>
      </c>
      <c r="D66" s="127" t="s">
        <v>2438</v>
      </c>
      <c r="E66" s="128"/>
    </row>
    <row r="67" spans="1:5" ht="18" x14ac:dyDescent="0.25">
      <c r="A67" s="124" t="e">
        <f>VLOOKUP(B67,'[1]LISTADO ATM'!$A$2:$C$822,3,0)</f>
        <v>#N/A</v>
      </c>
      <c r="B67" s="124"/>
      <c r="C67" s="124" t="e">
        <f>VLOOKUP(B67,'[1]LISTADO ATM'!$A$2:$B$822,2,0)</f>
        <v>#N/A</v>
      </c>
      <c r="D67" s="127" t="s">
        <v>2438</v>
      </c>
      <c r="E67" s="128"/>
    </row>
    <row r="68" spans="1:5" ht="18" x14ac:dyDescent="0.25">
      <c r="A68" s="124" t="e">
        <f>VLOOKUP(B68,'[1]LISTADO ATM'!$A$2:$C$822,3,0)</f>
        <v>#N/A</v>
      </c>
      <c r="B68" s="124"/>
      <c r="C68" s="124" t="e">
        <f>VLOOKUP(B68,'[1]LISTADO ATM'!$A$2:$B$822,2,0)</f>
        <v>#N/A</v>
      </c>
      <c r="D68" s="127" t="s">
        <v>2438</v>
      </c>
      <c r="E68" s="128"/>
    </row>
    <row r="69" spans="1:5" ht="18" x14ac:dyDescent="0.25">
      <c r="A69" s="124" t="e">
        <f>VLOOKUP(B69,'[1]LISTADO ATM'!$A$2:$C$822,3,0)</f>
        <v>#N/A</v>
      </c>
      <c r="B69" s="124"/>
      <c r="C69" s="124" t="e">
        <f>VLOOKUP(B69,'[1]LISTADO ATM'!$A$2:$B$822,2,0)</f>
        <v>#N/A</v>
      </c>
      <c r="D69" s="127" t="s">
        <v>2438</v>
      </c>
      <c r="E69" s="128"/>
    </row>
    <row r="70" spans="1:5" ht="18" x14ac:dyDescent="0.25">
      <c r="A70" s="124" t="e">
        <f>VLOOKUP(B70,'[1]LISTADO ATM'!$A$2:$C$822,3,0)</f>
        <v>#N/A</v>
      </c>
      <c r="B70" s="124"/>
      <c r="C70" s="124" t="e">
        <f>VLOOKUP(B70,'[1]LISTADO ATM'!$A$2:$B$822,2,0)</f>
        <v>#N/A</v>
      </c>
      <c r="D70" s="127" t="s">
        <v>2438</v>
      </c>
      <c r="E70" s="128"/>
    </row>
    <row r="71" spans="1:5" ht="18.75" thickBot="1" x14ac:dyDescent="0.3">
      <c r="A71" s="116"/>
      <c r="B71" s="140">
        <f>COUNT(B19:B70)</f>
        <v>44</v>
      </c>
      <c r="C71" s="105"/>
      <c r="D71" s="105"/>
      <c r="E71" s="105"/>
    </row>
    <row r="72" spans="1:5" ht="15.75" thickBot="1" x14ac:dyDescent="0.3">
      <c r="B72" s="99"/>
      <c r="E72" s="99"/>
    </row>
    <row r="73" spans="1:5" ht="18.75" thickBot="1" x14ac:dyDescent="0.3">
      <c r="A73" s="179" t="s">
        <v>2536</v>
      </c>
      <c r="B73" s="180"/>
      <c r="C73" s="180"/>
      <c r="D73" s="180"/>
      <c r="E73" s="181"/>
    </row>
    <row r="74" spans="1:5" ht="18" x14ac:dyDescent="0.25">
      <c r="A74" s="96" t="s">
        <v>15</v>
      </c>
      <c r="B74" s="96" t="s">
        <v>2416</v>
      </c>
      <c r="C74" s="96" t="s">
        <v>46</v>
      </c>
      <c r="D74" s="96" t="s">
        <v>2419</v>
      </c>
      <c r="E74" s="96" t="s">
        <v>2417</v>
      </c>
    </row>
    <row r="75" spans="1:5" ht="18" x14ac:dyDescent="0.25">
      <c r="A75" s="94" t="str">
        <f>VLOOKUP(B75,'[1]LISTADO ATM'!$A$2:$C$822,3,0)</f>
        <v>DISTRITO NACIONAL</v>
      </c>
      <c r="B75" s="124">
        <v>875</v>
      </c>
      <c r="C75" s="126" t="str">
        <f>VLOOKUP(B75,'[1]LISTADO ATM'!$A$2:$B$822,2,0)</f>
        <v xml:space="preserve">ATM Texaco Aut. Duarte KM 14 1/2 (Los Alcarrizos) </v>
      </c>
      <c r="D75" s="124" t="s">
        <v>2483</v>
      </c>
      <c r="E75" s="139">
        <v>3335899782</v>
      </c>
    </row>
    <row r="76" spans="1:5" ht="18" x14ac:dyDescent="0.25">
      <c r="A76" s="94" t="str">
        <f>VLOOKUP(B76,'[1]LISTADO ATM'!$A$2:$C$822,3,0)</f>
        <v>DISTRITO NACIONAL</v>
      </c>
      <c r="B76" s="124">
        <v>708</v>
      </c>
      <c r="C76" s="126" t="str">
        <f>VLOOKUP(B76,'[1]LISTADO ATM'!$A$2:$B$822,2,0)</f>
        <v xml:space="preserve">ATM El Vestir De Hoy </v>
      </c>
      <c r="D76" s="124" t="s">
        <v>2483</v>
      </c>
      <c r="E76" s="139">
        <v>3335901334</v>
      </c>
    </row>
    <row r="77" spans="1:5" ht="18" x14ac:dyDescent="0.25">
      <c r="A77" s="94" t="str">
        <f>VLOOKUP(B77,'[1]LISTADO ATM'!$A$2:$C$822,3,0)</f>
        <v>DISTRITO NACIONAL</v>
      </c>
      <c r="B77" s="124">
        <v>568</v>
      </c>
      <c r="C77" s="126" t="str">
        <f>VLOOKUP(B77,'[1]LISTADO ATM'!$A$2:$B$822,2,0)</f>
        <v xml:space="preserve">ATM Ministerio de Educación </v>
      </c>
      <c r="D77" s="124" t="s">
        <v>2483</v>
      </c>
      <c r="E77" s="139">
        <v>3335901406</v>
      </c>
    </row>
    <row r="78" spans="1:5" ht="18" x14ac:dyDescent="0.25">
      <c r="A78" s="94" t="str">
        <f>VLOOKUP(B78,'[1]LISTADO ATM'!$A$2:$C$822,3,0)</f>
        <v>DISTRITO NACIONAL</v>
      </c>
      <c r="B78" s="124">
        <v>572</v>
      </c>
      <c r="C78" s="126" t="str">
        <f>VLOOKUP(B78,'[1]LISTADO ATM'!$A$2:$B$822,2,0)</f>
        <v xml:space="preserve">ATM Olé Ovando </v>
      </c>
      <c r="D78" s="124" t="s">
        <v>2483</v>
      </c>
      <c r="E78" s="139">
        <v>3335901628</v>
      </c>
    </row>
    <row r="79" spans="1:5" ht="18" x14ac:dyDescent="0.25">
      <c r="A79" s="94" t="str">
        <f>VLOOKUP(B79,'[1]LISTADO ATM'!$A$2:$C$822,3,0)</f>
        <v>NORTE</v>
      </c>
      <c r="B79" s="124">
        <v>809</v>
      </c>
      <c r="C79" s="126" t="str">
        <f>VLOOKUP(B79,'[1]LISTADO ATM'!$A$2:$B$822,2,0)</f>
        <v>ATM Yoma (Cotuí)</v>
      </c>
      <c r="D79" s="124" t="s">
        <v>2483</v>
      </c>
      <c r="E79" s="139">
        <v>3335901627</v>
      </c>
    </row>
    <row r="80" spans="1:5" ht="18" x14ac:dyDescent="0.25">
      <c r="A80" s="94" t="str">
        <f>VLOOKUP(B80,'[1]LISTADO ATM'!$A$2:$C$822,3,0)</f>
        <v>DISTRITO NACIONAL</v>
      </c>
      <c r="B80" s="124">
        <v>735</v>
      </c>
      <c r="C80" s="126" t="str">
        <f>VLOOKUP(B80,'[1]LISTADO ATM'!$A$2:$B$822,2,0)</f>
        <v xml:space="preserve">ATM Oficina Independencia II  </v>
      </c>
      <c r="D80" s="124" t="s">
        <v>2483</v>
      </c>
      <c r="E80" s="139">
        <v>3335901616</v>
      </c>
    </row>
    <row r="81" spans="1:5" ht="18" x14ac:dyDescent="0.25">
      <c r="A81" s="94" t="str">
        <f>VLOOKUP(B81,'[1]LISTADO ATM'!$A$2:$C$822,3,0)</f>
        <v>DISTRITO NACIONAL</v>
      </c>
      <c r="B81" s="124">
        <v>435</v>
      </c>
      <c r="C81" s="126" t="str">
        <f>VLOOKUP(B81,'[1]LISTADO ATM'!$A$2:$B$822,2,0)</f>
        <v xml:space="preserve">ATM Autobanco Torre I </v>
      </c>
      <c r="D81" s="124" t="s">
        <v>2483</v>
      </c>
      <c r="E81" s="139">
        <v>3335901596</v>
      </c>
    </row>
    <row r="82" spans="1:5" ht="18" x14ac:dyDescent="0.25">
      <c r="A82" s="94" t="str">
        <f>VLOOKUP(B82,'[1]LISTADO ATM'!$A$2:$C$822,3,0)</f>
        <v>DISTRITO NACIONAL</v>
      </c>
      <c r="B82" s="124">
        <v>931</v>
      </c>
      <c r="C82" s="126" t="str">
        <f>VLOOKUP(B82,'[1]LISTADO ATM'!$A$2:$B$822,2,0)</f>
        <v xml:space="preserve">ATM Autobanco Luperón I </v>
      </c>
      <c r="D82" s="124" t="s">
        <v>2483</v>
      </c>
      <c r="E82" s="139">
        <v>3335901580</v>
      </c>
    </row>
    <row r="83" spans="1:5" ht="18" x14ac:dyDescent="0.25">
      <c r="A83" s="94" t="str">
        <f>VLOOKUP(B83,'[1]LISTADO ATM'!$A$2:$C$822,3,0)</f>
        <v>SUR</v>
      </c>
      <c r="B83" s="124">
        <v>249</v>
      </c>
      <c r="C83" s="126" t="str">
        <f>VLOOKUP(B83,'[1]LISTADO ATM'!$A$2:$B$822,2,0)</f>
        <v xml:space="preserve">ATM Banco Agrícola Neiba </v>
      </c>
      <c r="D83" s="124" t="s">
        <v>2483</v>
      </c>
      <c r="E83" s="139">
        <v>3335901534</v>
      </c>
    </row>
    <row r="84" spans="1:5" ht="18" x14ac:dyDescent="0.25">
      <c r="A84" s="94" t="str">
        <f>VLOOKUP(B84,'[1]LISTADO ATM'!$A$2:$C$822,3,0)</f>
        <v>DISTRITO NACIONAL</v>
      </c>
      <c r="B84" s="124">
        <v>911</v>
      </c>
      <c r="C84" s="126" t="str">
        <f>VLOOKUP(B84,'[1]LISTADO ATM'!$A$2:$B$822,2,0)</f>
        <v xml:space="preserve">ATM Oficina Venezuela II </v>
      </c>
      <c r="D84" s="124" t="s">
        <v>2483</v>
      </c>
      <c r="E84" s="139">
        <v>3335901084</v>
      </c>
    </row>
    <row r="85" spans="1:5" ht="18" x14ac:dyDescent="0.25">
      <c r="A85" s="94" t="str">
        <f>VLOOKUP(B85,'[1]LISTADO ATM'!$A$2:$C$822,3,0)</f>
        <v>DISTRITO NACIONAL</v>
      </c>
      <c r="B85" s="124">
        <v>580</v>
      </c>
      <c r="C85" s="126" t="str">
        <f>VLOOKUP(B85,'[1]LISTADO ATM'!$A$2:$B$822,2,0)</f>
        <v xml:space="preserve">ATM Edificio Propagas </v>
      </c>
      <c r="D85" s="124" t="s">
        <v>2483</v>
      </c>
      <c r="E85" s="139">
        <v>3335901765</v>
      </c>
    </row>
    <row r="86" spans="1:5" ht="18" x14ac:dyDescent="0.25">
      <c r="A86" s="94" t="str">
        <f>VLOOKUP(B86,'[1]LISTADO ATM'!$A$2:$C$822,3,0)</f>
        <v>DISTRITO NACIONAL</v>
      </c>
      <c r="B86" s="124">
        <v>571</v>
      </c>
      <c r="C86" s="126" t="str">
        <f>VLOOKUP(B86,'[1]LISTADO ATM'!$A$2:$B$822,2,0)</f>
        <v xml:space="preserve">ATM Hospital Central FF. AA. </v>
      </c>
      <c r="D86" s="124" t="s">
        <v>2483</v>
      </c>
      <c r="E86" s="139">
        <v>3335901767</v>
      </c>
    </row>
    <row r="87" spans="1:5" ht="18" x14ac:dyDescent="0.25">
      <c r="A87" s="94" t="str">
        <f>VLOOKUP(B87,'[1]LISTADO ATM'!$A$2:$C$822,3,0)</f>
        <v>NORTE</v>
      </c>
      <c r="B87" s="124">
        <v>808</v>
      </c>
      <c r="C87" s="126" t="str">
        <f>VLOOKUP(B87,'[1]LISTADO ATM'!$A$2:$B$822,2,0)</f>
        <v xml:space="preserve">ATM Oficina Castillo </v>
      </c>
      <c r="D87" s="124" t="s">
        <v>2483</v>
      </c>
      <c r="E87" s="139">
        <v>3335901776</v>
      </c>
    </row>
    <row r="88" spans="1:5" ht="18" x14ac:dyDescent="0.25">
      <c r="A88" s="94" t="str">
        <f>VLOOKUP(B88,'[1]LISTADO ATM'!$A$2:$C$822,3,0)</f>
        <v>DISTRITO NACIONAL</v>
      </c>
      <c r="B88" s="124">
        <v>302</v>
      </c>
      <c r="C88" s="126" t="str">
        <f>VLOOKUP(B88,'[1]LISTADO ATM'!$A$2:$B$822,2,0)</f>
        <v xml:space="preserve">ATM S/M Aprezio Los Mameyes  </v>
      </c>
      <c r="D88" s="124" t="s">
        <v>2483</v>
      </c>
      <c r="E88" s="139">
        <v>3335901812</v>
      </c>
    </row>
    <row r="89" spans="1:5" ht="18" x14ac:dyDescent="0.25">
      <c r="A89" s="94" t="str">
        <f>VLOOKUP(B89,'[1]LISTADO ATM'!$A$2:$C$822,3,0)</f>
        <v>SUR</v>
      </c>
      <c r="B89" s="124">
        <v>968</v>
      </c>
      <c r="C89" s="126" t="str">
        <f>VLOOKUP(B89,'[1]LISTADO ATM'!$A$2:$B$822,2,0)</f>
        <v xml:space="preserve">ATM UNP Mercado Baní </v>
      </c>
      <c r="D89" s="124" t="s">
        <v>2483</v>
      </c>
      <c r="E89" s="139">
        <v>3335901813</v>
      </c>
    </row>
    <row r="90" spans="1:5" ht="18" x14ac:dyDescent="0.25">
      <c r="A90" s="94" t="str">
        <f>VLOOKUP(B90,'[1]LISTADO ATM'!$A$2:$C$822,3,0)</f>
        <v>DISTRITO NACIONAL</v>
      </c>
      <c r="B90" s="124">
        <v>499</v>
      </c>
      <c r="C90" s="126" t="str">
        <f>VLOOKUP(B90,'[1]LISTADO ATM'!$A$2:$B$822,2,0)</f>
        <v xml:space="preserve">ATM Estación Sunix Tiradentes </v>
      </c>
      <c r="D90" s="124" t="s">
        <v>2483</v>
      </c>
      <c r="E90" s="139">
        <v>3335901815</v>
      </c>
    </row>
    <row r="91" spans="1:5" ht="18" x14ac:dyDescent="0.25">
      <c r="A91" s="94" t="str">
        <f>VLOOKUP(B91,'[1]LISTADO ATM'!$A$2:$C$822,3,0)</f>
        <v>SUR</v>
      </c>
      <c r="B91" s="124">
        <v>33</v>
      </c>
      <c r="C91" s="126" t="str">
        <f>VLOOKUP(B91,'[1]LISTADO ATM'!$A$2:$B$822,2,0)</f>
        <v xml:space="preserve">ATM UNP Juan de Herrera </v>
      </c>
      <c r="D91" s="124" t="s">
        <v>2483</v>
      </c>
      <c r="E91" s="139">
        <v>3335901816</v>
      </c>
    </row>
    <row r="92" spans="1:5" ht="18" x14ac:dyDescent="0.25">
      <c r="A92" s="94" t="e">
        <f>VLOOKUP(B92,'[1]LISTADO ATM'!$A$2:$C$822,3,0)</f>
        <v>#N/A</v>
      </c>
      <c r="B92" s="124"/>
      <c r="C92" s="126" t="e">
        <f>VLOOKUP(B92,'[1]LISTADO ATM'!$A$2:$B$822,2,0)</f>
        <v>#N/A</v>
      </c>
      <c r="D92" s="124" t="s">
        <v>2483</v>
      </c>
      <c r="E92" s="139"/>
    </row>
    <row r="93" spans="1:5" ht="18" x14ac:dyDescent="0.25">
      <c r="A93" s="94" t="e">
        <f>VLOOKUP(B93,'[1]LISTADO ATM'!$A$2:$C$822,3,0)</f>
        <v>#N/A</v>
      </c>
      <c r="B93" s="124"/>
      <c r="C93" s="126" t="e">
        <f>VLOOKUP(B93,'[1]LISTADO ATM'!$A$2:$B$822,2,0)</f>
        <v>#N/A</v>
      </c>
      <c r="D93" s="124" t="s">
        <v>2483</v>
      </c>
      <c r="E93" s="139"/>
    </row>
    <row r="94" spans="1:5" ht="18" x14ac:dyDescent="0.25">
      <c r="A94" s="94" t="e">
        <f>VLOOKUP(B94,'[1]LISTADO ATM'!$A$2:$C$822,3,0)</f>
        <v>#N/A</v>
      </c>
      <c r="B94" s="124"/>
      <c r="C94" s="126" t="e">
        <f>VLOOKUP(B94,'[1]LISTADO ATM'!$A$2:$B$822,2,0)</f>
        <v>#N/A</v>
      </c>
      <c r="D94" s="124" t="s">
        <v>2483</v>
      </c>
      <c r="E94" s="139"/>
    </row>
    <row r="95" spans="1:5" ht="18" x14ac:dyDescent="0.25">
      <c r="A95" s="94" t="e">
        <f>VLOOKUP(B95,'[1]LISTADO ATM'!$A$2:$C$822,3,0)</f>
        <v>#N/A</v>
      </c>
      <c r="B95" s="124"/>
      <c r="C95" s="126" t="e">
        <f>VLOOKUP(B95,'[1]LISTADO ATM'!$A$2:$B$822,2,0)</f>
        <v>#N/A</v>
      </c>
      <c r="D95" s="124" t="s">
        <v>2483</v>
      </c>
      <c r="E95" s="139"/>
    </row>
    <row r="96" spans="1:5" ht="18" x14ac:dyDescent="0.25">
      <c r="A96" s="94" t="e">
        <f>VLOOKUP(B96,'[1]LISTADO ATM'!$A$2:$C$822,3,0)</f>
        <v>#N/A</v>
      </c>
      <c r="B96" s="124"/>
      <c r="C96" s="126" t="e">
        <f>VLOOKUP(B96,'[1]LISTADO ATM'!$A$2:$B$822,2,0)</f>
        <v>#N/A</v>
      </c>
      <c r="D96" s="124" t="s">
        <v>2483</v>
      </c>
      <c r="E96" s="139"/>
    </row>
    <row r="97" spans="1:5" ht="18" x14ac:dyDescent="0.25">
      <c r="A97" s="94" t="e">
        <f>VLOOKUP(B97,'[1]LISTADO ATM'!$A$2:$C$822,3,0)</f>
        <v>#N/A</v>
      </c>
      <c r="B97" s="124"/>
      <c r="C97" s="126" t="e">
        <f>VLOOKUP(B97,'[1]LISTADO ATM'!$A$2:$B$822,2,0)</f>
        <v>#N/A</v>
      </c>
      <c r="D97" s="124" t="s">
        <v>2483</v>
      </c>
      <c r="E97" s="139"/>
    </row>
    <row r="98" spans="1:5" ht="18" x14ac:dyDescent="0.25">
      <c r="A98" s="94" t="e">
        <f>VLOOKUP(B98,'[1]LISTADO ATM'!$A$2:$C$822,3,0)</f>
        <v>#N/A</v>
      </c>
      <c r="B98" s="124"/>
      <c r="C98" s="126" t="e">
        <f>VLOOKUP(B98,'[1]LISTADO ATM'!$A$2:$B$822,2,0)</f>
        <v>#N/A</v>
      </c>
      <c r="D98" s="124" t="s">
        <v>2483</v>
      </c>
      <c r="E98" s="139"/>
    </row>
    <row r="99" spans="1:5" ht="18.75" thickBot="1" x14ac:dyDescent="0.3">
      <c r="A99" s="116" t="s">
        <v>2474</v>
      </c>
      <c r="B99" s="140">
        <f>COUNT(B75:B98)</f>
        <v>17</v>
      </c>
      <c r="C99" s="105"/>
      <c r="D99" s="105"/>
      <c r="E99" s="105"/>
    </row>
    <row r="100" spans="1:5" ht="15.75" thickBot="1" x14ac:dyDescent="0.3">
      <c r="B100" s="99"/>
      <c r="E100" s="99"/>
    </row>
    <row r="101" spans="1:5" ht="18" x14ac:dyDescent="0.25">
      <c r="A101" s="167" t="s">
        <v>2477</v>
      </c>
      <c r="B101" s="168"/>
      <c r="C101" s="168"/>
      <c r="D101" s="168"/>
      <c r="E101" s="169"/>
    </row>
    <row r="102" spans="1:5" ht="18" x14ac:dyDescent="0.25">
      <c r="A102" s="96" t="s">
        <v>15</v>
      </c>
      <c r="B102" s="96" t="s">
        <v>2416</v>
      </c>
      <c r="C102" s="98" t="s">
        <v>46</v>
      </c>
      <c r="D102" s="129" t="s">
        <v>2419</v>
      </c>
      <c r="E102" s="137" t="s">
        <v>2417</v>
      </c>
    </row>
    <row r="103" spans="1:5" ht="17.25" customHeight="1" x14ac:dyDescent="0.25">
      <c r="A103" s="94" t="str">
        <f>VLOOKUP(B103,'[1]LISTADO ATM'!$A$2:$C$822,3,0)</f>
        <v>DISTRITO NACIONAL</v>
      </c>
      <c r="B103" s="124">
        <v>231</v>
      </c>
      <c r="C103" s="126" t="str">
        <f>VLOOKUP(B103,'[1]LISTADO ATM'!$A$2:$B$822,2,0)</f>
        <v xml:space="preserve">ATM Oficina Zona Oriental </v>
      </c>
      <c r="D103" s="122" t="s">
        <v>2550</v>
      </c>
      <c r="E103" s="126">
        <v>3335900388</v>
      </c>
    </row>
    <row r="104" spans="1:5" ht="17.25" customHeight="1" x14ac:dyDescent="0.25">
      <c r="A104" s="94" t="str">
        <f>VLOOKUP(B104,'[1]LISTADO ATM'!$A$2:$C$822,3,0)</f>
        <v>NORTE</v>
      </c>
      <c r="B104" s="124">
        <v>88</v>
      </c>
      <c r="C104" s="126" t="str">
        <f>VLOOKUP(B104,'[1]LISTADO ATM'!$A$2:$B$822,2,0)</f>
        <v xml:space="preserve">ATM S/M La Fuente (Santiago) </v>
      </c>
      <c r="D104" s="122" t="s">
        <v>2549</v>
      </c>
      <c r="E104" s="126">
        <v>3335901821</v>
      </c>
    </row>
    <row r="105" spans="1:5" ht="17.25" customHeight="1" x14ac:dyDescent="0.25">
      <c r="A105" s="94" t="str">
        <f>VLOOKUP(B105,'[1]LISTADO ATM'!$A$2:$C$822,3,0)</f>
        <v>ESTE</v>
      </c>
      <c r="B105" s="124">
        <v>211</v>
      </c>
      <c r="C105" s="126" t="str">
        <f>VLOOKUP(B105,'[1]LISTADO ATM'!$A$2:$B$822,2,0)</f>
        <v xml:space="preserve">ATM Oficina La Romana I </v>
      </c>
      <c r="D105" s="122" t="s">
        <v>2549</v>
      </c>
      <c r="E105" s="126">
        <v>3335901817</v>
      </c>
    </row>
    <row r="106" spans="1:5" ht="17.25" customHeight="1" x14ac:dyDescent="0.25">
      <c r="A106" s="94" t="e">
        <f>VLOOKUP(B106,'[1]LISTADO ATM'!$A$2:$C$822,3,0)</f>
        <v>#N/A</v>
      </c>
      <c r="B106" s="124"/>
      <c r="C106" s="126" t="e">
        <f>VLOOKUP(B106,'[1]LISTADO ATM'!$A$2:$B$822,2,0)</f>
        <v>#N/A</v>
      </c>
      <c r="D106" s="122"/>
      <c r="E106" s="126"/>
    </row>
    <row r="107" spans="1:5" ht="17.25" customHeight="1" x14ac:dyDescent="0.25">
      <c r="A107" s="94" t="e">
        <f>VLOOKUP(B107,'[1]LISTADO ATM'!$A$2:$C$822,3,0)</f>
        <v>#N/A</v>
      </c>
      <c r="B107" s="124"/>
      <c r="C107" s="126" t="e">
        <f>VLOOKUP(B107,'[1]LISTADO ATM'!$A$2:$B$822,2,0)</f>
        <v>#N/A</v>
      </c>
      <c r="D107" s="122"/>
      <c r="E107" s="126"/>
    </row>
    <row r="108" spans="1:5" ht="17.25" customHeight="1" x14ac:dyDescent="0.25">
      <c r="A108" s="94" t="e">
        <f>VLOOKUP(B108,'[1]LISTADO ATM'!$A$2:$C$822,3,0)</f>
        <v>#N/A</v>
      </c>
      <c r="B108" s="124"/>
      <c r="C108" s="126" t="e">
        <f>VLOOKUP(B108,'[1]LISTADO ATM'!$A$2:$B$822,2,0)</f>
        <v>#N/A</v>
      </c>
      <c r="D108" s="122"/>
      <c r="E108" s="126"/>
    </row>
    <row r="109" spans="1:5" ht="17.25" customHeight="1" x14ac:dyDescent="0.25">
      <c r="A109" s="94" t="e">
        <f>VLOOKUP(B109,'[1]LISTADO ATM'!$A$2:$C$822,3,0)</f>
        <v>#N/A</v>
      </c>
      <c r="B109" s="124"/>
      <c r="C109" s="126" t="e">
        <f>VLOOKUP(B109,'[1]LISTADO ATM'!$A$2:$B$822,2,0)</f>
        <v>#N/A</v>
      </c>
      <c r="D109" s="122"/>
      <c r="E109" s="126"/>
    </row>
    <row r="110" spans="1:5" ht="17.25" customHeight="1" x14ac:dyDescent="0.25">
      <c r="A110" s="94" t="e">
        <f>VLOOKUP(B110,'[1]LISTADO ATM'!$A$2:$C$822,3,0)</f>
        <v>#N/A</v>
      </c>
      <c r="B110" s="124"/>
      <c r="C110" s="126" t="e">
        <f>VLOOKUP(B110,'[1]LISTADO ATM'!$A$2:$B$822,2,0)</f>
        <v>#N/A</v>
      </c>
      <c r="D110" s="122"/>
      <c r="E110" s="126"/>
    </row>
    <row r="111" spans="1:5" ht="17.25" customHeight="1" thickBot="1" x14ac:dyDescent="0.3">
      <c r="A111" s="94" t="e">
        <f>VLOOKUP(B111,'[1]LISTADO ATM'!$A$2:$C$822,3,0)</f>
        <v>#N/A</v>
      </c>
      <c r="B111" s="124"/>
      <c r="C111" s="126" t="e">
        <f>VLOOKUP(B111,'[1]LISTADO ATM'!$A$2:$B$822,2,0)</f>
        <v>#N/A</v>
      </c>
      <c r="D111" s="122"/>
      <c r="E111" s="126"/>
    </row>
    <row r="112" spans="1:5" ht="17.25" customHeight="1" thickBot="1" x14ac:dyDescent="0.3">
      <c r="A112" s="97" t="s">
        <v>2474</v>
      </c>
      <c r="B112" s="146">
        <f>COUNT(B103:B111)</f>
        <v>3</v>
      </c>
      <c r="C112" s="105"/>
      <c r="D112" s="130"/>
      <c r="E112" s="130"/>
    </row>
    <row r="113" spans="1:5" ht="17.25" customHeight="1" thickBot="1" x14ac:dyDescent="0.3">
      <c r="B113" s="99"/>
      <c r="E113" s="99"/>
    </row>
    <row r="114" spans="1:5" ht="18.75" thickBot="1" x14ac:dyDescent="0.3">
      <c r="A114" s="170" t="s">
        <v>2478</v>
      </c>
      <c r="B114" s="171"/>
      <c r="C114" s="93" t="s">
        <v>2412</v>
      </c>
      <c r="D114" s="99"/>
      <c r="E114" s="99"/>
    </row>
    <row r="115" spans="1:5" ht="18.75" thickBot="1" x14ac:dyDescent="0.3">
      <c r="A115" s="172">
        <f>+B71+B99+B112</f>
        <v>64</v>
      </c>
      <c r="B115" s="173"/>
    </row>
    <row r="116" spans="1:5" ht="15.75" thickBot="1" x14ac:dyDescent="0.3">
      <c r="B116" s="99"/>
      <c r="E116" s="99"/>
    </row>
    <row r="117" spans="1:5" ht="18.75" thickBot="1" x14ac:dyDescent="0.3">
      <c r="A117" s="179" t="s">
        <v>2479</v>
      </c>
      <c r="B117" s="180"/>
      <c r="C117" s="180"/>
      <c r="D117" s="180"/>
      <c r="E117" s="181"/>
    </row>
    <row r="118" spans="1:5" ht="17.25" customHeight="1" x14ac:dyDescent="0.25">
      <c r="A118" s="100" t="s">
        <v>15</v>
      </c>
      <c r="B118" s="98" t="s">
        <v>2416</v>
      </c>
      <c r="C118" s="98" t="s">
        <v>46</v>
      </c>
      <c r="D118" s="174" t="s">
        <v>2419</v>
      </c>
      <c r="E118" s="175"/>
    </row>
    <row r="119" spans="1:5" ht="17.25" customHeight="1" x14ac:dyDescent="0.25">
      <c r="A119" s="124" t="str">
        <f>VLOOKUP(B119,'[1]LISTADO ATM'!$A$2:$C$822,3,0)</f>
        <v>ESTE</v>
      </c>
      <c r="B119" s="124">
        <v>159</v>
      </c>
      <c r="C119" s="124" t="str">
        <f>VLOOKUP(B119,'[1]LISTADO ATM'!$A$2:$B$822,2,0)</f>
        <v xml:space="preserve">ATM Hotel Dreams Bayahibe I </v>
      </c>
      <c r="D119" s="165" t="s">
        <v>2551</v>
      </c>
      <c r="E119" s="166"/>
    </row>
    <row r="120" spans="1:5" ht="18" x14ac:dyDescent="0.25">
      <c r="A120" s="124" t="str">
        <f>VLOOKUP(B120,'[1]LISTADO ATM'!$A$2:$C$822,3,0)</f>
        <v>SUR</v>
      </c>
      <c r="B120" s="124">
        <v>873</v>
      </c>
      <c r="C120" s="124" t="str">
        <f>VLOOKUP(B120,'[1]LISTADO ATM'!$A$2:$B$822,2,0)</f>
        <v xml:space="preserve">ATM Centro de Caja San Cristóbal II </v>
      </c>
      <c r="D120" s="165" t="s">
        <v>2553</v>
      </c>
      <c r="E120" s="166"/>
    </row>
    <row r="121" spans="1:5" ht="18" x14ac:dyDescent="0.25">
      <c r="A121" s="124" t="str">
        <f>VLOOKUP(B121,'[1]LISTADO ATM'!$A$2:$C$822,3,0)</f>
        <v>DISTRITO NACIONAL</v>
      </c>
      <c r="B121" s="124">
        <v>227</v>
      </c>
      <c r="C121" s="124" t="str">
        <f>VLOOKUP(B121,'[1]LISTADO ATM'!$A$2:$B$822,2,0)</f>
        <v xml:space="preserve">ATM S/M Bravo Av. Enriquillo </v>
      </c>
      <c r="D121" s="165" t="s">
        <v>2553</v>
      </c>
      <c r="E121" s="166"/>
    </row>
    <row r="122" spans="1:5" ht="18" x14ac:dyDescent="0.25">
      <c r="A122" s="124" t="str">
        <f>VLOOKUP(B122,'[1]LISTADO ATM'!$A$2:$C$822,3,0)</f>
        <v>DISTRITO NACIONAL</v>
      </c>
      <c r="B122" s="124">
        <v>577</v>
      </c>
      <c r="C122" s="124" t="str">
        <f>VLOOKUP(B122,'[1]LISTADO ATM'!$A$2:$B$822,2,0)</f>
        <v xml:space="preserve">ATM Olé Ave. Duarte </v>
      </c>
      <c r="D122" s="165" t="s">
        <v>2551</v>
      </c>
      <c r="E122" s="166"/>
    </row>
    <row r="123" spans="1:5" ht="18" x14ac:dyDescent="0.25">
      <c r="A123" s="124" t="str">
        <f>VLOOKUP(B123,'[1]LISTADO ATM'!$A$2:$C$822,3,0)</f>
        <v>NORTE</v>
      </c>
      <c r="B123" s="124">
        <v>878</v>
      </c>
      <c r="C123" s="124" t="str">
        <f>VLOOKUP(B123,'[1]LISTADO ATM'!$A$2:$B$822,2,0)</f>
        <v>ATM UNP Cabral Y Baez</v>
      </c>
      <c r="D123" s="165" t="s">
        <v>2551</v>
      </c>
      <c r="E123" s="166"/>
    </row>
    <row r="124" spans="1:5" ht="18" x14ac:dyDescent="0.25">
      <c r="A124" s="124" t="str">
        <f>VLOOKUP(B124,'[1]LISTADO ATM'!$A$2:$C$822,3,0)</f>
        <v>DISTRITO NACIONAL</v>
      </c>
      <c r="B124" s="124">
        <v>162</v>
      </c>
      <c r="C124" s="124" t="str">
        <f>VLOOKUP(B124,'[1]LISTADO ATM'!$A$2:$B$822,2,0)</f>
        <v xml:space="preserve">ATM Oficina Tiradentes I </v>
      </c>
      <c r="D124" s="165" t="s">
        <v>2551</v>
      </c>
      <c r="E124" s="166"/>
    </row>
    <row r="125" spans="1:5" ht="18" x14ac:dyDescent="0.25">
      <c r="A125" s="124" t="str">
        <f>VLOOKUP(B125,'[1]LISTADO ATM'!$A$2:$C$822,3,0)</f>
        <v>DISTRITO NACIONAL</v>
      </c>
      <c r="B125" s="124">
        <v>194</v>
      </c>
      <c r="C125" s="124" t="str">
        <f>VLOOKUP(B125,'[1]LISTADO ATM'!$A$2:$B$822,2,0)</f>
        <v xml:space="preserve">ATM UNP Pantoja </v>
      </c>
      <c r="D125" s="165" t="s">
        <v>2551</v>
      </c>
      <c r="E125" s="166"/>
    </row>
    <row r="126" spans="1:5" ht="18" x14ac:dyDescent="0.25">
      <c r="A126" s="124" t="str">
        <f>VLOOKUP(B126,'[1]LISTADO ATM'!$A$2:$C$822,3,0)</f>
        <v>DISTRITO NACIONAL</v>
      </c>
      <c r="B126" s="124">
        <v>239</v>
      </c>
      <c r="C126" s="124" t="str">
        <f>VLOOKUP(B126,'[1]LISTADO ATM'!$A$2:$B$822,2,0)</f>
        <v xml:space="preserve">ATM Autobanco Charles de Gaulle </v>
      </c>
      <c r="D126" s="165" t="s">
        <v>2551</v>
      </c>
      <c r="E126" s="166"/>
    </row>
    <row r="127" spans="1:5" ht="18" x14ac:dyDescent="0.25">
      <c r="A127" s="124" t="str">
        <f>VLOOKUP(B127,'[1]LISTADO ATM'!$A$2:$C$822,3,0)</f>
        <v>NORTE</v>
      </c>
      <c r="B127" s="124">
        <v>332</v>
      </c>
      <c r="C127" s="124" t="str">
        <f>VLOOKUP(B127,'[1]LISTADO ATM'!$A$2:$B$822,2,0)</f>
        <v>ATM Estación Sigma (Cotuí)</v>
      </c>
      <c r="D127" s="165" t="s">
        <v>2551</v>
      </c>
      <c r="E127" s="166"/>
    </row>
    <row r="128" spans="1:5" ht="18" x14ac:dyDescent="0.25">
      <c r="A128" s="124" t="str">
        <f>VLOOKUP(B128,'[1]LISTADO ATM'!$A$2:$C$822,3,0)</f>
        <v>NORTE</v>
      </c>
      <c r="B128" s="124">
        <v>411</v>
      </c>
      <c r="C128" s="124" t="str">
        <f>VLOOKUP(B128,'[1]LISTADO ATM'!$A$2:$B$822,2,0)</f>
        <v xml:space="preserve">ATM UNP Piedra Blanca </v>
      </c>
      <c r="D128" s="165" t="s">
        <v>2551</v>
      </c>
      <c r="E128" s="166"/>
    </row>
    <row r="129" spans="1:5" ht="18" x14ac:dyDescent="0.25">
      <c r="A129" s="124" t="str">
        <f>VLOOKUP(B129,'[1]LISTADO ATM'!$A$2:$C$822,3,0)</f>
        <v>DISTRITO NACIONAL</v>
      </c>
      <c r="B129" s="124">
        <v>593</v>
      </c>
      <c r="C129" s="124" t="str">
        <f>VLOOKUP(B129,'[1]LISTADO ATM'!$A$2:$B$822,2,0)</f>
        <v xml:space="preserve">ATM Ministerio Fuerzas Armadas II </v>
      </c>
      <c r="D129" s="165" t="s">
        <v>2551</v>
      </c>
      <c r="E129" s="166"/>
    </row>
    <row r="130" spans="1:5" ht="18" x14ac:dyDescent="0.25">
      <c r="A130" s="124" t="str">
        <f>VLOOKUP(B130,'[1]LISTADO ATM'!$A$2:$C$822,3,0)</f>
        <v>NORTE</v>
      </c>
      <c r="B130" s="124">
        <v>604</v>
      </c>
      <c r="C130" s="124" t="str">
        <f>VLOOKUP(B130,'[1]LISTADO ATM'!$A$2:$B$822,2,0)</f>
        <v xml:space="preserve">ATM Oficina Estancia Nueva (Moca) </v>
      </c>
      <c r="D130" s="165" t="s">
        <v>2551</v>
      </c>
      <c r="E130" s="166"/>
    </row>
    <row r="131" spans="1:5" ht="18" x14ac:dyDescent="0.25">
      <c r="A131" s="124" t="str">
        <f>VLOOKUP(B131,'[1]LISTADO ATM'!$A$2:$C$822,3,0)</f>
        <v>ESTE</v>
      </c>
      <c r="B131" s="124">
        <v>612</v>
      </c>
      <c r="C131" s="124" t="str">
        <f>VLOOKUP(B131,'[1]LISTADO ATM'!$A$2:$B$822,2,0)</f>
        <v xml:space="preserve">ATM Plaza Orense (La Romana) </v>
      </c>
      <c r="D131" s="165" t="s">
        <v>2551</v>
      </c>
      <c r="E131" s="166"/>
    </row>
    <row r="132" spans="1:5" ht="18" x14ac:dyDescent="0.25">
      <c r="A132" s="124" t="str">
        <f>VLOOKUP(B132,'[1]LISTADO ATM'!$A$2:$C$822,3,0)</f>
        <v>ESTE</v>
      </c>
      <c r="B132" s="124">
        <v>630</v>
      </c>
      <c r="C132" s="124" t="str">
        <f>VLOOKUP(B132,'[1]LISTADO ATM'!$A$2:$B$822,2,0)</f>
        <v xml:space="preserve">ATM Oficina Plaza Zaglul (SPM) </v>
      </c>
      <c r="D132" s="165" t="s">
        <v>2551</v>
      </c>
      <c r="E132" s="166"/>
    </row>
    <row r="133" spans="1:5" ht="18" x14ac:dyDescent="0.25">
      <c r="A133" s="124" t="str">
        <f>VLOOKUP(B133,'[1]LISTADO ATM'!$A$2:$C$822,3,0)</f>
        <v>NORTE</v>
      </c>
      <c r="B133" s="124">
        <v>654</v>
      </c>
      <c r="C133" s="124" t="str">
        <f>VLOOKUP(B133,'[1]LISTADO ATM'!$A$2:$B$822,2,0)</f>
        <v>ATM Autoservicio S/M Jumbo Puerto Plata</v>
      </c>
      <c r="D133" s="165" t="s">
        <v>2551</v>
      </c>
      <c r="E133" s="166"/>
    </row>
    <row r="134" spans="1:5" ht="18" x14ac:dyDescent="0.25">
      <c r="A134" s="124" t="str">
        <f>VLOOKUP(B134,'[1]LISTADO ATM'!$A$2:$C$822,3,0)</f>
        <v>NORTE</v>
      </c>
      <c r="B134" s="124">
        <v>679</v>
      </c>
      <c r="C134" s="124" t="str">
        <f>VLOOKUP(B134,'[1]LISTADO ATM'!$A$2:$B$822,2,0)</f>
        <v>ATM Base Aerea Puerto Plata</v>
      </c>
      <c r="D134" s="165" t="s">
        <v>2551</v>
      </c>
      <c r="E134" s="166"/>
    </row>
    <row r="135" spans="1:5" ht="18" x14ac:dyDescent="0.25">
      <c r="A135" s="124" t="str">
        <f>VLOOKUP(B135,'[1]LISTADO ATM'!$A$2:$C$822,3,0)</f>
        <v>DISTRITO NACIONAL</v>
      </c>
      <c r="B135" s="124">
        <v>690</v>
      </c>
      <c r="C135" s="124" t="str">
        <f>VLOOKUP(B135,'[1]LISTADO ATM'!$A$2:$B$822,2,0)</f>
        <v>ATM Eco Petroleo Esperanza</v>
      </c>
      <c r="D135" s="165" t="s">
        <v>2551</v>
      </c>
      <c r="E135" s="166"/>
    </row>
    <row r="136" spans="1:5" ht="18" x14ac:dyDescent="0.25">
      <c r="A136" s="124" t="str">
        <f>VLOOKUP(B136,'[1]LISTADO ATM'!$A$2:$C$822,3,0)</f>
        <v>NORTE</v>
      </c>
      <c r="B136" s="124">
        <v>737</v>
      </c>
      <c r="C136" s="124" t="str">
        <f>VLOOKUP(B136,'[1]LISTADO ATM'!$A$2:$B$822,2,0)</f>
        <v xml:space="preserve">ATM UNP Cabarete (Puerto Plata) </v>
      </c>
      <c r="D136" s="165" t="s">
        <v>2551</v>
      </c>
      <c r="E136" s="166"/>
    </row>
    <row r="137" spans="1:5" ht="18" x14ac:dyDescent="0.25">
      <c r="A137" s="124" t="str">
        <f>VLOOKUP(B137,'[1]LISTADO ATM'!$A$2:$C$822,3,0)</f>
        <v>NORTE</v>
      </c>
      <c r="B137" s="124">
        <v>760</v>
      </c>
      <c r="C137" s="124" t="str">
        <f>VLOOKUP(B137,'[1]LISTADO ATM'!$A$2:$B$822,2,0)</f>
        <v xml:space="preserve">ATM UNP Cruce Guayacanes (Mao) </v>
      </c>
      <c r="D137" s="165" t="s">
        <v>2551</v>
      </c>
      <c r="E137" s="166"/>
    </row>
    <row r="138" spans="1:5" ht="18" x14ac:dyDescent="0.25">
      <c r="A138" s="124" t="str">
        <f>VLOOKUP(B138,'[1]LISTADO ATM'!$A$2:$C$822,3,0)</f>
        <v>DISTRITO NACIONAL</v>
      </c>
      <c r="B138" s="124">
        <v>26</v>
      </c>
      <c r="C138" s="124" t="str">
        <f>VLOOKUP(B138,'[1]LISTADO ATM'!$A$2:$B$822,2,0)</f>
        <v>ATM S/M Jumbo San Isidro</v>
      </c>
      <c r="D138" s="165" t="s">
        <v>2551</v>
      </c>
      <c r="E138" s="166"/>
    </row>
    <row r="139" spans="1:5" ht="18" x14ac:dyDescent="0.25">
      <c r="A139" s="124" t="str">
        <f>VLOOKUP(B139,'[1]LISTADO ATM'!$A$2:$C$822,3,0)</f>
        <v>ESTE</v>
      </c>
      <c r="B139" s="124">
        <v>293</v>
      </c>
      <c r="C139" s="124" t="str">
        <f>VLOOKUP(B139,'[1]LISTADO ATM'!$A$2:$B$822,2,0)</f>
        <v xml:space="preserve">ATM S/M Nueva Visión (San Pedro) </v>
      </c>
      <c r="D139" s="165" t="s">
        <v>2553</v>
      </c>
      <c r="E139" s="166"/>
    </row>
    <row r="140" spans="1:5" ht="18" x14ac:dyDescent="0.25">
      <c r="A140" s="124" t="str">
        <f>VLOOKUP(B140,'[1]LISTADO ATM'!$A$2:$C$822,3,0)</f>
        <v>NORTE</v>
      </c>
      <c r="B140" s="124">
        <v>350</v>
      </c>
      <c r="C140" s="124" t="str">
        <f>VLOOKUP(B140,'[1]LISTADO ATM'!$A$2:$B$822,2,0)</f>
        <v xml:space="preserve">ATM Oficina Villa Tapia </v>
      </c>
      <c r="D140" s="165" t="s">
        <v>2551</v>
      </c>
      <c r="E140" s="166"/>
    </row>
    <row r="141" spans="1:5" ht="18" x14ac:dyDescent="0.25">
      <c r="A141" s="124" t="str">
        <f>VLOOKUP(B141,'[1]LISTADO ATM'!$A$2:$C$822,3,0)</f>
        <v>NORTE</v>
      </c>
      <c r="B141" s="124">
        <v>351</v>
      </c>
      <c r="C141" s="124" t="str">
        <f>VLOOKUP(B141,'[1]LISTADO ATM'!$A$2:$B$822,2,0)</f>
        <v xml:space="preserve">ATM S/M José Luís (Puerto Plata) </v>
      </c>
      <c r="D141" s="165" t="s">
        <v>2553</v>
      </c>
      <c r="E141" s="166"/>
    </row>
    <row r="142" spans="1:5" ht="18" x14ac:dyDescent="0.25">
      <c r="A142" s="124" t="str">
        <f>VLOOKUP(B142,'[1]LISTADO ATM'!$A$2:$C$822,3,0)</f>
        <v>NORTE</v>
      </c>
      <c r="B142" s="124">
        <v>405</v>
      </c>
      <c r="C142" s="124" t="str">
        <f>VLOOKUP(B142,'[1]LISTADO ATM'!$A$2:$B$822,2,0)</f>
        <v xml:space="preserve">ATM UNP Loma de Cabrera </v>
      </c>
      <c r="D142" s="165" t="s">
        <v>2553</v>
      </c>
      <c r="E142" s="166"/>
    </row>
    <row r="143" spans="1:5" ht="18" x14ac:dyDescent="0.25">
      <c r="A143" s="124" t="str">
        <f>VLOOKUP(B143,'[1]LISTADO ATM'!$A$2:$C$822,3,0)</f>
        <v>NORTE</v>
      </c>
      <c r="B143" s="124">
        <v>638</v>
      </c>
      <c r="C143" s="124" t="str">
        <f>VLOOKUP(B143,'[1]LISTADO ATM'!$A$2:$B$822,2,0)</f>
        <v xml:space="preserve">ATM S/M Yoma </v>
      </c>
      <c r="D143" s="165" t="s">
        <v>2553</v>
      </c>
      <c r="E143" s="166"/>
    </row>
    <row r="144" spans="1:5" ht="18" x14ac:dyDescent="0.25">
      <c r="A144" s="124" t="str">
        <f>VLOOKUP(B144,'[1]LISTADO ATM'!$A$2:$C$822,3,0)</f>
        <v>NORTE</v>
      </c>
      <c r="B144" s="124">
        <v>763</v>
      </c>
      <c r="C144" s="124" t="str">
        <f>VLOOKUP(B144,'[1]LISTADO ATM'!$A$2:$B$822,2,0)</f>
        <v xml:space="preserve">ATM UNP Montellano </v>
      </c>
      <c r="D144" s="165" t="s">
        <v>2553</v>
      </c>
      <c r="E144" s="166"/>
    </row>
    <row r="145" spans="1:5" ht="18" x14ac:dyDescent="0.25">
      <c r="A145" s="124" t="str">
        <f>VLOOKUP(B145,'[1]LISTADO ATM'!$A$2:$C$822,3,0)</f>
        <v>DISTRITO NACIONAL</v>
      </c>
      <c r="B145" s="124">
        <v>883</v>
      </c>
      <c r="C145" s="124" t="str">
        <f>VLOOKUP(B145,'[1]LISTADO ATM'!$A$2:$B$822,2,0)</f>
        <v xml:space="preserve">ATM Oficina Filadelfia Plaza </v>
      </c>
      <c r="D145" s="165" t="s">
        <v>2553</v>
      </c>
      <c r="E145" s="166"/>
    </row>
    <row r="146" spans="1:5" ht="18" x14ac:dyDescent="0.25">
      <c r="A146" s="124" t="str">
        <f>VLOOKUP(B146,'[1]LISTADO ATM'!$A$2:$C$822,3,0)</f>
        <v>NORTE</v>
      </c>
      <c r="B146" s="124">
        <v>903</v>
      </c>
      <c r="C146" s="124" t="str">
        <f>VLOOKUP(B146,'[1]LISTADO ATM'!$A$2:$B$822,2,0)</f>
        <v xml:space="preserve">ATM Oficina La Vega Real I </v>
      </c>
      <c r="D146" s="165" t="s">
        <v>2551</v>
      </c>
      <c r="E146" s="166"/>
    </row>
    <row r="147" spans="1:5" ht="18" x14ac:dyDescent="0.25">
      <c r="A147" s="124" t="str">
        <f>VLOOKUP(B147,'[1]LISTADO ATM'!$A$2:$C$822,3,0)</f>
        <v>DISTRITO NACIONAL</v>
      </c>
      <c r="B147" s="124">
        <v>989</v>
      </c>
      <c r="C147" s="124" t="str">
        <f>VLOOKUP(B147,'[1]LISTADO ATM'!$A$2:$B$822,2,0)</f>
        <v xml:space="preserve">ATM Ministerio de Deportes </v>
      </c>
      <c r="D147" s="165" t="s">
        <v>2553</v>
      </c>
      <c r="E147" s="166"/>
    </row>
    <row r="148" spans="1:5" ht="18" x14ac:dyDescent="0.25">
      <c r="A148" s="124" t="str">
        <f>VLOOKUP(B148,'[1]LISTADO ATM'!$A$2:$C$822,3,0)</f>
        <v>SUR</v>
      </c>
      <c r="B148" s="124">
        <v>995</v>
      </c>
      <c r="C148" s="124" t="str">
        <f>VLOOKUP(B148,'[1]LISTADO ATM'!$A$2:$B$822,2,0)</f>
        <v xml:space="preserve">ATM Oficina San Cristobal III (Lobby) </v>
      </c>
      <c r="D148" s="165" t="s">
        <v>2551</v>
      </c>
      <c r="E148" s="166"/>
    </row>
    <row r="149" spans="1:5" ht="18.75" thickBot="1" x14ac:dyDescent="0.3">
      <c r="A149" s="116" t="s">
        <v>2474</v>
      </c>
      <c r="B149" s="140">
        <f>COUNT(B119:B148)</f>
        <v>30</v>
      </c>
      <c r="C149" s="107"/>
      <c r="D149" s="107"/>
      <c r="E149" s="108"/>
    </row>
    <row r="150" spans="1:5" x14ac:dyDescent="0.25">
      <c r="B150" s="193"/>
    </row>
  </sheetData>
  <mergeCells count="43">
    <mergeCell ref="D144:E144"/>
    <mergeCell ref="D145:E145"/>
    <mergeCell ref="D146:E146"/>
    <mergeCell ref="D147:E147"/>
    <mergeCell ref="D148:E148"/>
    <mergeCell ref="D139:E139"/>
    <mergeCell ref="D140:E140"/>
    <mergeCell ref="D141:E141"/>
    <mergeCell ref="D142:E142"/>
    <mergeCell ref="D143:E143"/>
    <mergeCell ref="D134:E134"/>
    <mergeCell ref="D135:E135"/>
    <mergeCell ref="D136:E136"/>
    <mergeCell ref="D137:E137"/>
    <mergeCell ref="D138:E138"/>
    <mergeCell ref="D129:E129"/>
    <mergeCell ref="D130:E130"/>
    <mergeCell ref="D131:E131"/>
    <mergeCell ref="D132:E132"/>
    <mergeCell ref="D133:E133"/>
    <mergeCell ref="D124:E124"/>
    <mergeCell ref="D125:E125"/>
    <mergeCell ref="D126:E126"/>
    <mergeCell ref="D127:E127"/>
    <mergeCell ref="D128:E128"/>
    <mergeCell ref="D119:E119"/>
    <mergeCell ref="D120:E120"/>
    <mergeCell ref="D121:E121"/>
    <mergeCell ref="D122:E122"/>
    <mergeCell ref="D123:E123"/>
    <mergeCell ref="A101:E101"/>
    <mergeCell ref="A114:B114"/>
    <mergeCell ref="A115:B115"/>
    <mergeCell ref="A117:E117"/>
    <mergeCell ref="D118:E118"/>
    <mergeCell ref="C10:E10"/>
    <mergeCell ref="A12:E12"/>
    <mergeCell ref="C15:E15"/>
    <mergeCell ref="A17:E17"/>
    <mergeCell ref="A73:E73"/>
    <mergeCell ref="A1:E1"/>
    <mergeCell ref="A2:E2"/>
    <mergeCell ref="A7:E7"/>
  </mergeCells>
  <phoneticPr fontId="46" type="noConversion"/>
  <conditionalFormatting sqref="E36:E37">
    <cfRule type="duplicateValues" dxfId="190" priority="55"/>
  </conditionalFormatting>
  <conditionalFormatting sqref="E82:E83">
    <cfRule type="duplicateValues" dxfId="189" priority="54"/>
  </conditionalFormatting>
  <conditionalFormatting sqref="E78:E81">
    <cfRule type="duplicateValues" dxfId="188" priority="53"/>
  </conditionalFormatting>
  <conditionalFormatting sqref="E149:E1048576 E99:E104 E1:E7 E14:E17 E19:E38 E9:E12 E75:E77 E71:E73 E112:E122">
    <cfRule type="duplicateValues" dxfId="187" priority="56"/>
  </conditionalFormatting>
  <conditionalFormatting sqref="E123">
    <cfRule type="duplicateValues" dxfId="186" priority="52"/>
  </conditionalFormatting>
  <conditionalFormatting sqref="E84">
    <cfRule type="duplicateValues" dxfId="185" priority="51"/>
  </conditionalFormatting>
  <conditionalFormatting sqref="E149:E1048576 E71:E84 E99:E104 E1:E38 E112:E123">
    <cfRule type="duplicateValues" dxfId="184" priority="50"/>
  </conditionalFormatting>
  <conditionalFormatting sqref="E39">
    <cfRule type="duplicateValues" dxfId="183" priority="49"/>
  </conditionalFormatting>
  <conditionalFormatting sqref="E39">
    <cfRule type="duplicateValues" dxfId="182" priority="48"/>
  </conditionalFormatting>
  <conditionalFormatting sqref="E40:E49">
    <cfRule type="duplicateValues" dxfId="181" priority="47"/>
  </conditionalFormatting>
  <conditionalFormatting sqref="E40:E49">
    <cfRule type="duplicateValues" dxfId="180" priority="46"/>
  </conditionalFormatting>
  <conditionalFormatting sqref="E85:E86">
    <cfRule type="duplicateValues" dxfId="179" priority="45"/>
  </conditionalFormatting>
  <conditionalFormatting sqref="E85:E86">
    <cfRule type="duplicateValues" dxfId="178" priority="44"/>
  </conditionalFormatting>
  <conditionalFormatting sqref="E87">
    <cfRule type="duplicateValues" dxfId="177" priority="43"/>
  </conditionalFormatting>
  <conditionalFormatting sqref="E87">
    <cfRule type="duplicateValues" dxfId="176" priority="42"/>
  </conditionalFormatting>
  <conditionalFormatting sqref="E50">
    <cfRule type="duplicateValues" dxfId="175" priority="41"/>
  </conditionalFormatting>
  <conditionalFormatting sqref="E50">
    <cfRule type="duplicateValues" dxfId="174" priority="40"/>
  </conditionalFormatting>
  <conditionalFormatting sqref="E51:E53">
    <cfRule type="duplicateValues" dxfId="173" priority="39"/>
  </conditionalFormatting>
  <conditionalFormatting sqref="E51:E53">
    <cfRule type="duplicateValues" dxfId="172" priority="38"/>
  </conditionalFormatting>
  <conditionalFormatting sqref="E54">
    <cfRule type="duplicateValues" dxfId="171" priority="37"/>
  </conditionalFormatting>
  <conditionalFormatting sqref="E54">
    <cfRule type="duplicateValues" dxfId="170" priority="36"/>
  </conditionalFormatting>
  <conditionalFormatting sqref="E55:E56">
    <cfRule type="duplicateValues" dxfId="169" priority="35"/>
  </conditionalFormatting>
  <conditionalFormatting sqref="E55:E56">
    <cfRule type="duplicateValues" dxfId="168" priority="34"/>
  </conditionalFormatting>
  <conditionalFormatting sqref="E57">
    <cfRule type="duplicateValues" dxfId="167" priority="33"/>
  </conditionalFormatting>
  <conditionalFormatting sqref="E57">
    <cfRule type="duplicateValues" dxfId="166" priority="32"/>
  </conditionalFormatting>
  <conditionalFormatting sqref="E58">
    <cfRule type="duplicateValues" dxfId="165" priority="31"/>
  </conditionalFormatting>
  <conditionalFormatting sqref="E59">
    <cfRule type="duplicateValues" dxfId="164" priority="30"/>
  </conditionalFormatting>
  <conditionalFormatting sqref="E59">
    <cfRule type="duplicateValues" dxfId="163" priority="29"/>
  </conditionalFormatting>
  <conditionalFormatting sqref="E58">
    <cfRule type="duplicateValues" dxfId="162" priority="57"/>
  </conditionalFormatting>
  <conditionalFormatting sqref="E88:E89">
    <cfRule type="duplicateValues" dxfId="161" priority="28"/>
  </conditionalFormatting>
  <conditionalFormatting sqref="E88:E89">
    <cfRule type="duplicateValues" dxfId="160" priority="27"/>
  </conditionalFormatting>
  <conditionalFormatting sqref="E124:E137">
    <cfRule type="duplicateValues" dxfId="159" priority="58"/>
  </conditionalFormatting>
  <conditionalFormatting sqref="E90:E98">
    <cfRule type="duplicateValues" dxfId="158" priority="26"/>
  </conditionalFormatting>
  <conditionalFormatting sqref="E90:E98">
    <cfRule type="duplicateValues" dxfId="157" priority="25"/>
  </conditionalFormatting>
  <conditionalFormatting sqref="E62:E70">
    <cfRule type="duplicateValues" dxfId="156" priority="24"/>
  </conditionalFormatting>
  <conditionalFormatting sqref="E62:E70">
    <cfRule type="duplicateValues" dxfId="155" priority="23"/>
  </conditionalFormatting>
  <conditionalFormatting sqref="E138">
    <cfRule type="duplicateValues" dxfId="154" priority="22"/>
  </conditionalFormatting>
  <conditionalFormatting sqref="E139">
    <cfRule type="duplicateValues" dxfId="153" priority="21"/>
  </conditionalFormatting>
  <conditionalFormatting sqref="E139">
    <cfRule type="duplicateValues" dxfId="152" priority="20"/>
  </conditionalFormatting>
  <conditionalFormatting sqref="E140">
    <cfRule type="duplicateValues" dxfId="151" priority="19"/>
  </conditionalFormatting>
  <conditionalFormatting sqref="E141">
    <cfRule type="duplicateValues" dxfId="150" priority="18"/>
  </conditionalFormatting>
  <conditionalFormatting sqref="E141">
    <cfRule type="duplicateValues" dxfId="149" priority="17"/>
  </conditionalFormatting>
  <conditionalFormatting sqref="E142">
    <cfRule type="duplicateValues" dxfId="148" priority="16"/>
  </conditionalFormatting>
  <conditionalFormatting sqref="E142">
    <cfRule type="duplicateValues" dxfId="147" priority="15"/>
  </conditionalFormatting>
  <conditionalFormatting sqref="E143">
    <cfRule type="duplicateValues" dxfId="146" priority="14"/>
  </conditionalFormatting>
  <conditionalFormatting sqref="E143">
    <cfRule type="duplicateValues" dxfId="145" priority="13"/>
  </conditionalFormatting>
  <conditionalFormatting sqref="E144">
    <cfRule type="duplicateValues" dxfId="144" priority="12"/>
  </conditionalFormatting>
  <conditionalFormatting sqref="E144">
    <cfRule type="duplicateValues" dxfId="143" priority="11"/>
  </conditionalFormatting>
  <conditionalFormatting sqref="E145">
    <cfRule type="duplicateValues" dxfId="142" priority="10"/>
  </conditionalFormatting>
  <conditionalFormatting sqref="E145">
    <cfRule type="duplicateValues" dxfId="141" priority="9"/>
  </conditionalFormatting>
  <conditionalFormatting sqref="E147">
    <cfRule type="duplicateValues" dxfId="140" priority="8"/>
  </conditionalFormatting>
  <conditionalFormatting sqref="E147">
    <cfRule type="duplicateValues" dxfId="139" priority="7"/>
  </conditionalFormatting>
  <conditionalFormatting sqref="E146">
    <cfRule type="duplicateValues" dxfId="138" priority="59"/>
  </conditionalFormatting>
  <conditionalFormatting sqref="E60:E61">
    <cfRule type="duplicateValues" dxfId="137" priority="60"/>
  </conditionalFormatting>
  <conditionalFormatting sqref="B1:B1048576">
    <cfRule type="duplicateValues" dxfId="136" priority="1"/>
    <cfRule type="duplicateValues" dxfId="135" priority="5"/>
  </conditionalFormatting>
  <conditionalFormatting sqref="E105:E111">
    <cfRule type="duplicateValues" dxfId="134" priority="4"/>
  </conditionalFormatting>
  <conditionalFormatting sqref="E105:E111">
    <cfRule type="duplicateValues" dxfId="133" priority="3"/>
  </conditionalFormatting>
  <conditionalFormatting sqref="E1:E1048576">
    <cfRule type="duplicateValues" dxfId="132" priority="2"/>
  </conditionalFormatting>
  <conditionalFormatting sqref="E148">
    <cfRule type="duplicateValues" dxfId="131" priority="12243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2484</v>
      </c>
      <c r="C255" s="38" t="s">
        <v>1275</v>
      </c>
    </row>
    <row r="256" spans="1:3" s="75" customFormat="1" x14ac:dyDescent="0.25">
      <c r="A256" s="83">
        <v>363</v>
      </c>
      <c r="B256" s="83" t="s">
        <v>2470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2468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2537</v>
      </c>
      <c r="C260" s="113" t="s">
        <v>1274</v>
      </c>
    </row>
    <row r="261" spans="1:3" s="75" customFormat="1" x14ac:dyDescent="0.25">
      <c r="A261" s="83">
        <v>369</v>
      </c>
      <c r="B261" s="83" t="s">
        <v>2469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2462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2459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2463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2466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2544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2464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2546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130" priority="2"/>
  </conditionalFormatting>
  <conditionalFormatting sqref="A827">
    <cfRule type="duplicateValues" dxfId="129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2421</v>
      </c>
      <c r="B1" s="183"/>
      <c r="C1" s="183"/>
      <c r="D1" s="18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2430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2" t="s">
        <v>2431</v>
      </c>
      <c r="B18" s="183"/>
      <c r="C18" s="183"/>
      <c r="D18" s="183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2434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2435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2428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2436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2437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128" priority="6"/>
  </conditionalFormatting>
  <conditionalFormatting sqref="B4:B8">
    <cfRule type="duplicateValues" dxfId="127" priority="5"/>
  </conditionalFormatting>
  <conditionalFormatting sqref="A3:A8">
    <cfRule type="duplicateValues" dxfId="126" priority="3"/>
    <cfRule type="duplicateValues" dxfId="125" priority="4"/>
  </conditionalFormatting>
  <conditionalFormatting sqref="B3">
    <cfRule type="duplicateValues" dxfId="124" priority="2"/>
  </conditionalFormatting>
  <conditionalFormatting sqref="B3">
    <cfRule type="duplicateValues" dxfId="12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18.8324421296275 días</v>
      </c>
      <c r="B3" s="128" t="s">
        <v>2548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122" priority="99275"/>
  </conditionalFormatting>
  <conditionalFormatting sqref="B7">
    <cfRule type="duplicateValues" dxfId="121" priority="59"/>
    <cfRule type="duplicateValues" dxfId="120" priority="60"/>
    <cfRule type="duplicateValues" dxfId="119" priority="61"/>
  </conditionalFormatting>
  <conditionalFormatting sqref="B7">
    <cfRule type="duplicateValues" dxfId="118" priority="58"/>
  </conditionalFormatting>
  <conditionalFormatting sqref="B7">
    <cfRule type="duplicateValues" dxfId="117" priority="56"/>
    <cfRule type="duplicateValues" dxfId="116" priority="57"/>
  </conditionalFormatting>
  <conditionalFormatting sqref="B7">
    <cfRule type="duplicateValues" dxfId="115" priority="53"/>
    <cfRule type="duplicateValues" dxfId="114" priority="54"/>
    <cfRule type="duplicateValues" dxfId="113" priority="55"/>
  </conditionalFormatting>
  <conditionalFormatting sqref="B7">
    <cfRule type="duplicateValues" dxfId="112" priority="52"/>
  </conditionalFormatting>
  <conditionalFormatting sqref="B7">
    <cfRule type="duplicateValues" dxfId="111" priority="50"/>
    <cfRule type="duplicateValues" dxfId="110" priority="51"/>
  </conditionalFormatting>
  <conditionalFormatting sqref="B7">
    <cfRule type="duplicateValues" dxfId="109" priority="49"/>
  </conditionalFormatting>
  <conditionalFormatting sqref="B7">
    <cfRule type="duplicateValues" dxfId="108" priority="46"/>
    <cfRule type="duplicateValues" dxfId="107" priority="47"/>
    <cfRule type="duplicateValues" dxfId="106" priority="48"/>
  </conditionalFormatting>
  <conditionalFormatting sqref="B7">
    <cfRule type="duplicateValues" dxfId="105" priority="45"/>
  </conditionalFormatting>
  <conditionalFormatting sqref="B7">
    <cfRule type="duplicateValues" dxfId="104" priority="44"/>
  </conditionalFormatting>
  <conditionalFormatting sqref="B9">
    <cfRule type="duplicateValues" dxfId="103" priority="43"/>
  </conditionalFormatting>
  <conditionalFormatting sqref="B9">
    <cfRule type="duplicateValues" dxfId="102" priority="40"/>
    <cfRule type="duplicateValues" dxfId="101" priority="41"/>
    <cfRule type="duplicateValues" dxfId="100" priority="42"/>
  </conditionalFormatting>
  <conditionalFormatting sqref="B9">
    <cfRule type="duplicateValues" dxfId="99" priority="38"/>
    <cfRule type="duplicateValues" dxfId="98" priority="39"/>
  </conditionalFormatting>
  <conditionalFormatting sqref="B9">
    <cfRule type="duplicateValues" dxfId="97" priority="35"/>
    <cfRule type="duplicateValues" dxfId="96" priority="36"/>
    <cfRule type="duplicateValues" dxfId="95" priority="37"/>
  </conditionalFormatting>
  <conditionalFormatting sqref="B9">
    <cfRule type="duplicateValues" dxfId="94" priority="34"/>
  </conditionalFormatting>
  <conditionalFormatting sqref="B9">
    <cfRule type="duplicateValues" dxfId="93" priority="33"/>
  </conditionalFormatting>
  <conditionalFormatting sqref="B9">
    <cfRule type="duplicateValues" dxfId="92" priority="32"/>
  </conditionalFormatting>
  <conditionalFormatting sqref="B9">
    <cfRule type="duplicateValues" dxfId="91" priority="29"/>
    <cfRule type="duplicateValues" dxfId="90" priority="30"/>
    <cfRule type="duplicateValues" dxfId="89" priority="31"/>
  </conditionalFormatting>
  <conditionalFormatting sqref="B9">
    <cfRule type="duplicateValues" dxfId="88" priority="27"/>
    <cfRule type="duplicateValues" dxfId="87" priority="28"/>
  </conditionalFormatting>
  <conditionalFormatting sqref="C9">
    <cfRule type="duplicateValues" dxfId="86" priority="26"/>
  </conditionalFormatting>
  <conditionalFormatting sqref="E3">
    <cfRule type="duplicateValues" dxfId="85" priority="121638"/>
  </conditionalFormatting>
  <conditionalFormatting sqref="E3">
    <cfRule type="duplicateValues" dxfId="84" priority="121639"/>
    <cfRule type="duplicateValues" dxfId="83" priority="121640"/>
  </conditionalFormatting>
  <conditionalFormatting sqref="E3">
    <cfRule type="duplicateValues" dxfId="82" priority="121641"/>
    <cfRule type="duplicateValues" dxfId="81" priority="121642"/>
    <cfRule type="duplicateValues" dxfId="80" priority="121643"/>
    <cfRule type="duplicateValues" dxfId="79" priority="121644"/>
  </conditionalFormatting>
  <conditionalFormatting sqref="B3">
    <cfRule type="duplicateValues" dxfId="78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2540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2531</v>
      </c>
      <c r="C6" s="29" t="s">
        <v>2487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2532</v>
      </c>
      <c r="C8" s="29" t="s">
        <v>2488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2490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2519</v>
      </c>
      <c r="C374" s="29" t="s">
        <v>2506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2520</v>
      </c>
      <c r="C377" s="29" t="s">
        <v>2507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2485</v>
      </c>
      <c r="D388" s="29" t="s">
        <v>87</v>
      </c>
      <c r="E388" s="29" t="s">
        <v>90</v>
      </c>
      <c r="F388" s="32" t="s">
        <v>2031</v>
      </c>
      <c r="G388" s="32" t="s">
        <v>2486</v>
      </c>
      <c r="H388" s="32" t="s">
        <v>2486</v>
      </c>
      <c r="I388" s="32" t="s">
        <v>1277</v>
      </c>
      <c r="J388" s="32" t="s">
        <v>2033</v>
      </c>
      <c r="K388" s="32" t="s">
        <v>2486</v>
      </c>
      <c r="L388" s="32" t="s">
        <v>2486</v>
      </c>
      <c r="M388" s="32" t="s">
        <v>2486</v>
      </c>
      <c r="N388" s="32" t="s">
        <v>2486</v>
      </c>
      <c r="O388" s="32" t="s">
        <v>1182</v>
      </c>
    </row>
    <row r="389" spans="1:15" ht="15.75" x14ac:dyDescent="0.25">
      <c r="A389" s="31">
        <v>363</v>
      </c>
      <c r="B389" s="32" t="s">
        <v>2521</v>
      </c>
      <c r="C389" s="29" t="s">
        <v>2508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2522</v>
      </c>
      <c r="C391" s="29" t="s">
        <v>2509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2523</v>
      </c>
      <c r="C393" s="29" t="s">
        <v>2510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2524</v>
      </c>
      <c r="C394" s="29" t="s">
        <v>2511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2518</v>
      </c>
      <c r="C395" s="29" t="s">
        <v>2505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2528</v>
      </c>
      <c r="C399" s="29" t="s">
        <v>2515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2496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2529</v>
      </c>
      <c r="C405" s="29" t="s">
        <v>2516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2525</v>
      </c>
      <c r="C499" s="29" t="s">
        <v>2512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2480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2460</v>
      </c>
      <c r="C547" s="32" t="s">
        <v>2461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2526</v>
      </c>
      <c r="C549" s="29" t="s">
        <v>2513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2465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2481</v>
      </c>
      <c r="C557" s="32" t="s">
        <v>2466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2482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2500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2530</v>
      </c>
      <c r="C583" s="29" t="s">
        <v>2517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2527</v>
      </c>
      <c r="C650" s="29" t="s">
        <v>2514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2547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6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7" priority="2"/>
  </conditionalFormatting>
  <conditionalFormatting sqref="B1:B1048576">
    <cfRule type="duplicateValues" dxfId="7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2021-05-28T11:59:48Z</dcterms:modified>
</cp:coreProperties>
</file>