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4000" windowHeight="957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A74" i="1"/>
  <c r="A131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28" i="1"/>
  <c r="A129" i="1"/>
  <c r="A130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118" i="1"/>
  <c r="G118" i="1"/>
  <c r="H118" i="1"/>
  <c r="I118" i="1"/>
  <c r="J118" i="1"/>
  <c r="K118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17" i="1"/>
  <c r="G117" i="1"/>
  <c r="H117" i="1"/>
  <c r="I117" i="1"/>
  <c r="J117" i="1"/>
  <c r="K117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53" i="1"/>
  <c r="G53" i="1"/>
  <c r="H53" i="1"/>
  <c r="I53" i="1"/>
  <c r="J53" i="1"/>
  <c r="K53" i="1"/>
  <c r="F52" i="1"/>
  <c r="G52" i="1"/>
  <c r="H52" i="1"/>
  <c r="I52" i="1"/>
  <c r="J52" i="1"/>
  <c r="K52" i="1"/>
  <c r="F116" i="1"/>
  <c r="G116" i="1"/>
  <c r="H116" i="1"/>
  <c r="I116" i="1"/>
  <c r="J116" i="1"/>
  <c r="K116" i="1"/>
  <c r="F51" i="1"/>
  <c r="G51" i="1"/>
  <c r="H51" i="1"/>
  <c r="I51" i="1"/>
  <c r="J51" i="1"/>
  <c r="K51" i="1"/>
  <c r="A240" i="1"/>
  <c r="A239" i="1"/>
  <c r="A238" i="1"/>
  <c r="A237" i="1"/>
  <c r="A236" i="1"/>
  <c r="A235" i="1"/>
  <c r="A211" i="1"/>
  <c r="A210" i="1"/>
  <c r="A209" i="1"/>
  <c r="A208" i="1"/>
  <c r="A207" i="1"/>
  <c r="A118" i="1"/>
  <c r="A206" i="1"/>
  <c r="A205" i="1"/>
  <c r="A204" i="1"/>
  <c r="A203" i="1"/>
  <c r="A202" i="1"/>
  <c r="A117" i="1"/>
  <c r="A201" i="1"/>
  <c r="A200" i="1"/>
  <c r="A199" i="1"/>
  <c r="A198" i="1"/>
  <c r="A53" i="1"/>
  <c r="A52" i="1"/>
  <c r="A116" i="1"/>
  <c r="A51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91" i="1"/>
  <c r="G191" i="1"/>
  <c r="H191" i="1"/>
  <c r="I191" i="1"/>
  <c r="J191" i="1"/>
  <c r="K191" i="1"/>
  <c r="F234" i="1"/>
  <c r="G234" i="1"/>
  <c r="H234" i="1"/>
  <c r="I234" i="1"/>
  <c r="J234" i="1"/>
  <c r="K234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73" i="1"/>
  <c r="G73" i="1"/>
  <c r="H73" i="1"/>
  <c r="I73" i="1"/>
  <c r="J73" i="1"/>
  <c r="K73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A234" i="1"/>
  <c r="A197" i="1"/>
  <c r="A196" i="1"/>
  <c r="A195" i="1"/>
  <c r="A194" i="1"/>
  <c r="A73" i="1"/>
  <c r="A193" i="1"/>
  <c r="A192" i="1"/>
  <c r="A137" i="16" l="1"/>
  <c r="A191" i="1"/>
  <c r="A190" i="1"/>
  <c r="A189" i="1"/>
  <c r="A180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0" i="1"/>
  <c r="G180" i="1"/>
  <c r="H180" i="1"/>
  <c r="I180" i="1"/>
  <c r="J180" i="1"/>
  <c r="K180" i="1"/>
  <c r="A233" i="1"/>
  <c r="A188" i="1"/>
  <c r="A232" i="1"/>
  <c r="A72" i="1"/>
  <c r="A125" i="1"/>
  <c r="A65" i="1"/>
  <c r="A126" i="1"/>
  <c r="A231" i="1"/>
  <c r="A50" i="1"/>
  <c r="A187" i="1"/>
  <c r="A186" i="1"/>
  <c r="A185" i="1"/>
  <c r="A107" i="1"/>
  <c r="F233" i="1"/>
  <c r="G233" i="1"/>
  <c r="H233" i="1"/>
  <c r="I233" i="1"/>
  <c r="J233" i="1"/>
  <c r="K233" i="1"/>
  <c r="F188" i="1"/>
  <c r="G188" i="1"/>
  <c r="H188" i="1"/>
  <c r="I188" i="1"/>
  <c r="J188" i="1"/>
  <c r="K188" i="1"/>
  <c r="F232" i="1"/>
  <c r="G232" i="1"/>
  <c r="H232" i="1"/>
  <c r="I232" i="1"/>
  <c r="J232" i="1"/>
  <c r="K232" i="1"/>
  <c r="F72" i="1"/>
  <c r="G72" i="1"/>
  <c r="H72" i="1"/>
  <c r="I72" i="1"/>
  <c r="J72" i="1"/>
  <c r="K72" i="1"/>
  <c r="F125" i="1"/>
  <c r="G125" i="1"/>
  <c r="H125" i="1"/>
  <c r="I125" i="1"/>
  <c r="J125" i="1"/>
  <c r="K125" i="1"/>
  <c r="F65" i="1"/>
  <c r="G65" i="1"/>
  <c r="H65" i="1"/>
  <c r="I65" i="1"/>
  <c r="J65" i="1"/>
  <c r="K65" i="1"/>
  <c r="F126" i="1"/>
  <c r="G126" i="1"/>
  <c r="H126" i="1"/>
  <c r="I126" i="1"/>
  <c r="J126" i="1"/>
  <c r="K126" i="1"/>
  <c r="F231" i="1"/>
  <c r="G231" i="1"/>
  <c r="H231" i="1"/>
  <c r="I231" i="1"/>
  <c r="J231" i="1"/>
  <c r="K231" i="1"/>
  <c r="F50" i="1"/>
  <c r="G50" i="1"/>
  <c r="H50" i="1"/>
  <c r="I50" i="1"/>
  <c r="J50" i="1"/>
  <c r="K50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07" i="1"/>
  <c r="G107" i="1"/>
  <c r="H107" i="1"/>
  <c r="I107" i="1"/>
  <c r="J107" i="1"/>
  <c r="K107" i="1"/>
  <c r="A124" i="1"/>
  <c r="A122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A226" i="1"/>
  <c r="A230" i="1"/>
  <c r="A57" i="1"/>
  <c r="A56" i="1"/>
  <c r="A55" i="1"/>
  <c r="A123" i="1"/>
  <c r="A54" i="1"/>
  <c r="A179" i="1"/>
  <c r="A184" i="1"/>
  <c r="A178" i="1"/>
  <c r="F226" i="1"/>
  <c r="G226" i="1"/>
  <c r="H226" i="1"/>
  <c r="I226" i="1"/>
  <c r="J226" i="1"/>
  <c r="K226" i="1"/>
  <c r="F230" i="1"/>
  <c r="G230" i="1"/>
  <c r="H230" i="1"/>
  <c r="I230" i="1"/>
  <c r="J230" i="1"/>
  <c r="K230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23" i="1"/>
  <c r="G123" i="1"/>
  <c r="H123" i="1"/>
  <c r="I123" i="1"/>
  <c r="J123" i="1"/>
  <c r="K123" i="1"/>
  <c r="F54" i="1"/>
  <c r="G54" i="1"/>
  <c r="H54" i="1"/>
  <c r="I54" i="1"/>
  <c r="J54" i="1"/>
  <c r="K54" i="1"/>
  <c r="F179" i="1"/>
  <c r="G179" i="1"/>
  <c r="H179" i="1"/>
  <c r="I179" i="1"/>
  <c r="J179" i="1"/>
  <c r="K179" i="1"/>
  <c r="F184" i="1"/>
  <c r="G184" i="1"/>
  <c r="H184" i="1"/>
  <c r="I184" i="1"/>
  <c r="J184" i="1"/>
  <c r="K184" i="1"/>
  <c r="F178" i="1"/>
  <c r="G178" i="1"/>
  <c r="H178" i="1"/>
  <c r="I178" i="1"/>
  <c r="J178" i="1"/>
  <c r="K178" i="1"/>
  <c r="A177" i="1"/>
  <c r="A115" i="1"/>
  <c r="A106" i="1"/>
  <c r="A105" i="1"/>
  <c r="A176" i="1"/>
  <c r="A175" i="1"/>
  <c r="A174" i="1"/>
  <c r="A104" i="1"/>
  <c r="A103" i="1"/>
  <c r="A225" i="1"/>
  <c r="A224" i="1"/>
  <c r="A173" i="1"/>
  <c r="A172" i="1"/>
  <c r="A171" i="1"/>
  <c r="A183" i="1"/>
  <c r="A49" i="1"/>
  <c r="F177" i="1"/>
  <c r="G177" i="1"/>
  <c r="H177" i="1"/>
  <c r="I177" i="1"/>
  <c r="J177" i="1"/>
  <c r="K177" i="1"/>
  <c r="F115" i="1"/>
  <c r="G115" i="1"/>
  <c r="H115" i="1"/>
  <c r="I115" i="1"/>
  <c r="J115" i="1"/>
  <c r="K115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83" i="1"/>
  <c r="G183" i="1"/>
  <c r="H183" i="1"/>
  <c r="I183" i="1"/>
  <c r="J183" i="1"/>
  <c r="K183" i="1"/>
  <c r="F49" i="1"/>
  <c r="G49" i="1"/>
  <c r="H49" i="1"/>
  <c r="I49" i="1"/>
  <c r="J49" i="1"/>
  <c r="K49" i="1"/>
  <c r="F127" i="1"/>
  <c r="G127" i="1"/>
  <c r="H127" i="1"/>
  <c r="I127" i="1"/>
  <c r="J127" i="1"/>
  <c r="K127" i="1"/>
  <c r="F76" i="1"/>
  <c r="G76" i="1"/>
  <c r="H76" i="1"/>
  <c r="I76" i="1"/>
  <c r="J76" i="1"/>
  <c r="K76" i="1"/>
  <c r="F75" i="1"/>
  <c r="G75" i="1"/>
  <c r="H75" i="1"/>
  <c r="I75" i="1"/>
  <c r="J75" i="1"/>
  <c r="K75" i="1"/>
  <c r="A127" i="1"/>
  <c r="A76" i="1"/>
  <c r="A75" i="1"/>
  <c r="A168" i="1"/>
  <c r="A114" i="1"/>
  <c r="A102" i="1"/>
  <c r="A87" i="1"/>
  <c r="A101" i="1"/>
  <c r="A48" i="1"/>
  <c r="A47" i="1"/>
  <c r="A77" i="1"/>
  <c r="A170" i="1"/>
  <c r="A169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F87" i="1"/>
  <c r="G87" i="1"/>
  <c r="H87" i="1"/>
  <c r="I87" i="1"/>
  <c r="J87" i="1"/>
  <c r="K87" i="1"/>
  <c r="F101" i="1"/>
  <c r="G101" i="1"/>
  <c r="H101" i="1"/>
  <c r="I101" i="1"/>
  <c r="J101" i="1"/>
  <c r="K101" i="1"/>
  <c r="F48" i="1"/>
  <c r="G48" i="1"/>
  <c r="H48" i="1"/>
  <c r="I48" i="1"/>
  <c r="J48" i="1"/>
  <c r="K48" i="1"/>
  <c r="F47" i="1"/>
  <c r="G47" i="1"/>
  <c r="H47" i="1"/>
  <c r="I47" i="1"/>
  <c r="J47" i="1"/>
  <c r="K47" i="1"/>
  <c r="F77" i="1"/>
  <c r="G77" i="1"/>
  <c r="H77" i="1"/>
  <c r="I77" i="1"/>
  <c r="J77" i="1"/>
  <c r="K77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A86" i="1"/>
  <c r="A46" i="1"/>
  <c r="A83" i="1"/>
  <c r="A167" i="1"/>
  <c r="A166" i="1"/>
  <c r="A165" i="1"/>
  <c r="A223" i="1"/>
  <c r="A121" i="1"/>
  <c r="A164" i="1"/>
  <c r="A222" i="1"/>
  <c r="A100" i="1"/>
  <c r="A163" i="1"/>
  <c r="A229" i="1"/>
  <c r="F86" i="1"/>
  <c r="G86" i="1"/>
  <c r="H86" i="1"/>
  <c r="I86" i="1"/>
  <c r="J86" i="1"/>
  <c r="K86" i="1"/>
  <c r="F46" i="1"/>
  <c r="G46" i="1"/>
  <c r="H46" i="1"/>
  <c r="I46" i="1"/>
  <c r="J46" i="1"/>
  <c r="K46" i="1"/>
  <c r="F83" i="1"/>
  <c r="G83" i="1"/>
  <c r="H83" i="1"/>
  <c r="I83" i="1"/>
  <c r="J83" i="1"/>
  <c r="K83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223" i="1"/>
  <c r="G223" i="1"/>
  <c r="H223" i="1"/>
  <c r="I223" i="1"/>
  <c r="J223" i="1"/>
  <c r="K223" i="1"/>
  <c r="F121" i="1"/>
  <c r="G121" i="1"/>
  <c r="H121" i="1"/>
  <c r="I121" i="1"/>
  <c r="J121" i="1"/>
  <c r="K121" i="1"/>
  <c r="F164" i="1"/>
  <c r="G164" i="1"/>
  <c r="H164" i="1"/>
  <c r="I164" i="1"/>
  <c r="J164" i="1"/>
  <c r="K164" i="1"/>
  <c r="F222" i="1"/>
  <c r="G222" i="1"/>
  <c r="H222" i="1"/>
  <c r="I222" i="1"/>
  <c r="J222" i="1"/>
  <c r="K222" i="1"/>
  <c r="F100" i="1"/>
  <c r="G100" i="1"/>
  <c r="H100" i="1"/>
  <c r="I100" i="1"/>
  <c r="J100" i="1"/>
  <c r="K100" i="1"/>
  <c r="F163" i="1"/>
  <c r="G163" i="1"/>
  <c r="H163" i="1"/>
  <c r="I163" i="1"/>
  <c r="J163" i="1"/>
  <c r="K163" i="1"/>
  <c r="F229" i="1"/>
  <c r="G229" i="1"/>
  <c r="H229" i="1"/>
  <c r="I229" i="1"/>
  <c r="J229" i="1"/>
  <c r="K229" i="1"/>
  <c r="A120" i="1" l="1"/>
  <c r="A119" i="1"/>
  <c r="A221" i="1"/>
  <c r="A45" i="1"/>
  <c r="A228" i="1"/>
  <c r="A220" i="1"/>
  <c r="A64" i="1"/>
  <c r="A63" i="1"/>
  <c r="A62" i="1"/>
  <c r="A82" i="1"/>
  <c r="A7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221" i="1"/>
  <c r="G221" i="1"/>
  <c r="H221" i="1"/>
  <c r="I221" i="1"/>
  <c r="J221" i="1"/>
  <c r="K221" i="1"/>
  <c r="F45" i="1"/>
  <c r="G45" i="1"/>
  <c r="H45" i="1"/>
  <c r="I45" i="1"/>
  <c r="J45" i="1"/>
  <c r="K45" i="1"/>
  <c r="F228" i="1"/>
  <c r="G228" i="1"/>
  <c r="H228" i="1"/>
  <c r="I228" i="1"/>
  <c r="J228" i="1"/>
  <c r="K228" i="1"/>
  <c r="F220" i="1"/>
  <c r="G220" i="1"/>
  <c r="H220" i="1"/>
  <c r="I220" i="1"/>
  <c r="J220" i="1"/>
  <c r="K22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82" i="1"/>
  <c r="G82" i="1"/>
  <c r="H82" i="1"/>
  <c r="I82" i="1"/>
  <c r="J82" i="1"/>
  <c r="K82" i="1"/>
  <c r="F71" i="1"/>
  <c r="G71" i="1"/>
  <c r="H71" i="1"/>
  <c r="I71" i="1"/>
  <c r="J71" i="1"/>
  <c r="K71" i="1"/>
  <c r="A61" i="1" l="1"/>
  <c r="F61" i="1"/>
  <c r="G61" i="1"/>
  <c r="H61" i="1"/>
  <c r="I61" i="1"/>
  <c r="J61" i="1"/>
  <c r="K61" i="1"/>
  <c r="F113" i="1" l="1"/>
  <c r="G113" i="1"/>
  <c r="H113" i="1"/>
  <c r="I113" i="1"/>
  <c r="J113" i="1"/>
  <c r="K11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44" i="1"/>
  <c r="G44" i="1"/>
  <c r="H44" i="1"/>
  <c r="I44" i="1"/>
  <c r="J44" i="1"/>
  <c r="K44" i="1"/>
  <c r="A113" i="1"/>
  <c r="A162" i="1"/>
  <c r="A161" i="1"/>
  <c r="A99" i="1"/>
  <c r="A98" i="1"/>
  <c r="A97" i="1"/>
  <c r="A160" i="1"/>
  <c r="A159" i="1"/>
  <c r="A158" i="1"/>
  <c r="A44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219" i="1"/>
  <c r="G219" i="1"/>
  <c r="H219" i="1"/>
  <c r="I219" i="1"/>
  <c r="J219" i="1"/>
  <c r="K219" i="1"/>
  <c r="F182" i="1"/>
  <c r="G182" i="1"/>
  <c r="H182" i="1"/>
  <c r="I182" i="1"/>
  <c r="J182" i="1"/>
  <c r="K182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27" i="1"/>
  <c r="G27" i="1"/>
  <c r="H27" i="1"/>
  <c r="I27" i="1"/>
  <c r="J27" i="1"/>
  <c r="K27" i="1"/>
  <c r="F155" i="1"/>
  <c r="G155" i="1"/>
  <c r="H155" i="1"/>
  <c r="I155" i="1"/>
  <c r="J155" i="1"/>
  <c r="K155" i="1"/>
  <c r="F96" i="1"/>
  <c r="G96" i="1"/>
  <c r="H96" i="1"/>
  <c r="I96" i="1"/>
  <c r="J96" i="1"/>
  <c r="K96" i="1"/>
  <c r="F154" i="1"/>
  <c r="G154" i="1"/>
  <c r="H154" i="1"/>
  <c r="I154" i="1"/>
  <c r="J154" i="1"/>
  <c r="K154" i="1"/>
  <c r="F112" i="1"/>
  <c r="G112" i="1"/>
  <c r="H112" i="1"/>
  <c r="I112" i="1"/>
  <c r="J112" i="1"/>
  <c r="K112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70" i="1"/>
  <c r="A69" i="1"/>
  <c r="A68" i="1"/>
  <c r="A219" i="1"/>
  <c r="A182" i="1"/>
  <c r="A157" i="1"/>
  <c r="A156" i="1"/>
  <c r="A27" i="1"/>
  <c r="A155" i="1"/>
  <c r="A96" i="1"/>
  <c r="A154" i="1"/>
  <c r="A112" i="1"/>
  <c r="A153" i="1"/>
  <c r="A152" i="1"/>
  <c r="A151" i="1"/>
  <c r="F26" i="1" l="1"/>
  <c r="G26" i="1"/>
  <c r="H26" i="1"/>
  <c r="I26" i="1"/>
  <c r="J26" i="1"/>
  <c r="K26" i="1"/>
  <c r="F218" i="1"/>
  <c r="G218" i="1"/>
  <c r="H218" i="1"/>
  <c r="I218" i="1"/>
  <c r="J218" i="1"/>
  <c r="K218" i="1"/>
  <c r="F111" i="1"/>
  <c r="G111" i="1"/>
  <c r="H111" i="1"/>
  <c r="I111" i="1"/>
  <c r="J111" i="1"/>
  <c r="K111" i="1"/>
  <c r="F43" i="1"/>
  <c r="G43" i="1"/>
  <c r="H43" i="1"/>
  <c r="I43" i="1"/>
  <c r="J43" i="1"/>
  <c r="K43" i="1"/>
  <c r="F95" i="1"/>
  <c r="G95" i="1"/>
  <c r="H95" i="1"/>
  <c r="I95" i="1"/>
  <c r="J95" i="1"/>
  <c r="K95" i="1"/>
  <c r="F81" i="1"/>
  <c r="G81" i="1"/>
  <c r="H81" i="1"/>
  <c r="I81" i="1"/>
  <c r="J81" i="1"/>
  <c r="K81" i="1"/>
  <c r="F94" i="1"/>
  <c r="G94" i="1"/>
  <c r="H94" i="1"/>
  <c r="I94" i="1"/>
  <c r="J94" i="1"/>
  <c r="K94" i="1"/>
  <c r="F25" i="1"/>
  <c r="G25" i="1"/>
  <c r="H25" i="1"/>
  <c r="I25" i="1"/>
  <c r="J25" i="1"/>
  <c r="K25" i="1"/>
  <c r="F80" i="1"/>
  <c r="G80" i="1"/>
  <c r="H80" i="1"/>
  <c r="I80" i="1"/>
  <c r="J80" i="1"/>
  <c r="K80" i="1"/>
  <c r="F85" i="1"/>
  <c r="G85" i="1"/>
  <c r="H85" i="1"/>
  <c r="I85" i="1"/>
  <c r="J85" i="1"/>
  <c r="K8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2" i="1"/>
  <c r="G42" i="1"/>
  <c r="H42" i="1"/>
  <c r="I42" i="1"/>
  <c r="J42" i="1"/>
  <c r="K42" i="1"/>
  <c r="F17" i="1"/>
  <c r="G17" i="1"/>
  <c r="H17" i="1"/>
  <c r="I17" i="1"/>
  <c r="J17" i="1"/>
  <c r="K1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217" i="1"/>
  <c r="G217" i="1"/>
  <c r="H217" i="1"/>
  <c r="I217" i="1"/>
  <c r="J217" i="1"/>
  <c r="K21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10" i="1"/>
  <c r="G110" i="1"/>
  <c r="H110" i="1"/>
  <c r="I110" i="1"/>
  <c r="J110" i="1"/>
  <c r="K110" i="1"/>
  <c r="F148" i="1"/>
  <c r="G148" i="1"/>
  <c r="H148" i="1"/>
  <c r="I148" i="1"/>
  <c r="J148" i="1"/>
  <c r="K14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93" i="1"/>
  <c r="G93" i="1"/>
  <c r="H93" i="1"/>
  <c r="I93" i="1"/>
  <c r="J93" i="1"/>
  <c r="K93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" i="1"/>
  <c r="G16" i="1"/>
  <c r="H16" i="1"/>
  <c r="I16" i="1"/>
  <c r="J16" i="1"/>
  <c r="K16" i="1"/>
  <c r="F38" i="1"/>
  <c r="G38" i="1"/>
  <c r="H38" i="1"/>
  <c r="I38" i="1"/>
  <c r="J38" i="1"/>
  <c r="K38" i="1"/>
  <c r="A26" i="1"/>
  <c r="A218" i="1"/>
  <c r="A111" i="1"/>
  <c r="A43" i="1"/>
  <c r="A95" i="1"/>
  <c r="A81" i="1"/>
  <c r="A94" i="1"/>
  <c r="A25" i="1"/>
  <c r="A80" i="1"/>
  <c r="A85" i="1"/>
  <c r="A24" i="1"/>
  <c r="A23" i="1"/>
  <c r="A22" i="1"/>
  <c r="A21" i="1"/>
  <c r="A20" i="1"/>
  <c r="A19" i="1"/>
  <c r="A18" i="1"/>
  <c r="A42" i="1"/>
  <c r="A17" i="1"/>
  <c r="A41" i="1"/>
  <c r="A40" i="1"/>
  <c r="A39" i="1"/>
  <c r="A217" i="1"/>
  <c r="A150" i="1"/>
  <c r="A149" i="1"/>
  <c r="A110" i="1"/>
  <c r="A148" i="1"/>
  <c r="A109" i="1"/>
  <c r="A108" i="1"/>
  <c r="A93" i="1"/>
  <c r="A147" i="1"/>
  <c r="A146" i="1"/>
  <c r="A145" i="1"/>
  <c r="A144" i="1"/>
  <c r="A143" i="1"/>
  <c r="A142" i="1"/>
  <c r="A16" i="1"/>
  <c r="A38" i="1"/>
  <c r="F28" i="1" l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31" i="1"/>
  <c r="G31" i="1"/>
  <c r="H31" i="1"/>
  <c r="I31" i="1"/>
  <c r="J31" i="1"/>
  <c r="K31" i="1"/>
  <c r="F8" i="1"/>
  <c r="G8" i="1"/>
  <c r="H8" i="1"/>
  <c r="I8" i="1"/>
  <c r="J8" i="1"/>
  <c r="K8" i="1"/>
  <c r="F32" i="1"/>
  <c r="G32" i="1"/>
  <c r="H32" i="1"/>
  <c r="I32" i="1"/>
  <c r="J32" i="1"/>
  <c r="K32" i="1"/>
  <c r="F9" i="1"/>
  <c r="G9" i="1"/>
  <c r="H9" i="1"/>
  <c r="I9" i="1"/>
  <c r="J9" i="1"/>
  <c r="K9" i="1"/>
  <c r="F10" i="1"/>
  <c r="G10" i="1"/>
  <c r="H10" i="1"/>
  <c r="I10" i="1"/>
  <c r="J10" i="1"/>
  <c r="K10" i="1"/>
  <c r="F33" i="1"/>
  <c r="G33" i="1"/>
  <c r="H33" i="1"/>
  <c r="I33" i="1"/>
  <c r="J33" i="1"/>
  <c r="K33" i="1"/>
  <c r="F11" i="1"/>
  <c r="G11" i="1"/>
  <c r="H11" i="1"/>
  <c r="I11" i="1"/>
  <c r="J11" i="1"/>
  <c r="K11" i="1"/>
  <c r="F34" i="1"/>
  <c r="G34" i="1"/>
  <c r="H34" i="1"/>
  <c r="I34" i="1"/>
  <c r="J34" i="1"/>
  <c r="K34" i="1"/>
  <c r="F35" i="1"/>
  <c r="G35" i="1"/>
  <c r="H35" i="1"/>
  <c r="I35" i="1"/>
  <c r="J35" i="1"/>
  <c r="K35" i="1"/>
  <c r="F12" i="1"/>
  <c r="G12" i="1"/>
  <c r="H12" i="1"/>
  <c r="I12" i="1"/>
  <c r="J12" i="1"/>
  <c r="K12" i="1"/>
  <c r="F36" i="1"/>
  <c r="G36" i="1"/>
  <c r="H36" i="1"/>
  <c r="I36" i="1"/>
  <c r="J36" i="1"/>
  <c r="K36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58" i="1"/>
  <c r="G58" i="1"/>
  <c r="H58" i="1"/>
  <c r="I58" i="1"/>
  <c r="J58" i="1"/>
  <c r="K58" i="1"/>
  <c r="F59" i="1"/>
  <c r="G59" i="1"/>
  <c r="H59" i="1"/>
  <c r="I59" i="1"/>
  <c r="J59" i="1"/>
  <c r="K59" i="1"/>
  <c r="F66" i="1"/>
  <c r="G66" i="1"/>
  <c r="H66" i="1"/>
  <c r="I66" i="1"/>
  <c r="J66" i="1"/>
  <c r="K66" i="1"/>
  <c r="F60" i="1"/>
  <c r="G60" i="1"/>
  <c r="H60" i="1"/>
  <c r="I60" i="1"/>
  <c r="J60" i="1"/>
  <c r="K60" i="1"/>
  <c r="F67" i="1"/>
  <c r="G67" i="1"/>
  <c r="H67" i="1"/>
  <c r="I67" i="1"/>
  <c r="J67" i="1"/>
  <c r="K67" i="1"/>
  <c r="F78" i="1"/>
  <c r="G78" i="1"/>
  <c r="H78" i="1"/>
  <c r="I78" i="1"/>
  <c r="J78" i="1"/>
  <c r="K78" i="1"/>
  <c r="F84" i="1"/>
  <c r="G84" i="1"/>
  <c r="H84" i="1"/>
  <c r="I84" i="1"/>
  <c r="J84" i="1"/>
  <c r="K84" i="1"/>
  <c r="F79" i="1"/>
  <c r="G79" i="1"/>
  <c r="H79" i="1"/>
  <c r="I79" i="1"/>
  <c r="J79" i="1"/>
  <c r="K79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41" i="1"/>
  <c r="G141" i="1"/>
  <c r="H141" i="1"/>
  <c r="I141" i="1"/>
  <c r="J141" i="1"/>
  <c r="K141" i="1"/>
  <c r="F212" i="1"/>
  <c r="G212" i="1"/>
  <c r="H212" i="1"/>
  <c r="I212" i="1"/>
  <c r="J212" i="1"/>
  <c r="K212" i="1"/>
  <c r="F227" i="1"/>
  <c r="G227" i="1"/>
  <c r="H227" i="1"/>
  <c r="I227" i="1"/>
  <c r="J227" i="1"/>
  <c r="K227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A67" i="1" l="1"/>
  <c r="A78" i="1"/>
  <c r="A15" i="1"/>
  <c r="A14" i="1"/>
  <c r="A13" i="1"/>
  <c r="A37" i="1"/>
  <c r="A141" i="1"/>
  <c r="A36" i="1"/>
  <c r="A12" i="1"/>
  <c r="A140" i="1"/>
  <c r="A35" i="1"/>
  <c r="A34" i="1"/>
  <c r="A79" i="1"/>
  <c r="A216" i="1"/>
  <c r="A215" i="1"/>
  <c r="A60" i="1"/>
  <c r="A11" i="1"/>
  <c r="F140" i="1"/>
  <c r="G140" i="1"/>
  <c r="H140" i="1"/>
  <c r="I140" i="1"/>
  <c r="J140" i="1"/>
  <c r="K140" i="1"/>
  <c r="A33" i="1"/>
  <c r="A92" i="1"/>
  <c r="A139" i="1"/>
  <c r="A10" i="1"/>
  <c r="A9" i="1"/>
  <c r="A138" i="1"/>
  <c r="A32" i="1"/>
  <c r="A137" i="1"/>
  <c r="A214" i="1"/>
  <c r="A213" i="1"/>
  <c r="A22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81" i="1"/>
  <c r="F181" i="1"/>
  <c r="G181" i="1"/>
  <c r="H181" i="1"/>
  <c r="I181" i="1"/>
  <c r="J181" i="1"/>
  <c r="K181" i="1"/>
  <c r="A84" i="1" l="1"/>
  <c r="A66" i="1"/>
  <c r="A136" i="1"/>
  <c r="F136" i="1"/>
  <c r="G136" i="1"/>
  <c r="H136" i="1"/>
  <c r="I136" i="1"/>
  <c r="J136" i="1"/>
  <c r="K136" i="1"/>
  <c r="D35" i="15"/>
  <c r="A91" i="1"/>
  <c r="A59" i="1"/>
  <c r="A212" i="1" l="1"/>
  <c r="A135" i="1" l="1"/>
  <c r="F135" i="1"/>
  <c r="G135" i="1"/>
  <c r="H135" i="1"/>
  <c r="I135" i="1"/>
  <c r="J135" i="1"/>
  <c r="K135" i="1"/>
  <c r="A8" i="1"/>
  <c r="A134" i="1"/>
  <c r="F134" i="1"/>
  <c r="G134" i="1"/>
  <c r="H134" i="1"/>
  <c r="I134" i="1"/>
  <c r="J134" i="1"/>
  <c r="K134" i="1"/>
  <c r="A90" i="1"/>
  <c r="A31" i="1"/>
  <c r="A89" i="1"/>
  <c r="A133" i="1"/>
  <c r="A132" i="1"/>
  <c r="A7" i="1" l="1"/>
  <c r="A6" i="1"/>
  <c r="A5" i="1"/>
  <c r="A88" i="1"/>
  <c r="A30" i="1"/>
  <c r="A58" i="1" l="1"/>
  <c r="A29" i="1" l="1"/>
  <c r="A28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<sst xmlns="http://schemas.openxmlformats.org/spreadsheetml/2006/main" count="14408" uniqueCount="2649">
  <si>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</si>
  <si>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</si>
  <si>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</si>
  <si>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</si>
  <si>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</si>
  <si>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</si>
  <si>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</si>
  <si>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</si>
  <si>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</si>
  <si>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</si>
  <si>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</si>
  <si>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</si>
  <si>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</si>
  <si>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</si>
  <si>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</si>
  <si>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</si>
  <si>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</si>
  <si>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</si>
  <si>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</si>
  <si>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</si>
  <si>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</si>
  <si>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</si>
  <si>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</si>
  <si>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</si>
  <si>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</si>
  <si>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</si>
  <si>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</si>
  <si>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</si>
  <si>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</si>
  <si>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</si>
  <si>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</si>
  <si>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</si>
  <si>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</si>
  <si>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</si>
  <si>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</si>
  <si>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</si>
  <si>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</si>
  <si>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</si>
  <si>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</si>
  <si>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</si>
  <si>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</si>
  <si>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</si>
  <si>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</si>
  <si>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</si>
  <si>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</si>
  <si>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</si>
  <si>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</si>
  <si>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</si>
  <si>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</si>
  <si>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</si>
  <si>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</si>
  <si>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</si>
  <si>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</si>
  <si>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</si>
  <si>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</si>
  <si>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</si>
  <si>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</si>
  <si>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</si>
  <si>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</si>
  <si>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</si>
  <si>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</si>
  <si>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</si>
  <si>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</si>
  <si>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</si>
  <si>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</si>
  <si>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</si>
  <si>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</si>
  <si>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</si>
  <si>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</si>
  <si>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</si>
  <si>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</si>
  <si>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</si>
  <si>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</si>
  <si>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</si>
  <si>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</si>
  <si>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</si>
  <si>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</si>
  <si>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</si>
  <si>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</si>
  <si>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</si>
  <si>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</si>
  <si>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</si>
  <si>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</si>
  <si>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</si>
  <si>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</si>
  <si>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</si>
  <si>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</si>
  <si>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</si>
  <si>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</si>
  <si>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</si>
  <si>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</si>
  <si>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</si>
  <si>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</si>
  <si>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</si>
  <si>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</si>
  <si>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</si>
  <si>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</si>
  <si>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</si>
  <si>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</si>
  <si>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</si>
  <si>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</si>
  <si>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</si>
  <si>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</si>
  <si>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</si>
  <si>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</si>
  <si>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</si>
  <si>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</si>
  <si>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</si>
  <si>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</si>
  <si>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</si>
  <si>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</si>
  <si>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</si>
  <si>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</si>
  <si>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</si>
  <si>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</si>
  <si>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</si>
  <si>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</si>
  <si>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</si>
  <si>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</si>
  <si>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</si>
  <si>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</si>
  <si>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</si>
  <si>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</si>
  <si>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</si>
  <si>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</si>
  <si>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</si>
  <si>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</si>
  <si>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</si>
  <si>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</si>
  <si>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</si>
  <si>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</si>
  <si>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</si>
  <si>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</si>
  <si>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</si>
  <si>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</si>
  <si>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</si>
  <si>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</si>
  <si>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</si>
  <si>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</si>
  <si>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</si>
  <si>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</si>
  <si>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</si>
  <si>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</si>
  <si>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</si>
  <si>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</si>
  <si>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</si>
  <si>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</si>
  <si>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</si>
  <si>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</si>
  <si>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</si>
  <si>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</si>
  <si>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</si>
  <si>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</si>
  <si>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</si>
  <si>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</si>
  <si>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</si>
  <si>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</si>
  <si>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</si>
  <si>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</si>
  <si>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</si>
  <si>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</si>
  <si>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</si>
  <si>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</si>
  <si>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</si>
  <si>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</si>
  <si>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</si>
  <si>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</si>
  <si>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</si>
  <si>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</si>
  <si>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</si>
  <si>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</si>
  <si>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</si>
  <si>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</si>
  <si>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</si>
  <si>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</si>
  <si>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</si>
  <si>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</si>
  <si>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</si>
  <si>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</si>
  <si>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</si>
  <si>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</si>
  <si>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</si>
  <si>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</si>
  <si>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</si>
  <si>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</si>
  <si>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</si>
  <si>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</si>
  <si>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</si>
  <si>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</si>
  <si>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</si>
  <si>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</si>
  <si>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</si>
  <si>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</si>
  <si>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</si>
  <si>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</si>
  <si>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</si>
  <si>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</si>
  <si>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</si>
  <si>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</si>
  <si>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</si>
  <si>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</si>
  <si>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</si>
  <si>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</si>
  <si>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</si>
  <si>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</si>
  <si>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</si>
  <si>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</si>
  <si>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</si>
  <si>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</si>
  <si>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</si>
  <si>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</si>
  <si>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</si>
  <si>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</si>
  <si>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</si>
  <si>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</si>
  <si>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</si>
  <si>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</si>
  <si>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</si>
  <si>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</si>
  <si>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</si>
  <si>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</si>
  <si>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</si>
  <si>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</si>
  <si>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</si>
  <si>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</si>
  <si>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</si>
  <si>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</si>
  <si>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</si>
  <si>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</si>
  <si>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</si>
  <si>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</si>
  <si>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</si>
  <si>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</si>
  <si>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</si>
  <si>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</si>
  <si>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</si>
  <si>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</si>
  <si>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</si>
  <si>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</si>
  <si>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</si>
  <si>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</si>
  <si>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</si>
  <si>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</si>
  <si>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</si>
  <si>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</si>
  <si>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</si>
  <si>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</si>
  <si>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</si>
  <si>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</si>
  <si>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</si>
  <si>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</si>
  <si>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</si>
  <si>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</si>
  <si>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</si>
  <si>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</si>
  <si>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</si>
  <si>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</si>
  <si>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</si>
  <si>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</si>
  <si>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</si>
  <si>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</si>
  <si>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</si>
  <si>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</si>
  <si>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</si>
  <si>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</si>
  <si>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</si>
  <si>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</si>
  <si>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</si>
  <si>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</si>
  <si>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</si>
  <si>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</si>
  <si>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</si>
  <si>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</si>
  <si>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</si>
  <si>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</si>
  <si>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</si>
  <si>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</si>
  <si>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</si>
  <si>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</si>
  <si>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</si>
  <si>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</si>
  <si>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</si>
  <si>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</si>
  <si>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</si>
  <si>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</si>
  <si>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</si>
  <si>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</si>
  <si>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</si>
  <si>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</si>
  <si>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</si>
  <si>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</si>
  <si>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</si>
  <si>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</si>
  <si>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</si>
  <si>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</si>
  <si>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</si>
  <si>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</si>
  <si>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</si>
  <si>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</si>
  <si>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</si>
  <si>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</si>
  <si>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</si>
  <si>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</si>
  <si>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</si>
  <si>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</si>
  <si>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</si>
  <si>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</si>
  <si>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</si>
  <si>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</si>
  <si>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</si>
  <si>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</si>
  <si>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</si>
  <si>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</si>
  <si>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</si>
  <si>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</si>
  <si>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</si>
  <si>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</si>
  <si>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</si>
  <si>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</si>
  <si>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</si>
  <si>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</si>
  <si>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</si>
  <si>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</si>
  <si>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</si>
  <si>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</si>
  <si>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</si>
  <si>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</si>
  <si>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</si>
  <si>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</si>
  <si>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</si>
  <si>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</si>
  <si>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</si>
  <si>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</si>
  <si>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</si>
  <si>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</si>
  <si>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</si>
  <si>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</si>
  <si>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</si>
  <si>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</si>
  <si>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</si>
  <si>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</si>
  <si>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</si>
  <si>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</si>
  <si>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</si>
  <si>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</si>
  <si>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</si>
  <si>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</si>
  <si>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</si>
  <si>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</si>
  <si>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</si>
  <si>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</si>
  <si>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</si>
  <si>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</si>
  <si>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</si>
  <si>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</si>
  <si>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</si>
  <si>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</si>
  <si>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</si>
  <si>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</si>
  <si>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</si>
  <si>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</si>
  <si>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</si>
  <si>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</si>
  <si>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</si>
  <si>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</si>
  <si>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</si>
  <si>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</si>
  <si>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</si>
  <si>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</si>
  <si>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</si>
  <si>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</si>
  <si>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</si>
  <si>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</si>
  <si>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</si>
  <si>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</si>
  <si>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</si>
  <si>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</si>
  <si>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</si>
  <si>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</si>
  <si>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</si>
  <si>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</si>
  <si>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</si>
  <si>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</si>
  <si>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</si>
  <si>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</si>
  <si>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</si>
  <si>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</si>
  <si>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</si>
  <si>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</si>
  <si>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</si>
  <si>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</si>
  <si>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</si>
  <si>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</si>
  <si>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</si>
  <si>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</si>
  <si>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</si>
  <si>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</si>
  <si>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</si>
  <si>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</si>
  <si>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</si>
  <si>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</si>
  <si>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</si>
  <si>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</si>
  <si>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</si>
  <si>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</si>
  <si>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</si>
  <si>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</si>
  <si>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</si>
  <si>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</si>
  <si>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</si>
  <si>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</si>
  <si>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</si>
  <si>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</si>
  <si>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</si>
  <si>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</si>
  <si>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</si>
  <si>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</si>
  <si>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</si>
  <si>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</si>
  <si>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</si>
  <si>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</si>
  <si>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</si>
  <si>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</si>
  <si>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</si>
  <si>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</si>
  <si>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</si>
  <si>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</si>
  <si>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</si>
  <si>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</si>
  <si>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</si>
  <si>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</si>
  <si>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</si>
  <si>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</si>
  <si>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</si>
  <si>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</si>
  <si>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</si>
  <si>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</si>
  <si>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</si>
  <si>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</si>
  <si>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</si>
  <si>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</si>
  <si>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</si>
  <si>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</si>
  <si>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</si>
  <si>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</si>
  <si>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</si>
  <si>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</si>
  <si>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</si>
  <si>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</si>
  <si>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</si>
  <si>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</si>
  <si>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</si>
  <si>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</si>
  <si>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</si>
  <si>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</si>
  <si>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</si>
  <si>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</si>
  <si>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</si>
  <si>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</si>
  <si>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</si>
  <si>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</si>
  <si>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</si>
  <si>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</si>
  <si>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</si>
  <si>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</si>
  <si>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</si>
  <si>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</si>
  <si>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</si>
  <si>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</si>
  <si>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</si>
  <si>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</si>
  <si>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</si>
  <si>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</si>
  <si>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</si>
  <si>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</si>
  <si>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</si>
  <si>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</si>
  <si>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</si>
  <si>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</si>
  <si>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</si>
  <si>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</si>
  <si>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</si>
  <si>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</si>
  <si>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</si>
  <si>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</si>
  <si>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</si>
  <si>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</si>
  <si>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</si>
  <si>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</si>
  <si>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</si>
  <si>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</si>
  <si>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</si>
  <si>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</si>
  <si>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</si>
  <si>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</si>
  <si>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</si>
  <si>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</si>
  <si>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</si>
  <si>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</si>
  <si>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</si>
  <si>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</si>
  <si>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</si>
  <si>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</si>
  <si>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</si>
  <si>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</si>
  <si>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</si>
  <si>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</si>
  <si>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</si>
  <si>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</si>
  <si>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</si>
  <si>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</si>
  <si>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</si>
  <si>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</si>
  <si>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</si>
  <si>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</si>
  <si>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</si>
  <si>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</si>
  <si>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</si>
  <si>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</si>
  <si>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</si>
  <si>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</si>
  <si>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</si>
  <si>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</si>
  <si>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</si>
  <si>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</si>
  <si>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</si>
  <si>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</si>
  <si>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</si>
  <si>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</si>
  <si>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</si>
  <si>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</si>
  <si>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</si>
  <si>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</si>
  <si>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</si>
  <si>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</si>
  <si>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</si>
  <si>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</si>
  <si>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</si>
  <si>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</si>
  <si>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</si>
  <si>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</si>
  <si>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</si>
  <si>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</si>
  <si>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</si>
  <si>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</si>
  <si>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</si>
  <si>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</si>
  <si>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</si>
  <si>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</si>
  <si>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</si>
  <si>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</si>
  <si>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</si>
  <si>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</si>
  <si>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</si>
  <si>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</si>
  <si>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</si>
  <si>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</si>
  <si>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</si>
  <si>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</si>
  <si>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</si>
  <si>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</si>
  <si>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</si>
  <si>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</si>
  <si>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</si>
  <si>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</si>
  <si>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</si>
  <si>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</si>
  <si>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</si>
  <si>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</si>
  <si>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</si>
  <si>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</si>
  <si>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</si>
  <si>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</si>
  <si>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</si>
  <si>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</si>
  <si>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</si>
  <si>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</si>
  <si>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</si>
  <si>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</si>
  <si>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</si>
  <si>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</si>
  <si>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</si>
  <si>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</si>
  <si>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</si>
  <si>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</si>
  <si>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</si>
  <si>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</si>
  <si>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</si>
  <si>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</si>
  <si>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</si>
  <si>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</si>
  <si>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</si>
  <si>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</si>
  <si>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</si>
  <si>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</si>
  <si>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</si>
  <si>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</si>
  <si>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</si>
  <si>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</si>
  <si>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</si>
  <si>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</si>
  <si>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</si>
  <si>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</si>
  <si>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</si>
  <si>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</si>
  <si>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</si>
  <si>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</si>
  <si>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</si>
  <si>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</si>
  <si>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</si>
  <si>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</si>
  <si>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</si>
  <si>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</si>
  <si>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</si>
  <si>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</si>
  <si>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</si>
  <si>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</si>
  <si>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</si>
  <si>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</si>
  <si>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</si>
  <si>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</si>
  <si>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</si>
  <si>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</si>
  <si>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</si>
  <si>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</si>
  <si>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</si>
  <si>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</si>
  <si>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</si>
  <si>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</si>
  <si>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</si>
  <si>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</si>
  <si>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</si>
  <si>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</si>
  <si>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</si>
  <si>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</si>
  <si>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</si>
  <si>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</si>
  <si>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</si>
  <si>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</si>
  <si>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</si>
  <si>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</si>
  <si>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</si>
  <si>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</si>
  <si>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</si>
  <si>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</si>
  <si>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</si>
  <si>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</si>
  <si>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</si>
  <si>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</si>
  <si>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</si>
  <si>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</si>
  <si>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</si>
  <si>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</si>
  <si>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</si>
  <si>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</si>
  <si>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</si>
  <si>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</si>
  <si>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</si>
  <si>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</si>
  <si>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</si>
  <si>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</si>
  <si>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</si>
  <si>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</si>
  <si>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</si>
  <si>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</si>
  <si>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</si>
  <si>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</si>
  <si>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</si>
  <si>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</si>
  <si>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</si>
  <si>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</si>
  <si>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</si>
  <si>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</si>
  <si>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</si>
  <si>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</si>
  <si>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</si>
  <si>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</si>
  <si>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</si>
  <si>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</si>
  <si>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</si>
  <si>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</si>
  <si>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</si>
  <si>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</si>
  <si>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</si>
  <si>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</si>
  <si>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</si>
  <si>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</si>
  <si>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</si>
  <si>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</si>
  <si>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</si>
  <si>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</si>
  <si>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</si>
  <si>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</si>
  <si>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</si>
  <si>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</si>
  <si>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</si>
  <si>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</si>
  <si>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</si>
  <si>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</si>
  <si>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</si>
  <si>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</si>
  <si>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</si>
  <si>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</si>
  <si>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</si>
  <si>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</si>
  <si>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</si>
  <si>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</si>
  <si>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</si>
  <si>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</si>
  <si>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</si>
  <si>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</si>
  <si>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</si>
  <si>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</si>
  <si>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</si>
  <si>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</si>
  <si>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</si>
  <si>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</si>
  <si>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</si>
  <si>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</si>
  <si>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</si>
  <si>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</si>
  <si>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</si>
  <si>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</si>
  <si>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</si>
  <si>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</si>
  <si>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</si>
  <si>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</si>
  <si>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</si>
  <si>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</si>
  <si>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</si>
  <si>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</si>
  <si>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</si>
  <si>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</si>
  <si>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</si>
  <si>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</si>
  <si>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</si>
  <si>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</si>
  <si>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</si>
  <si>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</si>
  <si>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</si>
  <si>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</si>
  <si>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</si>
  <si>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</si>
  <si>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</si>
  <si>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</si>
  <si>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</si>
  <si>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</si>
  <si>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</si>
  <si>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</si>
  <si>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</si>
  <si>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</si>
  <si>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</si>
  <si>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</si>
  <si>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</si>
  <si>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</si>
  <si>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</si>
  <si>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</si>
  <si>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</si>
  <si>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</si>
  <si>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</si>
  <si>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</si>
  <si>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</si>
  <si>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</si>
  <si>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</si>
  <si>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</si>
  <si>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</si>
  <si>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</si>
  <si>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</si>
  <si>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</si>
  <si>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</si>
  <si>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</si>
  <si>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</si>
  <si>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</si>
  <si>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</si>
  <si>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</si>
  <si>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</si>
  <si>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</si>
  <si>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</si>
  <si>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</si>
  <si>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</si>
  <si>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</si>
  <si>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</si>
  <si>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</si>
  <si>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</si>
  <si>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</si>
  <si>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</si>
  <si>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</si>
  <si>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</si>
  <si>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</si>
  <si>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</si>
  <si>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</si>
  <si>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</si>
  <si>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</si>
  <si>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</si>
  <si>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</si>
  <si>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</si>
  <si>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</si>
  <si>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</si>
  <si>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</si>
  <si>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</si>
  <si>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</si>
  <si>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</si>
  <si>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</si>
  <si>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</si>
  <si>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</si>
  <si>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</si>
  <si>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</si>
  <si>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</si>
  <si>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</si>
  <si>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</si>
  <si>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</si>
  <si>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</si>
  <si>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</si>
  <si>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</si>
  <si>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</si>
  <si>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</si>
  <si>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</si>
  <si>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</si>
  <si>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</si>
  <si>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</si>
  <si>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</si>
  <si>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</si>
  <si>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</si>
  <si>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</si>
  <si>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</si>
  <si>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</si>
  <si>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</si>
  <si>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</si>
  <si>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</si>
  <si>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</si>
  <si>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</si>
  <si>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</si>
  <si>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</si>
  <si>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</si>
  <si>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</si>
  <si>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</si>
  <si>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</si>
  <si>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</si>
  <si>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</si>
  <si>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</si>
  <si>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</si>
  <si>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</si>
  <si>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</si>
  <si>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</si>
  <si>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</si>
  <si>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</si>
  <si>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</si>
  <si>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</si>
  <si>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</si>
  <si>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</si>
  <si>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</si>
  <si>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</si>
  <si>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</si>
  <si>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</si>
  <si>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</si>
  <si>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</si>
  <si>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</si>
  <si>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</si>
  <si>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</si>
  <si>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</si>
  <si>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</si>
  <si>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</si>
  <si>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</si>
  <si>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</si>
  <si>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</si>
  <si>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</si>
  <si>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</si>
  <si>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</si>
  <si>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</si>
  <si>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</si>
  <si>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</si>
  <si>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</si>
  <si>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</si>
  <si>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</si>
  <si>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</si>
  <si>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</si>
  <si>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</si>
  <si>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</si>
  <si>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</si>
  <si>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</si>
  <si>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</si>
  <si>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</si>
  <si>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</si>
  <si>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</si>
  <si>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</si>
  <si>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</si>
  <si>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</si>
  <si>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</si>
  <si>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</si>
  <si>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</si>
  <si>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</si>
  <si>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</si>
  <si>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</si>
  <si>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</si>
  <si>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</si>
  <si>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</si>
  <si>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</si>
  <si>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</si>
  <si>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</si>
  <si>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</si>
  <si>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</si>
  <si>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</si>
  <si>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</si>
  <si>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</si>
  <si>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</si>
  <si>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</si>
  <si>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</si>
  <si>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</si>
  <si>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</si>
  <si>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</si>
  <si>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</si>
  <si>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</si>
  <si>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</si>
  <si>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</si>
  <si>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</si>
  <si>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</si>
  <si>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</si>
  <si>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</si>
  <si>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</si>
  <si>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</si>
  <si>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</si>
  <si>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</si>
  <si>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</si>
  <si>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</si>
  <si>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</si>
  <si>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</si>
  <si>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</si>
  <si>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</si>
  <si>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</si>
  <si>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</si>
  <si>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</si>
  <si>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</si>
  <si>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</si>
  <si>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</si>
  <si>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</si>
  <si>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</si>
  <si>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</si>
  <si>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</si>
  <si>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</si>
  <si>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</si>
  <si>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</si>
  <si>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</si>
  <si>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</si>
  <si>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</si>
  <si>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</si>
  <si>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</si>
  <si>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</si>
  <si>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</si>
  <si>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</si>
  <si>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</si>
  <si>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</si>
  <si>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</si>
  <si>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</si>
  <si>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</si>
  <si>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</si>
  <si>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</si>
  <si>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</si>
  <si>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</si>
  <si>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</si>
  <si>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</si>
  <si>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</si>
  <si>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</si>
  <si>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</si>
  <si>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</si>
  <si>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</si>
  <si>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</si>
  <si>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</si>
  <si>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</si>
  <si>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</si>
  <si>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</si>
  <si>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</si>
  <si>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</si>
  <si>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</si>
  <si>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</si>
  <si>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</si>
  <si>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</si>
  <si>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</si>
  <si>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</si>
  <si>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</si>
  <si>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</si>
  <si>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</si>
  <si>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</si>
  <si>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</si>
  <si>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</si>
  <si>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</si>
  <si>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</si>
  <si>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</si>
  <si>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</si>
  <si>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</si>
  <si>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</si>
  <si>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</si>
  <si>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</si>
  <si>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</si>
  <si>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</si>
  <si>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</si>
  <si>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</si>
  <si>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</si>
  <si>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</si>
  <si>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</si>
  <si>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</si>
  <si>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</si>
  <si>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</si>
  <si>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</si>
  <si>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</si>
  <si>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</si>
  <si>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</si>
  <si>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</si>
  <si>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</si>
  <si>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</si>
  <si>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</si>
  <si>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</si>
  <si>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</si>
  <si>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</si>
  <si>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</si>
  <si>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</si>
  <si>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</si>
  <si>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</si>
  <si>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</si>
  <si>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</si>
  <si>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</si>
  <si>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</si>
  <si>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</si>
  <si>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</si>
  <si>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</si>
  <si>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</si>
  <si>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</si>
  <si>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</si>
  <si>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</si>
  <si>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</si>
  <si>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</si>
  <si>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</si>
  <si>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</si>
  <si>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</si>
  <si>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</si>
  <si>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</si>
  <si>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</si>
  <si>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</si>
  <si>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</si>
  <si>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</si>
  <si>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</si>
  <si>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</si>
  <si>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</si>
  <si>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</si>
  <si>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</si>
  <si>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</si>
  <si>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</si>
  <si>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</si>
  <si>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</si>
  <si>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</si>
  <si>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</si>
  <si>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</si>
  <si>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</si>
  <si>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</si>
  <si>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</si>
  <si>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</si>
  <si>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</si>
  <si>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</si>
  <si>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</si>
  <si>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</si>
  <si>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</si>
  <si>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</si>
  <si>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</si>
  <si>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</si>
  <si>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</si>
  <si>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</si>
  <si>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</si>
  <si>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</si>
  <si>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</si>
  <si>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</si>
  <si>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</si>
  <si>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</si>
  <si>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</si>
  <si>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</si>
  <si>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</si>
  <si>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</si>
  <si>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</si>
  <si>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</si>
  <si>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</si>
  <si>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</si>
  <si>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</si>
  <si>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</si>
  <si>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</si>
  <si>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</si>
  <si>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</si>
  <si>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</si>
  <si>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</si>
  <si>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</si>
  <si>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</si>
  <si>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</si>
  <si>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</si>
  <si>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</si>
  <si>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</si>
  <si>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</si>
  <si>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</si>
  <si>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</si>
  <si>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</si>
  <si>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</si>
  <si>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</si>
  <si>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</si>
  <si>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</si>
  <si>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</si>
  <si>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</si>
  <si>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</si>
  <si>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</si>
  <si>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</si>
  <si>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</si>
  <si>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</si>
  <si>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</si>
  <si>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</si>
  <si>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</si>
  <si>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</si>
  <si>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</si>
  <si>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</si>
  <si>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</si>
  <si>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</si>
  <si>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</si>
  <si>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</si>
  <si>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</si>
  <si>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</si>
  <si>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</si>
  <si>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</si>
  <si>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</si>
  <si>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</si>
  <si>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</si>
  <si>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</si>
  <si>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</si>
  <si>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</si>
  <si>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</si>
  <si>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</si>
  <si>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</si>
  <si>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</si>
  <si>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</si>
  <si>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</si>
  <si>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</si>
  <si>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</si>
  <si>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</si>
  <si>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</si>
  <si>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</si>
  <si>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</si>
  <si>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</si>
  <si>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</si>
  <si>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</si>
  <si>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</si>
  <si>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</si>
  <si>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</si>
  <si>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</si>
  <si>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</si>
  <si>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</si>
  <si>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</si>
  <si>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</si>
  <si>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</si>
  <si>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</si>
  <si>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</si>
  <si>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</si>
  <si>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</si>
  <si>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</si>
  <si>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</si>
  <si>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</si>
  <si>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</si>
  <si>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</si>
  <si>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</si>
  <si>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</si>
  <si>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</si>
  <si>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</si>
  <si>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</si>
  <si>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</si>
  <si>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</si>
  <si>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</si>
  <si>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</si>
  <si>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</si>
  <si>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</si>
  <si>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</si>
  <si>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</si>
  <si>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</si>
  <si>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</si>
  <si>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</si>
  <si>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</si>
  <si>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</si>
  <si>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</si>
  <si>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</si>
  <si>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</si>
  <si>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</si>
  <si>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</si>
  <si>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</si>
  <si>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</si>
  <si>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</si>
  <si>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</si>
  <si>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</si>
  <si>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</si>
  <si>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</si>
  <si>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</si>
  <si>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</si>
  <si>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</si>
  <si>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</si>
  <si>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</si>
  <si>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</si>
  <si>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</si>
  <si>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</si>
  <si>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</si>
  <si>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</si>
  <si>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</si>
  <si>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</si>
  <si>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</si>
  <si>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</si>
  <si>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</si>
  <si>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</si>
  <si>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</si>
  <si>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</si>
  <si>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</si>
  <si>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</si>
  <si>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</si>
  <si>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</si>
  <si>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</si>
  <si>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</si>
  <si>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</si>
  <si>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</si>
  <si>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</si>
  <si>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</si>
  <si>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</si>
  <si>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</si>
  <si>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</si>
  <si>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</si>
  <si>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</si>
  <si>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</si>
  <si>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</si>
  <si>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</si>
  <si>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</si>
  <si>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</si>
  <si>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</si>
  <si>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</si>
  <si>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</si>
  <si>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</si>
  <si>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</si>
  <si>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</si>
  <si>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</si>
  <si>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</si>
  <si>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</si>
  <si>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</si>
  <si>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</si>
  <si>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</si>
  <si>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</si>
  <si>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</si>
  <si>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</si>
  <si>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</si>
  <si>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</si>
  <si>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</si>
  <si>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</si>
  <si>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</si>
  <si>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</si>
  <si>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</si>
  <si>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</si>
  <si>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</si>
  <si>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</si>
  <si>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</si>
  <si>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</si>
  <si>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</si>
  <si>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</si>
  <si>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</si>
  <si>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</si>
  <si>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</si>
  <si>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</si>
  <si>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</si>
  <si>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</si>
  <si>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</si>
  <si>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</si>
  <si>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</si>
  <si>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</si>
  <si>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</si>
  <si>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</si>
  <si>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</si>
  <si>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</si>
  <si>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</si>
  <si>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</si>
  <si>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</si>
  <si>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</si>
  <si>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</si>
  <si>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</si>
  <si>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</si>
  <si>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</si>
  <si>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</si>
  <si>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</si>
  <si>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</si>
  <si>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</si>
  <si>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</si>
  <si>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</si>
  <si>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</si>
  <si>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</si>
  <si>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</si>
  <si>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</si>
  <si>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</si>
  <si>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</si>
  <si>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</si>
  <si>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</si>
  <si>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</si>
  <si>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</si>
  <si>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</si>
  <si>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</si>
  <si>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</si>
  <si>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</si>
  <si>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</si>
  <si>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</si>
  <si>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</si>
  <si>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</si>
  <si>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</si>
  <si>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</si>
  <si>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</si>
  <si>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</si>
  <si>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</si>
  <si>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</si>
  <si>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</si>
  <si>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</si>
  <si>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</si>
  <si>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</si>
  <si>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</si>
  <si>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</si>
  <si>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</si>
  <si>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</si>
  <si>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</si>
  <si>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</si>
  <si>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</si>
  <si>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</si>
  <si>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</si>
  <si>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</si>
  <si>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</si>
  <si>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</si>
  <si>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</si>
  <si>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</si>
  <si>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</si>
  <si>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</si>
  <si>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</si>
  <si>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</si>
  <si>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</si>
  <si>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</si>
  <si>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</si>
  <si>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</si>
  <si>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</si>
  <si>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</si>
  <si>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</si>
  <si>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</si>
  <si>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</si>
  <si>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</si>
  <si>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</si>
  <si>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</si>
  <si>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</si>
  <si>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</si>
  <si>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</si>
  <si>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</si>
  <si>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</si>
  <si>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</si>
  <si>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</si>
  <si>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</si>
  <si>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</si>
  <si>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</si>
  <si>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</si>
  <si>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</si>
  <si>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</si>
  <si>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</si>
  <si>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</si>
  <si>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</si>
  <si>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</si>
  <si>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</si>
  <si>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</si>
  <si>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</si>
  <si>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</si>
  <si>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</si>
  <si>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</si>
  <si>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</si>
  <si>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</si>
  <si>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</si>
  <si>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</si>
  <si>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</si>
  <si>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</si>
  <si>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</si>
  <si>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</si>
  <si>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</si>
  <si>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</si>
  <si>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</si>
  <si>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</si>
  <si>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</si>
  <si>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</si>
  <si>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</si>
  <si>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</si>
  <si>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</si>
  <si>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</si>
  <si>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</si>
  <si>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</si>
  <si>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</si>
  <si>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</si>
  <si>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</si>
  <si>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</si>
  <si>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</si>
  <si>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</si>
  <si>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</si>
  <si>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</si>
  <si>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</si>
  <si>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</si>
  <si>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</si>
  <si>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</si>
  <si>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</si>
  <si>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</si>
  <si>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</si>
  <si>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</si>
  <si>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</si>
  <si>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</si>
  <si>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</si>
  <si>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</si>
  <si>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</si>
  <si>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</si>
  <si>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</si>
  <si>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</si>
  <si>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</si>
  <si>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</si>
  <si>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</si>
  <si>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</si>
  <si>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</si>
  <si>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</si>
  <si>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</si>
  <si>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</si>
  <si>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</si>
  <si>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</si>
  <si>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</si>
  <si>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</si>
  <si>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</si>
  <si>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</si>
  <si>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</si>
  <si>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</si>
  <si>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</si>
  <si>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</si>
  <si>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</si>
  <si>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</si>
  <si>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</si>
  <si>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</si>
  <si>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</si>
  <si>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</si>
  <si>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</si>
  <si>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</si>
  <si>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</si>
  <si>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</si>
  <si>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</si>
  <si>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</si>
  <si>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</si>
  <si>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</si>
  <si>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</si>
  <si>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</si>
  <si>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</si>
  <si>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</si>
  <si>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</si>
  <si>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</si>
  <si>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</si>
  <si>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</si>
  <si>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</si>
  <si>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</si>
  <si>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</si>
  <si>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</si>
  <si>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</si>
  <si>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</si>
  <si>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</si>
  <si>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</si>
  <si>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</si>
  <si>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</si>
  <si>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</si>
  <si>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</si>
  <si>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</si>
  <si>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</si>
  <si>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</si>
  <si>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</si>
  <si>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</si>
  <si>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</si>
  <si>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</si>
  <si>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</si>
  <si>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</si>
  <si>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</si>
  <si>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</si>
  <si>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</si>
  <si>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</si>
  <si>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</si>
  <si>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</si>
  <si>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</si>
  <si>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</si>
  <si>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</si>
  <si>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</si>
  <si>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</si>
  <si>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</si>
  <si>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</si>
  <si>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</si>
  <si>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</si>
  <si>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</si>
  <si>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</si>
  <si>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</si>
  <si>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</si>
  <si>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</si>
  <si>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</si>
  <si>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</si>
  <si>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</si>
  <si>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</si>
  <si>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</si>
  <si>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</si>
  <si>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</si>
  <si>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</si>
  <si>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</si>
  <si>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</si>
  <si>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</si>
  <si>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</si>
  <si>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</si>
  <si>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</si>
  <si>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</si>
  <si>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</si>
  <si>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</si>
  <si>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</si>
  <si>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</si>
  <si>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</si>
  <si>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</si>
  <si>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</si>
  <si>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</si>
  <si>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</si>
  <si>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</si>
  <si>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</si>
  <si>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</si>
  <si>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</si>
  <si>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</si>
  <si>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</si>
  <si>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</si>
  <si>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</si>
  <si>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</si>
  <si>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</si>
  <si>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</si>
  <si>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</si>
  <si>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</si>
  <si>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</si>
  <si>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</si>
  <si>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</si>
  <si>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</si>
  <si>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</si>
  <si>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</si>
  <si>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</si>
  <si>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</si>
  <si>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</si>
  <si>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</si>
  <si>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</si>
  <si>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</si>
  <si>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</si>
  <si>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</si>
  <si>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</si>
  <si>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</si>
  <si>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</si>
  <si>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</si>
  <si>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</si>
  <si>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</si>
  <si>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</si>
  <si>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</si>
  <si>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</si>
  <si>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</si>
  <si>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</si>
  <si>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</si>
  <si>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</si>
  <si>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</si>
  <si>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</si>
  <si>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</si>
  <si>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</si>
  <si>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</si>
  <si>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</si>
  <si>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</si>
  <si>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</si>
  <si>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</si>
  <si>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</si>
  <si>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</si>
  <si>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</si>
  <si>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</si>
  <si>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</si>
  <si>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</si>
  <si>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</si>
  <si>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</si>
  <si>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</si>
  <si>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</si>
  <si>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</si>
  <si>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</si>
  <si>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</si>
  <si>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</si>
  <si>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</si>
  <si>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</si>
  <si>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</si>
  <si>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</si>
  <si>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</si>
  <si>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</si>
  <si>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</si>
  <si>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</si>
  <si>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</si>
  <si>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</si>
  <si>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</si>
  <si>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</si>
  <si>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</si>
  <si>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</si>
  <si>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</si>
  <si>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</si>
  <si>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</si>
  <si>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</si>
  <si>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</si>
  <si>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</si>
  <si>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</si>
  <si>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</si>
  <si>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</si>
  <si>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</si>
  <si>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</si>
  <si>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</si>
  <si>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</si>
  <si>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</si>
  <si>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</si>
  <si>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</si>
  <si>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</si>
  <si>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</si>
  <si>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</si>
  <si>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</si>
  <si>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</si>
  <si>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</si>
  <si>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</si>
  <si>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</si>
  <si>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</si>
  <si>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</si>
  <si>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</si>
  <si>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</si>
  <si>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</si>
  <si>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</si>
  <si>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</si>
  <si>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</si>
  <si>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</si>
  <si>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</si>
  <si>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</si>
  <si>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</si>
  <si>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</si>
  <si>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</si>
  <si>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</si>
  <si>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</si>
  <si>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</si>
  <si>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</si>
  <si>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</si>
  <si>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</si>
  <si>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</si>
  <si>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</si>
  <si>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</si>
  <si>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</si>
  <si>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</si>
  <si>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</si>
  <si>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</si>
  <si>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</si>
  <si>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</si>
  <si>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</si>
  <si>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</si>
  <si>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</si>
  <si>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</si>
  <si>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</si>
  <si>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</si>
  <si>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</si>
  <si>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</si>
  <si>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</si>
  <si>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</si>
  <si>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</si>
  <si>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</si>
  <si>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</si>
  <si>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</si>
  <si>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</si>
  <si>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</si>
  <si>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</si>
  <si>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</si>
  <si>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</si>
  <si>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</si>
  <si>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</si>
  <si>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</si>
  <si>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</si>
  <si>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</si>
  <si>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</si>
  <si>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</si>
  <si>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</si>
  <si>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</si>
  <si>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</si>
  <si>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</si>
  <si>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</si>
  <si>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</si>
  <si>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</si>
  <si>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</si>
  <si>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</si>
  <si>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</si>
  <si>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</si>
  <si>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</si>
  <si>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</si>
  <si>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</si>
  <si>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</si>
  <si>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</si>
  <si>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</si>
  <si>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</si>
  <si>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</si>
  <si>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</si>
  <si>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</si>
  <si>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</si>
  <si>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</si>
  <si>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</si>
  <si>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</si>
  <si>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</si>
  <si>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</si>
  <si>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</si>
  <si>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</si>
  <si>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</si>
  <si>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</si>
  <si>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</si>
  <si>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</si>
  <si>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</si>
  <si>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</si>
  <si>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</si>
  <si>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</si>
  <si>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</si>
  <si>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</si>
  <si>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</si>
  <si>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</si>
  <si>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</si>
  <si>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</si>
  <si>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</si>
  <si>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</si>
  <si>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</si>
  <si>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</si>
  <si>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</si>
  <si>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</si>
  <si>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</si>
  <si>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</si>
  <si>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</si>
  <si>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</si>
  <si>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</si>
  <si>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</si>
  <si>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</si>
  <si>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</si>
  <si>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</si>
  <si>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</si>
  <si>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</si>
  <si>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</si>
  <si>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</si>
  <si>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</si>
  <si>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</si>
  <si>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</si>
  <si>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</si>
  <si>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</si>
  <si>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</si>
  <si>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</si>
  <si>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</si>
  <si>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</si>
  <si>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</si>
  <si>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</si>
  <si>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</si>
  <si>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</si>
  <si>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</si>
  <si>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</si>
  <si>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</si>
  <si>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</si>
  <si>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</si>
  <si>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</si>
  <si>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</si>
  <si>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</si>
  <si>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</si>
  <si>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</si>
  <si>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</si>
  <si>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</si>
  <si>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</si>
  <si>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</si>
  <si>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</si>
  <si>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</si>
  <si>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</si>
  <si>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</si>
  <si>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</si>
  <si>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</si>
  <si>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</si>
  <si>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</si>
  <si>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</si>
  <si>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</si>
  <si>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</si>
  <si>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</si>
  <si>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</si>
  <si>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</si>
  <si>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</si>
  <si>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</si>
  <si>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</si>
  <si>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</si>
  <si>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</si>
  <si>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</si>
  <si>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</si>
  <si>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</si>
  <si>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</si>
  <si>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</si>
  <si>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</si>
  <si>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</si>
  <si>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</si>
  <si>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</si>
  <si>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</si>
  <si>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</si>
  <si>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</si>
  <si>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</si>
  <si>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</si>
  <si>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</si>
  <si>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</si>
  <si>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</si>
  <si>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</si>
  <si>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</si>
  <si>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</si>
  <si>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</si>
  <si>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</si>
  <si>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</si>
  <si>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</si>
  <si>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</si>
  <si>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</si>
  <si>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</si>
  <si>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</si>
  <si>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</si>
  <si>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</si>
  <si>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</si>
  <si>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</si>
  <si>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</si>
  <si>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</si>
  <si>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</si>
  <si>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</si>
  <si>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</si>
  <si>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</si>
  <si>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</si>
  <si>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</si>
  <si>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</si>
  <si>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</si>
  <si>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</si>
  <si>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</si>
  <si>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</si>
  <si>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</si>
  <si>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</si>
  <si>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</si>
  <si>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</si>
  <si>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</si>
  <si>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</si>
  <si>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</si>
  <si>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</si>
  <si>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</si>
  <si>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</si>
  <si>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</si>
  <si>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</si>
  <si>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</si>
  <si>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</si>
  <si>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</si>
  <si>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</si>
  <si>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</si>
  <si>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</si>
  <si>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</si>
  <si>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</si>
  <si>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</si>
  <si>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</si>
  <si>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</si>
  <si>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</si>
  <si>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</si>
  <si>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</si>
  <si>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</si>
  <si>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</si>
  <si>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</si>
  <si>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</si>
  <si>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</si>
  <si>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</si>
  <si>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</si>
  <si>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</si>
  <si>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</si>
  <si>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</si>
  <si>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</si>
  <si>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</si>
  <si>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</si>
  <si>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</si>
  <si>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</si>
  <si>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</si>
  <si>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</si>
  <si>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</si>
  <si>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</si>
  <si>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</si>
  <si>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</si>
  <si>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</si>
  <si>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</si>
  <si>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</si>
  <si>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</si>
  <si>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</si>
  <si>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</si>
  <si>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</si>
  <si>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</si>
  <si>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</si>
  <si>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</si>
  <si>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</si>
  <si>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</si>
  <si>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</si>
  <si>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</si>
  <si>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</si>
  <si>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</si>
  <si>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</si>
  <si>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</si>
  <si>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</si>
  <si>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</si>
  <si>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</si>
  <si>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</si>
  <si>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</si>
  <si>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</si>
  <si>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</si>
  <si>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</si>
  <si>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</si>
  <si>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</si>
  <si>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</si>
  <si>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</si>
  <si>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</si>
  <si>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</si>
  <si>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</si>
  <si>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</si>
  <si>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</si>
  <si>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</si>
  <si>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</si>
  <si>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</si>
  <si>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</si>
  <si>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</si>
  <si>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</si>
  <si>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</si>
  <si>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</si>
  <si>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</si>
  <si>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</si>
  <si>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</si>
  <si>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</si>
  <si>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</si>
  <si>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</si>
  <si>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</si>
  <si>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</si>
  <si>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</si>
  <si>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</si>
  <si>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</si>
  <si>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</si>
  <si>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</si>
  <si>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</si>
  <si>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</si>
  <si>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</si>
  <si>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</si>
  <si>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</si>
  <si>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</si>
  <si>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</si>
  <si>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</si>
  <si>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</si>
  <si>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</si>
  <si>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</si>
  <si>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</si>
  <si>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</si>
  <si>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</si>
  <si>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</si>
  <si>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</si>
  <si>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</si>
  <si>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</si>
  <si>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</si>
  <si>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</si>
  <si>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</si>
  <si>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</si>
  <si>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</si>
  <si>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</si>
  <si>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</si>
  <si>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</si>
  <si>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</si>
  <si>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</si>
  <si>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</si>
  <si>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</si>
  <si>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</si>
  <si>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</si>
  <si>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</si>
  <si>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</si>
  <si>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</si>
  <si>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</si>
  <si>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</si>
  <si>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</si>
  <si>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</si>
  <si>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</si>
  <si>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</si>
  <si>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</si>
  <si>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</si>
  <si>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</si>
  <si>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</si>
  <si>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</si>
  <si>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</si>
  <si>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</si>
  <si>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</si>
  <si>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</si>
  <si>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</si>
  <si>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</si>
  <si>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</si>
  <si>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</si>
  <si>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</si>
  <si>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</si>
  <si>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</si>
  <si>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</si>
  <si>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</si>
  <si>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</si>
  <si>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</si>
  <si>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</si>
  <si>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</si>
  <si>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</si>
  <si>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</si>
  <si>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</si>
  <si>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</si>
  <si>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</si>
  <si>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</si>
  <si>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</si>
  <si>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</si>
  <si>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</si>
  <si>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</si>
  <si>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</si>
  <si>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</si>
  <si>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</si>
  <si>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</si>
  <si>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</si>
  <si>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</si>
  <si>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</si>
  <si>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</si>
  <si>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</si>
  <si>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</si>
  <si>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</si>
  <si>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</si>
  <si>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</si>
  <si>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</si>
  <si>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</si>
  <si>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</si>
  <si>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</si>
  <si>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</si>
  <si>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</si>
  <si>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</si>
  <si>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</si>
  <si>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</si>
  <si>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</si>
  <si>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</si>
  <si>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</si>
  <si>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</si>
  <si>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</si>
  <si>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</si>
  <si>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</si>
  <si>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</si>
  <si>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</si>
  <si>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</si>
  <si>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</si>
  <si>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</si>
  <si>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</si>
  <si>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</si>
  <si>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</si>
  <si>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</si>
  <si>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</si>
  <si>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</si>
  <si>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</si>
  <si>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</si>
  <si>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</si>
  <si>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</si>
  <si>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</si>
  <si>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</si>
  <si>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</si>
  <si>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</si>
  <si>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</si>
  <si>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</si>
  <si>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</si>
  <si>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</si>
  <si>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</si>
  <si>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</si>
  <si>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</si>
  <si>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</si>
  <si>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</si>
  <si>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</si>
  <si>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</si>
  <si>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</si>
  <si>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</si>
  <si>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</si>
  <si>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</si>
  <si>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</si>
  <si>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</si>
  <si>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</si>
  <si>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</si>
  <si>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</si>
  <si>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</si>
  <si>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</si>
  <si>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</si>
  <si>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</si>
  <si>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</si>
  <si>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</si>
  <si>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</si>
  <si>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</si>
  <si>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</si>
  <si>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</si>
  <si>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</si>
  <si>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</si>
  <si>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</si>
  <si>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</si>
  <si>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</si>
  <si>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</si>
  <si>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</si>
  <si>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</si>
  <si>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</si>
  <si>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</si>
  <si>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</si>
  <si>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</si>
  <si>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</si>
  <si>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</si>
  <si>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</si>
  <si>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</si>
  <si>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</si>
  <si>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</si>
  <si>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</si>
  <si>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</si>
  <si>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</si>
  <si>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</si>
  <si>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</si>
  <si>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</si>
  <si>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</si>
  <si>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</si>
  <si>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</si>
  <si>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</si>
  <si>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</si>
  <si>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</si>
  <si>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</si>
  <si>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</si>
  <si>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</si>
  <si>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</si>
  <si>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</si>
  <si>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</si>
  <si>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</si>
  <si>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</si>
  <si>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</si>
  <si>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</si>
  <si>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</si>
  <si>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</si>
  <si>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</si>
  <si>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</si>
  <si>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</si>
  <si>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</si>
  <si>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</si>
  <si>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</si>
  <si>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</si>
  <si>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</si>
  <si>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</si>
  <si>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</si>
  <si>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</si>
  <si>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</si>
  <si>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</si>
  <si>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</si>
  <si>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</si>
  <si>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</si>
  <si>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</si>
  <si>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</si>
  <si>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</si>
  <si>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</si>
  <si>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</si>
  <si>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</si>
  <si>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</si>
  <si>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</si>
  <si>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</si>
  <si>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</si>
  <si>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</si>
  <si>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</si>
  <si>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</si>
  <si>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</si>
  <si>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</si>
  <si>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</si>
  <si>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</si>
  <si>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</si>
  <si>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</si>
  <si>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</si>
  <si>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</si>
  <si>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</si>
  <si>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</si>
  <si>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</si>
  <si>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</si>
  <si>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</si>
  <si>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</si>
  <si>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</si>
  <si>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</si>
  <si>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</si>
  <si>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</si>
  <si>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</si>
  <si>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</si>
  <si>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</si>
  <si>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</si>
  <si>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</si>
  <si>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</si>
  <si>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</si>
  <si>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</si>
  <si>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</si>
  <si>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</si>
  <si>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</si>
  <si>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</si>
  <si>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</si>
  <si>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</si>
  <si>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</si>
  <si>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</si>
  <si>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</si>
  <si>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</si>
  <si>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</si>
  <si>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</si>
  <si>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</si>
  <si>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</si>
  <si>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</si>
  <si>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</si>
  <si>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</si>
  <si>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</si>
  <si>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</si>
  <si>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</si>
  <si>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</si>
  <si>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</si>
  <si>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</si>
  <si>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</si>
  <si>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</si>
  <si>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</si>
  <si>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</si>
  <si>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</si>
  <si>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</si>
  <si>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</si>
  <si>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</si>
  <si>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</si>
  <si>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</si>
  <si>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</si>
  <si>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</si>
  <si>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</si>
  <si>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</si>
  <si>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</si>
  <si>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</si>
  <si>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</si>
  <si>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</si>
  <si>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</si>
  <si>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</si>
  <si>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</si>
  <si>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</si>
  <si>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</si>
  <si>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</si>
  <si>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</si>
  <si>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</si>
  <si>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</si>
  <si>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</si>
  <si>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</si>
  <si>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</si>
  <si>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</si>
  <si>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</si>
  <si>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</si>
  <si>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</si>
  <si>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</si>
  <si>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</si>
  <si>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</si>
  <si>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</si>
  <si>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</si>
  <si>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</si>
  <si>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</si>
  <si>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</si>
  <si>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</si>
  <si>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</si>
  <si>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</si>
  <si>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</si>
  <si>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</si>
  <si>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</si>
  <si>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</si>
  <si>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</si>
  <si>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</si>
  <si>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</si>
  <si>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</si>
  <si>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</si>
  <si>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</si>
  <si>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</si>
  <si>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</si>
  <si>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</si>
  <si>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</si>
  <si>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</si>
  <si>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</si>
  <si>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</si>
  <si>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</si>
  <si>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</si>
  <si>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</si>
  <si>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</si>
  <si>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</si>
  <si>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</si>
  <si>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</si>
  <si>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</si>
  <si>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</si>
  <si>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</si>
  <si>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</si>
  <si>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</si>
  <si>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</si>
  <si>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</si>
  <si>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</si>
  <si>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</si>
  <si>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</si>
  <si>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</si>
  <si>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</si>
  <si>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</si>
  <si>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</si>
  <si>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</si>
  <si>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</si>
  <si>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</si>
  <si>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</si>
  <si>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</si>
  <si>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</si>
  <si>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</si>
  <si>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</si>
  <si>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</si>
  <si>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</si>
  <si>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</si>
  <si>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</si>
  <si>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</si>
  <si>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</si>
  <si>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</si>
  <si>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</si>
  <si>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</si>
  <si>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</si>
  <si>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</si>
  <si>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</si>
  <si>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</si>
  <si>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</si>
  <si>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</si>
  <si>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</si>
  <si>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</si>
  <si>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</si>
  <si>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</si>
  <si>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</si>
  <si>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</si>
  <si>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</si>
  <si>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</si>
  <si>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</si>
  <si>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</si>
  <si>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</si>
  <si>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</si>
  <si>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</si>
  <si>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</si>
  <si>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</si>
  <si>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</si>
  <si>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</si>
  <si>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</si>
  <si>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</si>
  <si>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</si>
  <si>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</si>
  <si>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</si>
  <si>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</si>
  <si>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</si>
  <si>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</si>
  <si>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</si>
  <si>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</si>
  <si>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</si>
  <si>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</si>
  <si>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</si>
  <si>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</si>
  <si>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</si>
  <si>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</si>
  <si>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</si>
  <si>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</si>
  <si>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</si>
  <si>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</si>
  <si>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</si>
  <si>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</si>
  <si>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</si>
  <si>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</si>
  <si>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</si>
  <si>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</si>
  <si>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</si>
  <si>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</si>
  <si>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</si>
  <si>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</si>
  <si>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</si>
  <si>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</si>
  <si>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</si>
  <si>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</si>
  <si>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</si>
  <si>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</si>
  <si>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</si>
  <si>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</si>
  <si>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</si>
  <si>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</si>
  <si>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</si>
  <si>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</si>
  <si>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</si>
  <si>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</si>
  <si>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</si>
  <si>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</si>
  <si>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</si>
  <si>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</si>
  <si>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</si>
  <si>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</si>
  <si>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</si>
  <si>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</si>
  <si>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</si>
  <si>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</si>
  <si>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</si>
  <si>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</si>
  <si>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</si>
  <si>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</si>
  <si>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</si>
  <si>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</si>
  <si>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</si>
  <si>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</si>
  <si>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</si>
  <si>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</si>
  <si>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</si>
  <si>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</si>
  <si>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</si>
  <si>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</si>
  <si>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</si>
  <si>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</si>
  <si>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</si>
  <si>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</si>
  <si>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</si>
  <si>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</si>
  <si>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</si>
  <si>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</si>
  <si>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</si>
  <si>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</si>
  <si>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</si>
  <si>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</si>
  <si>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</si>
  <si>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</si>
  <si>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</si>
  <si>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</si>
  <si>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</si>
  <si>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</si>
  <si>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</si>
  <si>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</si>
  <si>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</si>
  <si>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</si>
  <si>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</si>
  <si>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</si>
  <si>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</si>
  <si>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</si>
  <si>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</si>
  <si>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</si>
  <si>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</si>
  <si>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</si>
  <si>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</si>
  <si>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</si>
  <si>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</si>
  <si>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</si>
  <si>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</si>
  <si>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</si>
  <si>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</si>
  <si>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</si>
  <si>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</si>
  <si>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</si>
  <si>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</si>
  <si>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</si>
  <si>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</si>
  <si>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</si>
  <si>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</si>
  <si>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</si>
  <si>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</si>
  <si>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</si>
  <si>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</si>
  <si>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</si>
  <si>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</si>
  <si>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</si>
  <si>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</si>
  <si>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</si>
  <si>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</si>
  <si>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</si>
  <si>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</si>
  <si>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</si>
  <si>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</si>
  <si>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</si>
  <si>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</si>
  <si>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</si>
  <si>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</si>
  <si>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</si>
  <si>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</si>
  <si>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</si>
  <si>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</si>
  <si>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</si>
  <si>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</si>
  <si>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</si>
  <si>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</si>
  <si>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</si>
  <si>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</si>
  <si>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</si>
  <si>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</si>
  <si>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</si>
  <si>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</si>
  <si>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</si>
  <si>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</si>
  <si>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</si>
  <si>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</si>
  <si>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</si>
  <si>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</si>
  <si>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</si>
  <si>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</si>
  <si>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</si>
  <si>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</si>
  <si>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</si>
  <si>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</si>
  <si>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</si>
  <si>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</si>
  <si>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</si>
  <si>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</si>
  <si>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</si>
  <si>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</si>
  <si>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</si>
  <si>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</si>
  <si>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</si>
  <si>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</si>
  <si>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</si>
  <si>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</si>
  <si>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</si>
  <si>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</si>
  <si>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</si>
  <si>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</si>
  <si>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</si>
  <si>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</si>
  <si>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</si>
  <si>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</si>
  <si>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</si>
  <si>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</si>
  <si>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</si>
  <si>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</si>
  <si>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</si>
  <si>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</si>
  <si>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</si>
  <si>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</si>
  <si>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</si>
  <si>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</si>
  <si>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</si>
  <si>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</si>
  <si>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</si>
  <si>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</si>
  <si>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</si>
  <si>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</si>
  <si>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</si>
  <si>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</si>
  <si>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</si>
  <si>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</si>
  <si>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</si>
  <si>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</si>
  <si>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</si>
  <si>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</si>
  <si>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</si>
  <si>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</si>
  <si>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</si>
  <si>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</si>
  <si>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</si>
  <si>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</si>
  <si>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</si>
  <si>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</si>
  <si>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</si>
  <si>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</si>
  <si>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</si>
  <si>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</si>
  <si>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</si>
  <si>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</si>
  <si>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</si>
  <si>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</si>
  <si>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</si>
  <si>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</si>
  <si>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</si>
  <si>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</si>
  <si>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</si>
  <si>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</si>
  <si>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</si>
  <si>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</si>
  <si>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</si>
  <si>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</si>
  <si>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</si>
  <si>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</si>
  <si>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</si>
  <si>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</si>
  <si>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</si>
  <si>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</si>
  <si>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</si>
  <si>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</si>
  <si>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</si>
  <si>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</si>
  <si>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</si>
  <si>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</si>
  <si>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</si>
  <si>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</si>
  <si>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</si>
  <si>
    <t>REINICIO FALLIDO</t>
  </si>
  <si>
    <t>En Servicio</t>
  </si>
  <si>
    <t>Moreta, Christian Aury</t>
  </si>
  <si>
    <t>Ballast, Carlos Alexis</t>
  </si>
  <si>
    <t>FUERA DE SERVICIO</t>
  </si>
  <si>
    <t>CARGA EXITOSA</t>
  </si>
  <si>
    <t>Closed</t>
  </si>
  <si>
    <t>LECTOR</t>
  </si>
  <si>
    <t>REINICIO EXITOSO</t>
  </si>
  <si>
    <t xml:space="preserve">DISPENSADOR </t>
  </si>
  <si>
    <t>DISPENSADO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</si>
  <si>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</si>
  <si>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</si>
  <si>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</si>
  <si>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</si>
  <si>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</si>
  <si>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</si>
  <si>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</si>
  <si>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</si>
  <si>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</si>
  <si>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</si>
  <si>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</si>
  <si>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</si>
  <si>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</si>
  <si>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</si>
  <si>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</si>
  <si>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</si>
  <si>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</si>
  <si>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</si>
  <si>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</si>
  <si>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</si>
  <si>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</si>
  <si>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</si>
  <si>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</si>
  <si>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</si>
  <si>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</si>
  <si>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</si>
  <si>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</si>
  <si>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</si>
  <si>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</si>
  <si>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</si>
  <si>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</si>
  <si>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</si>
  <si>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</si>
  <si>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</si>
  <si>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</si>
  <si>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</si>
  <si>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</si>
  <si>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</si>
  <si>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</si>
  <si>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</si>
  <si>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</si>
  <si>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</si>
  <si>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</si>
  <si>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</si>
  <si>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</si>
  <si>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</si>
  <si>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</si>
  <si>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</si>
  <si>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</si>
  <si>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</si>
  <si>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</si>
  <si>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</si>
  <si>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</si>
  <si>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</si>
  <si>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</si>
  <si>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</si>
  <si>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</si>
  <si>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</si>
  <si>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</si>
  <si>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</si>
  <si>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</si>
  <si>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</si>
  <si>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</si>
  <si>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</si>
  <si>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</si>
  <si>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</si>
  <si>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</si>
  <si>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</si>
  <si>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</si>
  <si>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</si>
  <si>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</si>
  <si>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</si>
  <si>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</si>
  <si>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Gonzalez Ceballos, Dionisio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</si>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</sst>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0"/>
  <sheetViews>
    <sheetView tabSelected="1" topLeftCell="B1" zoomScale="106" zoomScaleNormal="106" workbookViewId="0">
      <pane ySplit="4" topLeftCell="A152" activePane="bottomLeft" state="frozen"/>
      <selection pane="bottomLeft" activeCell="L164" sqref="L164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6" bestFit="1" customWidth="1"/>
    <col min="3" max="3" width="17" style="44" bestFit="1" customWidth="1"/>
    <col min="4" max="4" width="29.28515625" style="87" bestFit="1" customWidth="1"/>
    <col min="5" max="5" width="10.85546875" style="82" bestFit="1" customWidth="1"/>
    <col min="6" max="6" width="11.7109375" style="45" hidden="1" customWidth="1"/>
    <col min="7" max="7" width="62" style="45" hidden="1" customWidth="1"/>
    <col min="8" max="11" width="5.5703125" style="45" hidden="1" customWidth="1"/>
    <col min="12" max="12" width="51.85546875" style="45" bestFit="1" customWidth="1"/>
    <col min="13" max="13" width="19.28515625" style="87" bestFit="1" customWidth="1"/>
    <col min="14" max="14" width="16.42578125" style="87" bestFit="1" customWidth="1"/>
    <col min="15" max="15" width="40.7109375" style="87" bestFit="1" customWidth="1"/>
    <col min="16" max="16" width="22.1406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2560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3335901350</v>
      </c>
      <c r="C5" s="133">
        <v>44343.617766203701</v>
      </c>
      <c r="D5" s="133" t="s">
        <v>2180</v>
      </c>
      <c r="E5" s="121">
        <v>327</v>
      </c>
      <c r="F5" s="142" t="str">
        <f>VLOOKUP(E5,VIP!$A$2:$O13502,2,0)</f>
        <v>DRBR327</v>
      </c>
      <c r="G5" s="131" t="str">
        <f>VLOOKUP(E5,'LISTADO ATM'!$A$2:$B$897,2,0)</f>
        <v xml:space="preserve">ATM UNP CCN (Nacional 27 de Febrero) </v>
      </c>
      <c r="H5" s="131" t="str">
        <f>VLOOKUP(E5,VIP!$A$2:$O18365,7,FALSE)</f>
        <v>Si</v>
      </c>
      <c r="I5" s="131" t="str">
        <f>VLOOKUP(E5,VIP!$A$2:$O10330,8,FALSE)</f>
        <v>Si</v>
      </c>
      <c r="J5" s="131" t="str">
        <f>VLOOKUP(E5,VIP!$A$2:$O10280,8,FALSE)</f>
        <v>Si</v>
      </c>
      <c r="K5" s="131" t="str">
        <f>VLOOKUP(E5,VIP!$A$2:$O13854,6,0)</f>
        <v>NO</v>
      </c>
      <c r="L5" s="122" t="s">
        <v>2219</v>
      </c>
      <c r="M5" s="151" t="s">
        <v>2564</v>
      </c>
      <c r="N5" s="132" t="s">
        <v>2453</v>
      </c>
      <c r="O5" s="131" t="s">
        <v>2455</v>
      </c>
      <c r="P5" s="131"/>
      <c r="Q5" s="152">
        <v>44344.397222222222</v>
      </c>
    </row>
    <row r="6" spans="1:17" ht="18" x14ac:dyDescent="0.25">
      <c r="A6" s="131" t="str">
        <f>VLOOKUP(E6,'LISTADO ATM'!$A$2:$C$898,3,0)</f>
        <v>DISTRITO NACIONAL</v>
      </c>
      <c r="B6" s="126">
        <v>3335901417</v>
      </c>
      <c r="C6" s="133">
        <v>44343.637858796297</v>
      </c>
      <c r="D6" s="133" t="s">
        <v>2180</v>
      </c>
      <c r="E6" s="121">
        <v>473</v>
      </c>
      <c r="F6" s="142" t="str">
        <f>VLOOKUP(E6,VIP!$A$2:$O13503,2,0)</f>
        <v>DRBR473</v>
      </c>
      <c r="G6" s="131" t="str">
        <f>VLOOKUP(E6,'LISTADO ATM'!$A$2:$B$897,2,0)</f>
        <v xml:space="preserve">ATM Oficina Carrefour II </v>
      </c>
      <c r="H6" s="131" t="str">
        <f>VLOOKUP(E6,VIP!$A$2:$O18366,7,FALSE)</f>
        <v>Si</v>
      </c>
      <c r="I6" s="131" t="str">
        <f>VLOOKUP(E6,VIP!$A$2:$O10331,8,FALSE)</f>
        <v>Si</v>
      </c>
      <c r="J6" s="131" t="str">
        <f>VLOOKUP(E6,VIP!$A$2:$O10281,8,FALSE)</f>
        <v>Si</v>
      </c>
      <c r="K6" s="131" t="str">
        <f>VLOOKUP(E6,VIP!$A$2:$O13855,6,0)</f>
        <v>NO</v>
      </c>
      <c r="L6" s="122" t="s">
        <v>2219</v>
      </c>
      <c r="M6" s="151" t="s">
        <v>2564</v>
      </c>
      <c r="N6" s="132" t="s">
        <v>2453</v>
      </c>
      <c r="O6" s="131" t="s">
        <v>2455</v>
      </c>
      <c r="P6" s="131"/>
      <c r="Q6" s="152">
        <v>44345.580555555556</v>
      </c>
    </row>
    <row r="7" spans="1:17" ht="18" x14ac:dyDescent="0.25">
      <c r="A7" s="131" t="str">
        <f>VLOOKUP(E7,'LISTADO ATM'!$A$2:$C$898,3,0)</f>
        <v>SUR</v>
      </c>
      <c r="B7" s="126">
        <v>3335901461</v>
      </c>
      <c r="C7" s="133">
        <v>44343.651724537034</v>
      </c>
      <c r="D7" s="133" t="s">
        <v>2180</v>
      </c>
      <c r="E7" s="121">
        <v>871</v>
      </c>
      <c r="F7" s="142" t="str">
        <f>VLOOKUP(E7,VIP!$A$2:$O13504,2,0)</f>
        <v>DRBR871</v>
      </c>
      <c r="G7" s="131" t="str">
        <f>VLOOKUP(E7,'LISTADO ATM'!$A$2:$B$897,2,0)</f>
        <v>ATM Plaza Cultural San Juan</v>
      </c>
      <c r="H7" s="131" t="str">
        <f>VLOOKUP(E7,VIP!$A$2:$O18367,7,FALSE)</f>
        <v>N/A</v>
      </c>
      <c r="I7" s="131" t="str">
        <f>VLOOKUP(E7,VIP!$A$2:$O10332,8,FALSE)</f>
        <v>N/A</v>
      </c>
      <c r="J7" s="131" t="str">
        <f>VLOOKUP(E7,VIP!$A$2:$O10282,8,FALSE)</f>
        <v>N/A</v>
      </c>
      <c r="K7" s="131" t="str">
        <f>VLOOKUP(E7,VIP!$A$2:$O13856,6,0)</f>
        <v>N/A</v>
      </c>
      <c r="L7" s="122" t="s">
        <v>2219</v>
      </c>
      <c r="M7" s="151" t="s">
        <v>2564</v>
      </c>
      <c r="N7" s="132" t="s">
        <v>2453</v>
      </c>
      <c r="O7" s="131" t="s">
        <v>2455</v>
      </c>
      <c r="P7" s="131"/>
      <c r="Q7" s="152">
        <v>44345.744444444441</v>
      </c>
    </row>
    <row r="8" spans="1:17" ht="18" x14ac:dyDescent="0.25">
      <c r="A8" s="131" t="str">
        <f>VLOOKUP(E8,'LISTADO ATM'!$A$2:$C$898,3,0)</f>
        <v>DISTRITO NACIONAL</v>
      </c>
      <c r="B8" s="126">
        <v>3335901775</v>
      </c>
      <c r="C8" s="133">
        <v>44343.831377314818</v>
      </c>
      <c r="D8" s="133" t="s">
        <v>2180</v>
      </c>
      <c r="E8" s="121">
        <v>889</v>
      </c>
      <c r="F8" s="142" t="str">
        <f>VLOOKUP(E8,VIP!$A$2:$O13508,2,0)</f>
        <v>DRBR889</v>
      </c>
      <c r="G8" s="131" t="str">
        <f>VLOOKUP(E8,'LISTADO ATM'!$A$2:$B$897,2,0)</f>
        <v>ATM Oficina Plaza Lama Máximo Gómez II</v>
      </c>
      <c r="H8" s="131" t="str">
        <f>VLOOKUP(E8,VIP!$A$2:$O18371,7,FALSE)</f>
        <v>Si</v>
      </c>
      <c r="I8" s="131" t="str">
        <f>VLOOKUP(E8,VIP!$A$2:$O10336,8,FALSE)</f>
        <v>Si</v>
      </c>
      <c r="J8" s="131" t="str">
        <f>VLOOKUP(E8,VIP!$A$2:$O10286,8,FALSE)</f>
        <v>Si</v>
      </c>
      <c r="K8" s="131" t="str">
        <f>VLOOKUP(E8,VIP!$A$2:$O13860,6,0)</f>
        <v>NO</v>
      </c>
      <c r="L8" s="122" t="s">
        <v>2219</v>
      </c>
      <c r="M8" s="151" t="s">
        <v>2564</v>
      </c>
      <c r="N8" s="132" t="s">
        <v>2453</v>
      </c>
      <c r="O8" s="131" t="s">
        <v>2455</v>
      </c>
      <c r="P8" s="131"/>
      <c r="Q8" s="152">
        <v>44345.580555555556</v>
      </c>
    </row>
    <row r="9" spans="1:17" ht="18" x14ac:dyDescent="0.25">
      <c r="A9" s="131" t="str">
        <f>VLOOKUP(E9,'LISTADO ATM'!$A$2:$C$898,3,0)</f>
        <v>ESTE</v>
      </c>
      <c r="B9" s="126">
        <v>3335902462</v>
      </c>
      <c r="C9" s="133">
        <v>44344.507951388892</v>
      </c>
      <c r="D9" s="133" t="s">
        <v>2180</v>
      </c>
      <c r="E9" s="121">
        <v>294</v>
      </c>
      <c r="F9" s="142" t="str">
        <f>VLOOKUP(E9,VIP!$A$2:$O13512,2,0)</f>
        <v>DRBR294</v>
      </c>
      <c r="G9" s="131" t="str">
        <f>VLOOKUP(E9,'LISTADO ATM'!$A$2:$B$897,2,0)</f>
        <v xml:space="preserve">ATM Plaza Zaglul San Pedro II </v>
      </c>
      <c r="H9" s="131" t="str">
        <f>VLOOKUP(E9,VIP!$A$2:$O18375,7,FALSE)</f>
        <v>Si</v>
      </c>
      <c r="I9" s="131" t="str">
        <f>VLOOKUP(E9,VIP!$A$2:$O10340,8,FALSE)</f>
        <v>Si</v>
      </c>
      <c r="J9" s="131" t="str">
        <f>VLOOKUP(E9,VIP!$A$2:$O10290,8,FALSE)</f>
        <v>Si</v>
      </c>
      <c r="K9" s="131" t="str">
        <f>VLOOKUP(E9,VIP!$A$2:$O13864,6,0)</f>
        <v>NO</v>
      </c>
      <c r="L9" s="122" t="s">
        <v>2219</v>
      </c>
      <c r="M9" s="151" t="s">
        <v>2564</v>
      </c>
      <c r="N9" s="132" t="s">
        <v>2453</v>
      </c>
      <c r="O9" s="131" t="s">
        <v>2455</v>
      </c>
      <c r="P9" s="131"/>
      <c r="Q9" s="152">
        <v>44345.571527777778</v>
      </c>
    </row>
    <row r="10" spans="1:17" ht="18" x14ac:dyDescent="0.25">
      <c r="A10" s="131" t="str">
        <f>VLOOKUP(E10,'LISTADO ATM'!$A$2:$C$898,3,0)</f>
        <v>DISTRITO NACIONAL</v>
      </c>
      <c r="B10" s="126">
        <v>3335902507</v>
      </c>
      <c r="C10" s="133">
        <v>44344.519270833334</v>
      </c>
      <c r="D10" s="133" t="s">
        <v>2180</v>
      </c>
      <c r="E10" s="121">
        <v>953</v>
      </c>
      <c r="F10" s="142" t="str">
        <f>VLOOKUP(E10,VIP!$A$2:$O13513,2,0)</f>
        <v>DRBR01I</v>
      </c>
      <c r="G10" s="131" t="str">
        <f>VLOOKUP(E10,'LISTADO ATM'!$A$2:$B$897,2,0)</f>
        <v xml:space="preserve">ATM Estafeta Dirección General de Pasaportes/Migración </v>
      </c>
      <c r="H10" s="131" t="str">
        <f>VLOOKUP(E10,VIP!$A$2:$O18376,7,FALSE)</f>
        <v>Si</v>
      </c>
      <c r="I10" s="131" t="str">
        <f>VLOOKUP(E10,VIP!$A$2:$O10341,8,FALSE)</f>
        <v>Si</v>
      </c>
      <c r="J10" s="131" t="str">
        <f>VLOOKUP(E10,VIP!$A$2:$O10291,8,FALSE)</f>
        <v>Si</v>
      </c>
      <c r="K10" s="131" t="str">
        <f>VLOOKUP(E10,VIP!$A$2:$O13865,6,0)</f>
        <v>No</v>
      </c>
      <c r="L10" s="122" t="s">
        <v>2219</v>
      </c>
      <c r="M10" s="151" t="s">
        <v>2564</v>
      </c>
      <c r="N10" s="132" t="s">
        <v>2453</v>
      </c>
      <c r="O10" s="131" t="s">
        <v>2455</v>
      </c>
      <c r="P10" s="131"/>
      <c r="Q10" s="152">
        <v>44345.56527777778</v>
      </c>
    </row>
    <row r="11" spans="1:17" ht="18" x14ac:dyDescent="0.25">
      <c r="A11" s="131" t="str">
        <f>VLOOKUP(E11,'LISTADO ATM'!$A$2:$C$898,3,0)</f>
        <v>ESTE</v>
      </c>
      <c r="B11" s="126">
        <v>3335902646</v>
      </c>
      <c r="C11" s="133">
        <v>44344.564259259256</v>
      </c>
      <c r="D11" s="133" t="s">
        <v>2180</v>
      </c>
      <c r="E11" s="121">
        <v>802</v>
      </c>
      <c r="F11" s="142" t="str">
        <f>VLOOKUP(E11,VIP!$A$2:$O13515,2,0)</f>
        <v>DRBR802</v>
      </c>
      <c r="G11" s="131" t="str">
        <f>VLOOKUP(E11,'LISTADO ATM'!$A$2:$B$897,2,0)</f>
        <v xml:space="preserve">ATM UNP Aeropuerto La Romana </v>
      </c>
      <c r="H11" s="131" t="str">
        <f>VLOOKUP(E11,VIP!$A$2:$O18378,7,FALSE)</f>
        <v>Si</v>
      </c>
      <c r="I11" s="131" t="str">
        <f>VLOOKUP(E11,VIP!$A$2:$O10343,8,FALSE)</f>
        <v>Si</v>
      </c>
      <c r="J11" s="131" t="str">
        <f>VLOOKUP(E11,VIP!$A$2:$O10293,8,FALSE)</f>
        <v>Si</v>
      </c>
      <c r="K11" s="131" t="str">
        <f>VLOOKUP(E11,VIP!$A$2:$O13867,6,0)</f>
        <v>NO</v>
      </c>
      <c r="L11" s="122" t="s">
        <v>2219</v>
      </c>
      <c r="M11" s="151" t="s">
        <v>2564</v>
      </c>
      <c r="N11" s="132" t="s">
        <v>2453</v>
      </c>
      <c r="O11" s="131" t="s">
        <v>2455</v>
      </c>
      <c r="P11" s="131"/>
      <c r="Q11" s="152">
        <v>44345.570833333331</v>
      </c>
    </row>
    <row r="12" spans="1:17" ht="18" x14ac:dyDescent="0.25">
      <c r="A12" s="131" t="str">
        <f>VLOOKUP(E12,'LISTADO ATM'!$A$2:$C$898,3,0)</f>
        <v>DISTRITO NACIONAL</v>
      </c>
      <c r="B12" s="126">
        <v>3335902738</v>
      </c>
      <c r="C12" s="133">
        <v>44344.586516203701</v>
      </c>
      <c r="D12" s="133" t="s">
        <v>2180</v>
      </c>
      <c r="E12" s="121">
        <v>542</v>
      </c>
      <c r="F12" s="142" t="str">
        <f>VLOOKUP(E12,VIP!$A$2:$O13518,2,0)</f>
        <v>DRBR542</v>
      </c>
      <c r="G12" s="131" t="str">
        <f>VLOOKUP(E12,'LISTADO ATM'!$A$2:$B$897,2,0)</f>
        <v>ATM S/M la Cadena Carretera Mella</v>
      </c>
      <c r="H12" s="131" t="str">
        <f>VLOOKUP(E12,VIP!$A$2:$O18381,7,FALSE)</f>
        <v>NO</v>
      </c>
      <c r="I12" s="131" t="str">
        <f>VLOOKUP(E12,VIP!$A$2:$O10346,8,FALSE)</f>
        <v>SI</v>
      </c>
      <c r="J12" s="131" t="str">
        <f>VLOOKUP(E12,VIP!$A$2:$O10296,8,FALSE)</f>
        <v>SI</v>
      </c>
      <c r="K12" s="131" t="str">
        <f>VLOOKUP(E12,VIP!$A$2:$O13870,6,0)</f>
        <v>NO</v>
      </c>
      <c r="L12" s="122" t="s">
        <v>2219</v>
      </c>
      <c r="M12" s="151" t="s">
        <v>2564</v>
      </c>
      <c r="N12" s="132" t="s">
        <v>2453</v>
      </c>
      <c r="O12" s="131" t="s">
        <v>2455</v>
      </c>
      <c r="P12" s="131"/>
      <c r="Q12" s="152">
        <v>44345.580555555556</v>
      </c>
    </row>
    <row r="13" spans="1:17" ht="18" x14ac:dyDescent="0.25">
      <c r="A13" s="131" t="str">
        <f>VLOOKUP(E13,'LISTADO ATM'!$A$2:$C$898,3,0)</f>
        <v>DISTRITO NACIONAL</v>
      </c>
      <c r="B13" s="126">
        <v>3335902826</v>
      </c>
      <c r="C13" s="133">
        <v>44344.62090277778</v>
      </c>
      <c r="D13" s="133" t="s">
        <v>2180</v>
      </c>
      <c r="E13" s="121">
        <v>378</v>
      </c>
      <c r="F13" s="142" t="str">
        <f>VLOOKUP(E13,VIP!$A$2:$O13521,2,0)</f>
        <v>DRBR378</v>
      </c>
      <c r="G13" s="131" t="str">
        <f>VLOOKUP(E13,'LISTADO ATM'!$A$2:$B$897,2,0)</f>
        <v>ATM UNP Villa Flores</v>
      </c>
      <c r="H13" s="131" t="str">
        <f>VLOOKUP(E13,VIP!$A$2:$O18384,7,FALSE)</f>
        <v>N/A</v>
      </c>
      <c r="I13" s="131" t="str">
        <f>VLOOKUP(E13,VIP!$A$2:$O10349,8,FALSE)</f>
        <v>N/A</v>
      </c>
      <c r="J13" s="131" t="str">
        <f>VLOOKUP(E13,VIP!$A$2:$O10299,8,FALSE)</f>
        <v>N/A</v>
      </c>
      <c r="K13" s="131" t="str">
        <f>VLOOKUP(E13,VIP!$A$2:$O13873,6,0)</f>
        <v>N/A</v>
      </c>
      <c r="L13" s="122" t="s">
        <v>2219</v>
      </c>
      <c r="M13" s="151" t="s">
        <v>2564</v>
      </c>
      <c r="N13" s="132" t="s">
        <v>2453</v>
      </c>
      <c r="O13" s="131" t="s">
        <v>2455</v>
      </c>
      <c r="P13" s="131"/>
      <c r="Q13" s="152">
        <v>44345.57916666667</v>
      </c>
    </row>
    <row r="14" spans="1:17" ht="18" x14ac:dyDescent="0.25">
      <c r="A14" s="131" t="str">
        <f>VLOOKUP(E14,'LISTADO ATM'!$A$2:$C$898,3,0)</f>
        <v>DISTRITO NACIONAL</v>
      </c>
      <c r="B14" s="126">
        <v>3335902839</v>
      </c>
      <c r="C14" s="133">
        <v>44344.625520833331</v>
      </c>
      <c r="D14" s="133" t="s">
        <v>2180</v>
      </c>
      <c r="E14" s="121">
        <v>240</v>
      </c>
      <c r="F14" s="142" t="str">
        <f>VLOOKUP(E14,VIP!$A$2:$O13522,2,0)</f>
        <v>DRBR24D</v>
      </c>
      <c r="G14" s="131" t="str">
        <f>VLOOKUP(E14,'LISTADO ATM'!$A$2:$B$897,2,0)</f>
        <v xml:space="preserve">ATM Oficina Carrefour I </v>
      </c>
      <c r="H14" s="131" t="str">
        <f>VLOOKUP(E14,VIP!$A$2:$O18385,7,FALSE)</f>
        <v>Si</v>
      </c>
      <c r="I14" s="131" t="str">
        <f>VLOOKUP(E14,VIP!$A$2:$O10350,8,FALSE)</f>
        <v>Si</v>
      </c>
      <c r="J14" s="131" t="str">
        <f>VLOOKUP(E14,VIP!$A$2:$O10300,8,FALSE)</f>
        <v>Si</v>
      </c>
      <c r="K14" s="131" t="str">
        <f>VLOOKUP(E14,VIP!$A$2:$O13874,6,0)</f>
        <v>SI</v>
      </c>
      <c r="L14" s="122" t="s">
        <v>2219</v>
      </c>
      <c r="M14" s="151" t="s">
        <v>2564</v>
      </c>
      <c r="N14" s="132" t="s">
        <v>2453</v>
      </c>
      <c r="O14" s="131" t="s">
        <v>2455</v>
      </c>
      <c r="P14" s="131"/>
      <c r="Q14" s="152">
        <v>44345.578472222223</v>
      </c>
    </row>
    <row r="15" spans="1:17" ht="18" x14ac:dyDescent="0.25">
      <c r="A15" s="131" t="str">
        <f>VLOOKUP(E15,'LISTADO ATM'!$A$2:$C$898,3,0)</f>
        <v>DISTRITO NACIONAL</v>
      </c>
      <c r="B15" s="126">
        <v>3335902857</v>
      </c>
      <c r="C15" s="133">
        <v>44344.632777777777</v>
      </c>
      <c r="D15" s="133" t="s">
        <v>2180</v>
      </c>
      <c r="E15" s="121">
        <v>883</v>
      </c>
      <c r="F15" s="142" t="str">
        <f>VLOOKUP(E15,VIP!$A$2:$O13525,2,0)</f>
        <v>DRBR883</v>
      </c>
      <c r="G15" s="131" t="str">
        <f>VLOOKUP(E15,'LISTADO ATM'!$A$2:$B$897,2,0)</f>
        <v xml:space="preserve">ATM Oficina Filadelfia Plaza </v>
      </c>
      <c r="H15" s="131" t="str">
        <f>VLOOKUP(E15,VIP!$A$2:$O18388,7,FALSE)</f>
        <v>Si</v>
      </c>
      <c r="I15" s="131" t="str">
        <f>VLOOKUP(E15,VIP!$A$2:$O10353,8,FALSE)</f>
        <v>Si</v>
      </c>
      <c r="J15" s="131" t="str">
        <f>VLOOKUP(E15,VIP!$A$2:$O10303,8,FALSE)</f>
        <v>Si</v>
      </c>
      <c r="K15" s="131" t="str">
        <f>VLOOKUP(E15,VIP!$A$2:$O13877,6,0)</f>
        <v>NO</v>
      </c>
      <c r="L15" s="122" t="s">
        <v>2219</v>
      </c>
      <c r="M15" s="151" t="s">
        <v>2564</v>
      </c>
      <c r="N15" s="132" t="s">
        <v>2453</v>
      </c>
      <c r="O15" s="131" t="s">
        <v>2455</v>
      </c>
      <c r="P15" s="131"/>
      <c r="Q15" s="152">
        <v>44345.579861111109</v>
      </c>
    </row>
    <row r="16" spans="1:17" ht="18" x14ac:dyDescent="0.25">
      <c r="A16" s="131" t="str">
        <f>VLOOKUP(E16,'LISTADO ATM'!$A$2:$C$898,3,0)</f>
        <v>ESTE</v>
      </c>
      <c r="B16" s="126">
        <v>3335903051</v>
      </c>
      <c r="C16" s="133">
        <v>44344.704236111109</v>
      </c>
      <c r="D16" s="133" t="s">
        <v>2180</v>
      </c>
      <c r="E16" s="121">
        <v>859</v>
      </c>
      <c r="F16" s="142" t="str">
        <f>VLOOKUP(E16,VIP!$A$2:$O13580,2,0)</f>
        <v>DRBR859</v>
      </c>
      <c r="G16" s="131" t="str">
        <f>VLOOKUP(E16,'LISTADO ATM'!$A$2:$B$897,2,0)</f>
        <v xml:space="preserve">ATM Hotel Vista Sol (Punta Cana) </v>
      </c>
      <c r="H16" s="131" t="str">
        <f>VLOOKUP(E16,VIP!$A$2:$O18443,7,FALSE)</f>
        <v>Si</v>
      </c>
      <c r="I16" s="131" t="str">
        <f>VLOOKUP(E16,VIP!$A$2:$O10408,8,FALSE)</f>
        <v>Si</v>
      </c>
      <c r="J16" s="131" t="str">
        <f>VLOOKUP(E16,VIP!$A$2:$O10358,8,FALSE)</f>
        <v>Si</v>
      </c>
      <c r="K16" s="131" t="str">
        <f>VLOOKUP(E16,VIP!$A$2:$O13932,6,0)</f>
        <v>NO</v>
      </c>
      <c r="L16" s="122" t="s">
        <v>2219</v>
      </c>
      <c r="M16" s="151" t="s">
        <v>2564</v>
      </c>
      <c r="N16" s="132" t="s">
        <v>2453</v>
      </c>
      <c r="O16" s="131" t="s">
        <v>2455</v>
      </c>
      <c r="P16" s="131"/>
      <c r="Q16" s="152">
        <v>44345.515972222223</v>
      </c>
    </row>
    <row r="17" spans="1:17" ht="18" x14ac:dyDescent="0.25">
      <c r="A17" s="131" t="str">
        <f>VLOOKUP(E17,'LISTADO ATM'!$A$2:$C$898,3,0)</f>
        <v>DISTRITO NACIONAL</v>
      </c>
      <c r="B17" s="126">
        <v>3335903124</v>
      </c>
      <c r="C17" s="133">
        <v>44344.788761574076</v>
      </c>
      <c r="D17" s="133" t="s">
        <v>2180</v>
      </c>
      <c r="E17" s="121">
        <v>917</v>
      </c>
      <c r="F17" s="142" t="str">
        <f>VLOOKUP(E17,VIP!$A$2:$O13562,2,0)</f>
        <v>DRBR01B</v>
      </c>
      <c r="G17" s="131" t="str">
        <f>VLOOKUP(E17,'LISTADO ATM'!$A$2:$B$897,2,0)</f>
        <v xml:space="preserve">ATM Oficina Los Mina </v>
      </c>
      <c r="H17" s="131" t="str">
        <f>VLOOKUP(E17,VIP!$A$2:$O18425,7,FALSE)</f>
        <v>Si</v>
      </c>
      <c r="I17" s="131" t="str">
        <f>VLOOKUP(E17,VIP!$A$2:$O10390,8,FALSE)</f>
        <v>Si</v>
      </c>
      <c r="J17" s="131" t="str">
        <f>VLOOKUP(E17,VIP!$A$2:$O10340,8,FALSE)</f>
        <v>Si</v>
      </c>
      <c r="K17" s="131" t="str">
        <f>VLOOKUP(E17,VIP!$A$2:$O13914,6,0)</f>
        <v>NO</v>
      </c>
      <c r="L17" s="122" t="s">
        <v>2219</v>
      </c>
      <c r="M17" s="151" t="s">
        <v>2564</v>
      </c>
      <c r="N17" s="132" t="s">
        <v>2453</v>
      </c>
      <c r="O17" s="131" t="s">
        <v>2455</v>
      </c>
      <c r="P17" s="131"/>
      <c r="Q17" s="152">
        <v>44345.411805555559</v>
      </c>
    </row>
    <row r="18" spans="1:17" ht="18" x14ac:dyDescent="0.25">
      <c r="A18" s="131" t="str">
        <f>VLOOKUP(E18,'LISTADO ATM'!$A$2:$C$898,3,0)</f>
        <v>DISTRITO NACIONAL</v>
      </c>
      <c r="B18" s="126">
        <v>3335903126</v>
      </c>
      <c r="C18" s="133">
        <v>44344.789618055554</v>
      </c>
      <c r="D18" s="133" t="s">
        <v>2180</v>
      </c>
      <c r="E18" s="121">
        <v>57</v>
      </c>
      <c r="F18" s="147" t="str">
        <f>VLOOKUP(E18,VIP!$A$2:$O13560,2,0)</f>
        <v>DRBR057</v>
      </c>
      <c r="G18" s="131" t="str">
        <f>VLOOKUP(E18,'LISTADO ATM'!$A$2:$B$897,2,0)</f>
        <v xml:space="preserve">ATM Oficina Malecon Center </v>
      </c>
      <c r="H18" s="131" t="str">
        <f>VLOOKUP(E18,VIP!$A$2:$O18423,7,FALSE)</f>
        <v>Si</v>
      </c>
      <c r="I18" s="131" t="str">
        <f>VLOOKUP(E18,VIP!$A$2:$O10388,8,FALSE)</f>
        <v>Si</v>
      </c>
      <c r="J18" s="131" t="str">
        <f>VLOOKUP(E18,VIP!$A$2:$O10338,8,FALSE)</f>
        <v>Si</v>
      </c>
      <c r="K18" s="131" t="str">
        <f>VLOOKUP(E18,VIP!$A$2:$O13912,6,0)</f>
        <v>NO</v>
      </c>
      <c r="L18" s="122" t="s">
        <v>2219</v>
      </c>
      <c r="M18" s="151" t="s">
        <v>2564</v>
      </c>
      <c r="N18" s="132" t="s">
        <v>2453</v>
      </c>
      <c r="O18" s="131" t="s">
        <v>2455</v>
      </c>
      <c r="P18" s="131"/>
      <c r="Q18" s="152">
        <v>44345.55972222222</v>
      </c>
    </row>
    <row r="19" spans="1:17" ht="18" x14ac:dyDescent="0.25">
      <c r="A19" s="131" t="str">
        <f>VLOOKUP(E19,'LISTADO ATM'!$A$2:$C$898,3,0)</f>
        <v>DISTRITO NACIONAL</v>
      </c>
      <c r="B19" s="126">
        <v>3335903127</v>
      </c>
      <c r="C19" s="133">
        <v>44344.790046296293</v>
      </c>
      <c r="D19" s="133" t="s">
        <v>2180</v>
      </c>
      <c r="E19" s="121">
        <v>232</v>
      </c>
      <c r="F19" s="142" t="str">
        <f>VLOOKUP(E19,VIP!$A$2:$O13559,2,0)</f>
        <v>DRBR232</v>
      </c>
      <c r="G19" s="131" t="str">
        <f>VLOOKUP(E19,'LISTADO ATM'!$A$2:$B$897,2,0)</f>
        <v xml:space="preserve">ATM S/M Nacional Charles de Gaulle </v>
      </c>
      <c r="H19" s="131" t="str">
        <f>VLOOKUP(E19,VIP!$A$2:$O18422,7,FALSE)</f>
        <v>Si</v>
      </c>
      <c r="I19" s="131" t="str">
        <f>VLOOKUP(E19,VIP!$A$2:$O10387,8,FALSE)</f>
        <v>Si</v>
      </c>
      <c r="J19" s="131" t="str">
        <f>VLOOKUP(E19,VIP!$A$2:$O10337,8,FALSE)</f>
        <v>Si</v>
      </c>
      <c r="K19" s="131" t="str">
        <f>VLOOKUP(E19,VIP!$A$2:$O13911,6,0)</f>
        <v>SI</v>
      </c>
      <c r="L19" s="122" t="s">
        <v>2219</v>
      </c>
      <c r="M19" s="151" t="s">
        <v>2564</v>
      </c>
      <c r="N19" s="132" t="s">
        <v>2453</v>
      </c>
      <c r="O19" s="131" t="s">
        <v>2455</v>
      </c>
      <c r="P19" s="131"/>
      <c r="Q19" s="152">
        <v>44345.768055555556</v>
      </c>
    </row>
    <row r="20" spans="1:17" ht="18" x14ac:dyDescent="0.25">
      <c r="A20" s="131" t="str">
        <f>VLOOKUP(E20,'LISTADO ATM'!$A$2:$C$898,3,0)</f>
        <v>NORTE</v>
      </c>
      <c r="B20" s="126">
        <v>3335903128</v>
      </c>
      <c r="C20" s="133">
        <v>44344.791076388887</v>
      </c>
      <c r="D20" s="133" t="s">
        <v>2181</v>
      </c>
      <c r="E20" s="121">
        <v>518</v>
      </c>
      <c r="F20" s="142" t="str">
        <f>VLOOKUP(E20,VIP!$A$2:$O13558,2,0)</f>
        <v>DRBR518</v>
      </c>
      <c r="G20" s="131" t="str">
        <f>VLOOKUP(E20,'LISTADO ATM'!$A$2:$B$897,2,0)</f>
        <v xml:space="preserve">ATM Autobanco Los Alamos </v>
      </c>
      <c r="H20" s="131" t="str">
        <f>VLOOKUP(E20,VIP!$A$2:$O18421,7,FALSE)</f>
        <v>Si</v>
      </c>
      <c r="I20" s="131" t="str">
        <f>VLOOKUP(E20,VIP!$A$2:$O10386,8,FALSE)</f>
        <v>Si</v>
      </c>
      <c r="J20" s="131" t="str">
        <f>VLOOKUP(E20,VIP!$A$2:$O10336,8,FALSE)</f>
        <v>Si</v>
      </c>
      <c r="K20" s="131" t="str">
        <f>VLOOKUP(E20,VIP!$A$2:$O13910,6,0)</f>
        <v>NO</v>
      </c>
      <c r="L20" s="122" t="s">
        <v>2219</v>
      </c>
      <c r="M20" s="151" t="s">
        <v>2564</v>
      </c>
      <c r="N20" s="132" t="s">
        <v>2453</v>
      </c>
      <c r="O20" s="131" t="s">
        <v>2550</v>
      </c>
      <c r="P20" s="131"/>
      <c r="Q20" s="152">
        <v>44345.580555555556</v>
      </c>
    </row>
    <row r="21" spans="1:17" ht="18" x14ac:dyDescent="0.25">
      <c r="A21" s="131" t="str">
        <f>VLOOKUP(E21,'LISTADO ATM'!$A$2:$C$898,3,0)</f>
        <v>DISTRITO NACIONAL</v>
      </c>
      <c r="B21" s="126">
        <v>3335903129</v>
      </c>
      <c r="C21" s="133">
        <v>44344.791493055556</v>
      </c>
      <c r="D21" s="133" t="s">
        <v>2180</v>
      </c>
      <c r="E21" s="121">
        <v>952</v>
      </c>
      <c r="F21" s="142" t="str">
        <f>VLOOKUP(E21,VIP!$A$2:$O13557,2,0)</f>
        <v>DRBR16L</v>
      </c>
      <c r="G21" s="131" t="str">
        <f>VLOOKUP(E21,'LISTADO ATM'!$A$2:$B$897,2,0)</f>
        <v xml:space="preserve">ATM Alvarez Rivas </v>
      </c>
      <c r="H21" s="131" t="str">
        <f>VLOOKUP(E21,VIP!$A$2:$O18420,7,FALSE)</f>
        <v>Si</v>
      </c>
      <c r="I21" s="131" t="str">
        <f>VLOOKUP(E21,VIP!$A$2:$O10385,8,FALSE)</f>
        <v>Si</v>
      </c>
      <c r="J21" s="131" t="str">
        <f>VLOOKUP(E21,VIP!$A$2:$O10335,8,FALSE)</f>
        <v>Si</v>
      </c>
      <c r="K21" s="131" t="str">
        <f>VLOOKUP(E21,VIP!$A$2:$O13909,6,0)</f>
        <v>NO</v>
      </c>
      <c r="L21" s="122" t="s">
        <v>2219</v>
      </c>
      <c r="M21" s="151" t="s">
        <v>2564</v>
      </c>
      <c r="N21" s="132" t="s">
        <v>2453</v>
      </c>
      <c r="O21" s="131" t="s">
        <v>2455</v>
      </c>
      <c r="P21" s="131"/>
      <c r="Q21" s="152">
        <v>44345.581944444442</v>
      </c>
    </row>
    <row r="22" spans="1:17" ht="18" x14ac:dyDescent="0.25">
      <c r="A22" s="131" t="str">
        <f>VLOOKUP(E22,'LISTADO ATM'!$A$2:$C$898,3,0)</f>
        <v>DISTRITO NACIONAL</v>
      </c>
      <c r="B22" s="126">
        <v>3335903130</v>
      </c>
      <c r="C22" s="133">
        <v>44344.792013888888</v>
      </c>
      <c r="D22" s="133" t="s">
        <v>2180</v>
      </c>
      <c r="E22" s="121">
        <v>590</v>
      </c>
      <c r="F22" s="142" t="str">
        <f>VLOOKUP(E22,VIP!$A$2:$O13556,2,0)</f>
        <v>DRBR177</v>
      </c>
      <c r="G22" s="131" t="str">
        <f>VLOOKUP(E22,'LISTADO ATM'!$A$2:$B$897,2,0)</f>
        <v xml:space="preserve">ATM Olé Aut. Las Américas </v>
      </c>
      <c r="H22" s="131" t="str">
        <f>VLOOKUP(E22,VIP!$A$2:$O18419,7,FALSE)</f>
        <v>Si</v>
      </c>
      <c r="I22" s="131" t="str">
        <f>VLOOKUP(E22,VIP!$A$2:$O10384,8,FALSE)</f>
        <v>Si</v>
      </c>
      <c r="J22" s="131" t="str">
        <f>VLOOKUP(E22,VIP!$A$2:$O10334,8,FALSE)</f>
        <v>Si</v>
      </c>
      <c r="K22" s="131" t="str">
        <f>VLOOKUP(E22,VIP!$A$2:$O13908,6,0)</f>
        <v>SI</v>
      </c>
      <c r="L22" s="122" t="s">
        <v>2219</v>
      </c>
      <c r="M22" s="151" t="s">
        <v>2564</v>
      </c>
      <c r="N22" s="132" t="s">
        <v>2453</v>
      </c>
      <c r="O22" s="131" t="s">
        <v>2455</v>
      </c>
      <c r="P22" s="131"/>
      <c r="Q22" s="152">
        <v>44345.580555555556</v>
      </c>
    </row>
    <row r="23" spans="1:17" ht="18" x14ac:dyDescent="0.25">
      <c r="A23" s="131" t="str">
        <f>VLOOKUP(E23,'LISTADO ATM'!$A$2:$C$898,3,0)</f>
        <v>ESTE</v>
      </c>
      <c r="B23" s="126">
        <v>3335903131</v>
      </c>
      <c r="C23" s="133">
        <v>44344.792488425926</v>
      </c>
      <c r="D23" s="133" t="s">
        <v>2180</v>
      </c>
      <c r="E23" s="121">
        <v>824</v>
      </c>
      <c r="F23" s="142" t="str">
        <f>VLOOKUP(E23,VIP!$A$2:$O13555,2,0)</f>
        <v>DRBR824</v>
      </c>
      <c r="G23" s="131" t="str">
        <f>VLOOKUP(E23,'LISTADO ATM'!$A$2:$B$897,2,0)</f>
        <v xml:space="preserve">ATM Multiplaza (Higuey) </v>
      </c>
      <c r="H23" s="131" t="str">
        <f>VLOOKUP(E23,VIP!$A$2:$O18418,7,FALSE)</f>
        <v>Si</v>
      </c>
      <c r="I23" s="131" t="str">
        <f>VLOOKUP(E23,VIP!$A$2:$O10383,8,FALSE)</f>
        <v>Si</v>
      </c>
      <c r="J23" s="131" t="str">
        <f>VLOOKUP(E23,VIP!$A$2:$O10333,8,FALSE)</f>
        <v>Si</v>
      </c>
      <c r="K23" s="131" t="str">
        <f>VLOOKUP(E23,VIP!$A$2:$O13907,6,0)</f>
        <v>NO</v>
      </c>
      <c r="L23" s="122" t="s">
        <v>2219</v>
      </c>
      <c r="M23" s="151" t="s">
        <v>2564</v>
      </c>
      <c r="N23" s="132" t="s">
        <v>2453</v>
      </c>
      <c r="O23" s="131" t="s">
        <v>2455</v>
      </c>
      <c r="P23" s="131"/>
      <c r="Q23" s="152">
        <v>44345.57916666667</v>
      </c>
    </row>
    <row r="24" spans="1:17" ht="18" x14ac:dyDescent="0.25">
      <c r="A24" s="131" t="str">
        <f>VLOOKUP(E24,'LISTADO ATM'!$A$2:$C$898,3,0)</f>
        <v>SUR</v>
      </c>
      <c r="B24" s="126">
        <v>3335903132</v>
      </c>
      <c r="C24" s="133">
        <v>44344.793032407404</v>
      </c>
      <c r="D24" s="133" t="s">
        <v>2180</v>
      </c>
      <c r="E24" s="121">
        <v>50</v>
      </c>
      <c r="F24" s="142" t="str">
        <f>VLOOKUP(E24,VIP!$A$2:$O13554,2,0)</f>
        <v>DRBR050</v>
      </c>
      <c r="G24" s="131" t="str">
        <f>VLOOKUP(E24,'LISTADO ATM'!$A$2:$B$897,2,0)</f>
        <v xml:space="preserve">ATM Oficina Padre Las Casas (Azua) </v>
      </c>
      <c r="H24" s="131" t="str">
        <f>VLOOKUP(E24,VIP!$A$2:$O18417,7,FALSE)</f>
        <v>Si</v>
      </c>
      <c r="I24" s="131" t="str">
        <f>VLOOKUP(E24,VIP!$A$2:$O10382,8,FALSE)</f>
        <v>Si</v>
      </c>
      <c r="J24" s="131" t="str">
        <f>VLOOKUP(E24,VIP!$A$2:$O10332,8,FALSE)</f>
        <v>Si</v>
      </c>
      <c r="K24" s="131" t="str">
        <f>VLOOKUP(E24,VIP!$A$2:$O13906,6,0)</f>
        <v>NO</v>
      </c>
      <c r="L24" s="122" t="s">
        <v>2219</v>
      </c>
      <c r="M24" s="151" t="s">
        <v>2564</v>
      </c>
      <c r="N24" s="132" t="s">
        <v>2453</v>
      </c>
      <c r="O24" s="131" t="s">
        <v>2455</v>
      </c>
      <c r="P24" s="131"/>
      <c r="Q24" s="152">
        <v>44345.579861111109</v>
      </c>
    </row>
    <row r="25" spans="1:17" ht="18" x14ac:dyDescent="0.25">
      <c r="A25" s="131" t="str">
        <f>VLOOKUP(E25,'LISTADO ATM'!$A$2:$C$898,3,0)</f>
        <v>NORTE</v>
      </c>
      <c r="B25" s="126">
        <v>3335903135</v>
      </c>
      <c r="C25" s="133">
        <v>44344.794594907406</v>
      </c>
      <c r="D25" s="133" t="s">
        <v>2181</v>
      </c>
      <c r="E25" s="121">
        <v>492</v>
      </c>
      <c r="F25" s="147" t="str">
        <f>VLOOKUP(E25,VIP!$A$2:$O13551,2,0)</f>
        <v>DRBR492</v>
      </c>
      <c r="G25" s="131" t="str">
        <f>VLOOKUP(E25,'LISTADO ATM'!$A$2:$B$897,2,0)</f>
        <v>ATM S/M Nacional  El Dorado Santiago</v>
      </c>
      <c r="H25" s="131" t="str">
        <f>VLOOKUP(E25,VIP!$A$2:$O18414,7,FALSE)</f>
        <v>N/A</v>
      </c>
      <c r="I25" s="131" t="str">
        <f>VLOOKUP(E25,VIP!$A$2:$O10379,8,FALSE)</f>
        <v>N/A</v>
      </c>
      <c r="J25" s="131" t="str">
        <f>VLOOKUP(E25,VIP!$A$2:$O10329,8,FALSE)</f>
        <v>N/A</v>
      </c>
      <c r="K25" s="131" t="str">
        <f>VLOOKUP(E25,VIP!$A$2:$O13903,6,0)</f>
        <v>N/A</v>
      </c>
      <c r="L25" s="122" t="s">
        <v>2219</v>
      </c>
      <c r="M25" s="151" t="s">
        <v>2564</v>
      </c>
      <c r="N25" s="151" t="s">
        <v>2569</v>
      </c>
      <c r="O25" s="131" t="s">
        <v>2550</v>
      </c>
      <c r="P25" s="131"/>
      <c r="Q25" s="152">
        <v>44345.580555555556</v>
      </c>
    </row>
    <row r="26" spans="1:17" ht="18" x14ac:dyDescent="0.25">
      <c r="A26" s="131" t="str">
        <f>VLOOKUP(E26,'LISTADO ATM'!$A$2:$C$898,3,0)</f>
        <v>DISTRITO NACIONAL</v>
      </c>
      <c r="B26" s="126">
        <v>3335903145</v>
      </c>
      <c r="C26" s="133">
        <v>44344.802986111114</v>
      </c>
      <c r="D26" s="133" t="s">
        <v>2180</v>
      </c>
      <c r="E26" s="121">
        <v>300</v>
      </c>
      <c r="F26" s="142" t="str">
        <f>VLOOKUP(E26,VIP!$A$2:$O13544,2,0)</f>
        <v>DRBR300</v>
      </c>
      <c r="G26" s="131" t="str">
        <f>VLOOKUP(E26,'LISTADO ATM'!$A$2:$B$897,2,0)</f>
        <v xml:space="preserve">ATM S/M Aprezio Los Guaricanos </v>
      </c>
      <c r="H26" s="131" t="str">
        <f>VLOOKUP(E26,VIP!$A$2:$O18407,7,FALSE)</f>
        <v>Si</v>
      </c>
      <c r="I26" s="131" t="str">
        <f>VLOOKUP(E26,VIP!$A$2:$O10372,8,FALSE)</f>
        <v>Si</v>
      </c>
      <c r="J26" s="131" t="str">
        <f>VLOOKUP(E26,VIP!$A$2:$O10322,8,FALSE)</f>
        <v>Si</v>
      </c>
      <c r="K26" s="131" t="str">
        <f>VLOOKUP(E26,VIP!$A$2:$O13896,6,0)</f>
        <v>NO</v>
      </c>
      <c r="L26" s="122" t="s">
        <v>2219</v>
      </c>
      <c r="M26" s="151" t="s">
        <v>2564</v>
      </c>
      <c r="N26" s="132" t="s">
        <v>2453</v>
      </c>
      <c r="O26" s="131" t="s">
        <v>2455</v>
      </c>
      <c r="P26" s="131"/>
      <c r="Q26" s="152">
        <v>44345.580555555556</v>
      </c>
    </row>
    <row r="27" spans="1:17" ht="18" x14ac:dyDescent="0.25">
      <c r="A27" s="131" t="str">
        <f>VLOOKUP(E27,'LISTADO ATM'!$A$2:$C$898,3,0)</f>
        <v>DISTRITO NACIONAL</v>
      </c>
      <c r="B27" s="126">
        <v>3335903158</v>
      </c>
      <c r="C27" s="133">
        <v>44344.846203703702</v>
      </c>
      <c r="D27" s="133" t="s">
        <v>2180</v>
      </c>
      <c r="E27" s="121">
        <v>541</v>
      </c>
      <c r="F27" s="142" t="str">
        <f>VLOOKUP(E27,VIP!$A$2:$O13552,2,0)</f>
        <v>DRBR541</v>
      </c>
      <c r="G27" s="131" t="str">
        <f>VLOOKUP(E27,'LISTADO ATM'!$A$2:$B$897,2,0)</f>
        <v xml:space="preserve">ATM Oficina Sambil II </v>
      </c>
      <c r="H27" s="131" t="str">
        <f>VLOOKUP(E27,VIP!$A$2:$O18415,7,FALSE)</f>
        <v>Si</v>
      </c>
      <c r="I27" s="131" t="str">
        <f>VLOOKUP(E27,VIP!$A$2:$O10380,8,FALSE)</f>
        <v>Si</v>
      </c>
      <c r="J27" s="131" t="str">
        <f>VLOOKUP(E27,VIP!$A$2:$O10330,8,FALSE)</f>
        <v>Si</v>
      </c>
      <c r="K27" s="131" t="str">
        <f>VLOOKUP(E27,VIP!$A$2:$O13904,6,0)</f>
        <v>SI</v>
      </c>
      <c r="L27" s="122" t="s">
        <v>2219</v>
      </c>
      <c r="M27" s="151" t="s">
        <v>2564</v>
      </c>
      <c r="N27" s="132" t="s">
        <v>2453</v>
      </c>
      <c r="O27" s="131" t="s">
        <v>2455</v>
      </c>
      <c r="P27" s="131"/>
      <c r="Q27" s="152">
        <v>44345.580555555556</v>
      </c>
    </row>
    <row r="28" spans="1:17" ht="18" x14ac:dyDescent="0.25">
      <c r="A28" s="131" t="str">
        <f>VLOOKUP(E28,'LISTADO ATM'!$A$2:$C$898,3,0)</f>
        <v>DISTRITO NACIONAL</v>
      </c>
      <c r="B28" s="126">
        <v>3335899018</v>
      </c>
      <c r="C28" s="133">
        <v>44341.900543981479</v>
      </c>
      <c r="D28" s="133" t="s">
        <v>2180</v>
      </c>
      <c r="E28" s="121">
        <v>816</v>
      </c>
      <c r="F28" s="153" t="str">
        <f>VLOOKUP(E28,VIP!$A$2:$O13496,2,0)</f>
        <v>DRBR816</v>
      </c>
      <c r="G28" s="131" t="str">
        <f>VLOOKUP(E28,'LISTADO ATM'!$A$2:$B$897,2,0)</f>
        <v xml:space="preserve">ATM Oficina Pedro Brand </v>
      </c>
      <c r="H28" s="131" t="str">
        <f>VLOOKUP(E28,VIP!$A$2:$O18359,7,FALSE)</f>
        <v>Si</v>
      </c>
      <c r="I28" s="131" t="str">
        <f>VLOOKUP(E28,VIP!$A$2:$O10324,8,FALSE)</f>
        <v>Si</v>
      </c>
      <c r="J28" s="131" t="str">
        <f>VLOOKUP(E28,VIP!$A$2:$O10274,8,FALSE)</f>
        <v>Si</v>
      </c>
      <c r="K28" s="131" t="str">
        <f>VLOOKUP(E28,VIP!$A$2:$O13848,6,0)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1" t="s">
        <v>2219</v>
      </c>
    </row>
    <row r="29" spans="1:17" ht="18" x14ac:dyDescent="0.25">
      <c r="A29" s="131" t="str">
        <f>VLOOKUP(E29,'LISTADO ATM'!$A$2:$C$898,3,0)</f>
        <v>DISTRITO NACIONAL</v>
      </c>
      <c r="B29" s="126">
        <v>3335900151</v>
      </c>
      <c r="C29" s="133">
        <v>44342.670173611114</v>
      </c>
      <c r="D29" s="133" t="s">
        <v>2180</v>
      </c>
      <c r="E29" s="121">
        <v>31</v>
      </c>
      <c r="F29" s="142" t="str">
        <f>VLOOKUP(E29,VIP!$A$2:$O13499,2,0)</f>
        <v>DRBR031</v>
      </c>
      <c r="G29" s="131" t="str">
        <f>VLOOKUP(E29,'LISTADO ATM'!$A$2:$B$897,2,0)</f>
        <v xml:space="preserve">ATM Oficina San Martín I </v>
      </c>
      <c r="H29" s="131" t="str">
        <f>VLOOKUP(E29,VIP!$A$2:$O18362,7,FALSE)</f>
        <v>Si</v>
      </c>
      <c r="I29" s="131" t="str">
        <f>VLOOKUP(E29,VIP!$A$2:$O10327,8,FALSE)</f>
        <v>Si</v>
      </c>
      <c r="J29" s="131" t="str">
        <f>VLOOKUP(E29,VIP!$A$2:$O10277,8,FALSE)</f>
        <v>Si</v>
      </c>
      <c r="K29" s="131" t="str">
        <f>VLOOKUP(E29,VIP!$A$2:$O13851,6,0)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1" t="s">
        <v>2219</v>
      </c>
    </row>
    <row r="30" spans="1:17" ht="18" x14ac:dyDescent="0.25">
      <c r="A30" s="131" t="str">
        <f>VLOOKUP(E30,'LISTADO ATM'!$A$2:$C$898,3,0)</f>
        <v>DISTRITO NACIONAL</v>
      </c>
      <c r="B30" s="126">
        <v>3335901017</v>
      </c>
      <c r="C30" s="133">
        <v>44343.473344907405</v>
      </c>
      <c r="D30" s="133" t="s">
        <v>2180</v>
      </c>
      <c r="E30" s="121">
        <v>908</v>
      </c>
      <c r="F30" s="142" t="str">
        <f>VLOOKUP(E30,VIP!$A$2:$O13500,2,0)</f>
        <v>DRBR16D</v>
      </c>
      <c r="G30" s="131" t="str">
        <f>VLOOKUP(E30,'LISTADO ATM'!$A$2:$B$897,2,0)</f>
        <v xml:space="preserve">ATM Oficina Plaza Botánika </v>
      </c>
      <c r="H30" s="131" t="str">
        <f>VLOOKUP(E30,VIP!$A$2:$O18363,7,FALSE)</f>
        <v>Si</v>
      </c>
      <c r="I30" s="131" t="str">
        <f>VLOOKUP(E30,VIP!$A$2:$O10328,8,FALSE)</f>
        <v>Si</v>
      </c>
      <c r="J30" s="131" t="str">
        <f>VLOOKUP(E30,VIP!$A$2:$O10278,8,FALSE)</f>
        <v>Si</v>
      </c>
      <c r="K30" s="131" t="str">
        <f>VLOOKUP(E30,VIP!$A$2:$O13852,6,0)</f>
        <v>NO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1" t="s">
        <v>2219</v>
      </c>
    </row>
    <row r="31" spans="1:17" ht="18" x14ac:dyDescent="0.25">
      <c r="A31" s="131" t="str">
        <f>VLOOKUP(E31,'LISTADO ATM'!$A$2:$C$898,3,0)</f>
        <v>DISTRITO NACIONAL</v>
      </c>
      <c r="B31" s="126">
        <v>3335901709</v>
      </c>
      <c r="C31" s="133">
        <v>44343.734224537038</v>
      </c>
      <c r="D31" s="133" t="s">
        <v>2180</v>
      </c>
      <c r="E31" s="121">
        <v>686</v>
      </c>
      <c r="F31" s="147" t="str">
        <f>VLOOKUP(E31,VIP!$A$2:$O13506,2,0)</f>
        <v>DRBR686</v>
      </c>
      <c r="G31" s="131" t="str">
        <f>VLOOKUP(E31,'LISTADO ATM'!$A$2:$B$897,2,0)</f>
        <v>ATM Autoservicio Oficina Máximo Gómez</v>
      </c>
      <c r="H31" s="131" t="str">
        <f>VLOOKUP(E31,VIP!$A$2:$O18369,7,FALSE)</f>
        <v>Si</v>
      </c>
      <c r="I31" s="131" t="str">
        <f>VLOOKUP(E31,VIP!$A$2:$O10334,8,FALSE)</f>
        <v>Si</v>
      </c>
      <c r="J31" s="131" t="str">
        <f>VLOOKUP(E31,VIP!$A$2:$O10284,8,FALSE)</f>
        <v>Si</v>
      </c>
      <c r="K31" s="131" t="str">
        <f>VLOOKUP(E31,VIP!$A$2:$O13858,6,0)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1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3335902603</v>
      </c>
      <c r="C33" s="133">
        <v>44344.553807870368</v>
      </c>
      <c r="D33" s="133" t="s">
        <v>2180</v>
      </c>
      <c r="E33" s="121">
        <v>487</v>
      </c>
      <c r="F33" s="147" t="str">
        <f>VLOOKUP(E33,VIP!$A$2:$O13514,2,0)</f>
        <v>DRBR487</v>
      </c>
      <c r="G33" s="131" t="str">
        <f>VLOOKUP(E33,'LISTADO ATM'!$A$2:$B$897,2,0)</f>
        <v xml:space="preserve">ATM Olé Hainamosa </v>
      </c>
      <c r="H33" s="131" t="str">
        <f>VLOOKUP(E33,VIP!$A$2:$O18377,7,FALSE)</f>
        <v>Si</v>
      </c>
      <c r="I33" s="131" t="str">
        <f>VLOOKUP(E33,VIP!$A$2:$O10342,8,FALSE)</f>
        <v>Si</v>
      </c>
      <c r="J33" s="131" t="str">
        <f>VLOOKUP(E33,VIP!$A$2:$O10292,8,FALSE)</f>
        <v>Si</v>
      </c>
      <c r="K33" s="131" t="str">
        <f>VLOOKUP(E33,VIP!$A$2:$O13866,6,0)</f>
        <v>SI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1"/>
      <c r="Q33" s="141" t="s">
        <v>2219</v>
      </c>
    </row>
    <row r="34" spans="1:17" ht="18" x14ac:dyDescent="0.25">
      <c r="A34" s="131" t="str">
        <f>VLOOKUP(E34,'LISTADO ATM'!$A$2:$C$898,3,0)</f>
        <v>DISTRITO NACIONAL</v>
      </c>
      <c r="B34" s="126">
        <v>3335902711</v>
      </c>
      <c r="C34" s="133">
        <v>44344.581053240741</v>
      </c>
      <c r="D34" s="133" t="s">
        <v>2180</v>
      </c>
      <c r="E34" s="121">
        <v>10</v>
      </c>
      <c r="F34" s="142" t="str">
        <f>VLOOKUP(E34,VIP!$A$2:$O13516,2,0)</f>
        <v>DRBR010</v>
      </c>
      <c r="G34" s="131" t="str">
        <f>VLOOKUP(E34,'LISTADO ATM'!$A$2:$B$897,2,0)</f>
        <v xml:space="preserve">ATM Ministerio Salud Pública </v>
      </c>
      <c r="H34" s="131" t="str">
        <f>VLOOKUP(E34,VIP!$A$2:$O18379,7,FALSE)</f>
        <v>Si</v>
      </c>
      <c r="I34" s="131" t="str">
        <f>VLOOKUP(E34,VIP!$A$2:$O10344,8,FALSE)</f>
        <v>Si</v>
      </c>
      <c r="J34" s="131" t="str">
        <f>VLOOKUP(E34,VIP!$A$2:$O10294,8,FALSE)</f>
        <v>Si</v>
      </c>
      <c r="K34" s="131" t="str">
        <f>VLOOKUP(E34,VIP!$A$2:$O13868,6,0)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3335902719</v>
      </c>
      <c r="C35" s="133">
        <v>44344.583483796298</v>
      </c>
      <c r="D35" s="133" t="s">
        <v>2180</v>
      </c>
      <c r="E35" s="121">
        <v>264</v>
      </c>
      <c r="F35" s="142" t="str">
        <f>VLOOKUP(E35,VIP!$A$2:$O13517,2,0)</f>
        <v>DRBR264</v>
      </c>
      <c r="G35" s="131" t="str">
        <f>VLOOKUP(E35,'LISTADO ATM'!$A$2:$B$897,2,0)</f>
        <v xml:space="preserve">ATM S/M Nacional Independencia </v>
      </c>
      <c r="H35" s="131" t="str">
        <f>VLOOKUP(E35,VIP!$A$2:$O18380,7,FALSE)</f>
        <v>Si</v>
      </c>
      <c r="I35" s="131" t="str">
        <f>VLOOKUP(E35,VIP!$A$2:$O10345,8,FALSE)</f>
        <v>Si</v>
      </c>
      <c r="J35" s="131" t="str">
        <f>VLOOKUP(E35,VIP!$A$2:$O10295,8,FALSE)</f>
        <v>Si</v>
      </c>
      <c r="K35" s="131" t="str">
        <f>VLOOKUP(E35,VIP!$A$2:$O13869,6,0)</f>
        <v>SI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3335902746</v>
      </c>
      <c r="C36" s="133">
        <v>44344.587141203701</v>
      </c>
      <c r="D36" s="133" t="s">
        <v>2180</v>
      </c>
      <c r="E36" s="121">
        <v>298</v>
      </c>
      <c r="F36" s="142" t="str">
        <f>VLOOKUP(E36,VIP!$A$2:$O13519,2,0)</f>
        <v>DRBR298</v>
      </c>
      <c r="G36" s="131" t="str">
        <f>VLOOKUP(E36,'LISTADO ATM'!$A$2:$B$897,2,0)</f>
        <v xml:space="preserve">ATM S/M Aprezio Engombe </v>
      </c>
      <c r="H36" s="131" t="str">
        <f>VLOOKUP(E36,VIP!$A$2:$O18382,7,FALSE)</f>
        <v>Si</v>
      </c>
      <c r="I36" s="131" t="str">
        <f>VLOOKUP(E36,VIP!$A$2:$O10347,8,FALSE)</f>
        <v>Si</v>
      </c>
      <c r="J36" s="131" t="str">
        <f>VLOOKUP(E36,VIP!$A$2:$O10297,8,FALSE)</f>
        <v>Si</v>
      </c>
      <c r="K36" s="131" t="str">
        <f>VLOOKUP(E36,VIP!$A$2:$O13871,6,0)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1" t="s">
        <v>2219</v>
      </c>
    </row>
    <row r="37" spans="1:17" ht="18" x14ac:dyDescent="0.25">
      <c r="A37" s="131" t="str">
        <f>VLOOKUP(E37,'LISTADO ATM'!$A$2:$C$898,3,0)</f>
        <v>DISTRITO NACIONAL</v>
      </c>
      <c r="B37" s="126">
        <v>3335902812</v>
      </c>
      <c r="C37" s="133">
        <v>44344.61509259259</v>
      </c>
      <c r="D37" s="133" t="s">
        <v>2180</v>
      </c>
      <c r="E37" s="121">
        <v>919</v>
      </c>
      <c r="F37" s="142" t="str">
        <f>VLOOKUP(E37,VIP!$A$2:$O13520,2,0)</f>
        <v>DRBR16F</v>
      </c>
      <c r="G37" s="131" t="str">
        <f>VLOOKUP(E37,'LISTADO ATM'!$A$2:$B$897,2,0)</f>
        <v xml:space="preserve">ATM S/M La Cadena Sarasota </v>
      </c>
      <c r="H37" s="131" t="str">
        <f>VLOOKUP(E37,VIP!$A$2:$O18383,7,FALSE)</f>
        <v>Si</v>
      </c>
      <c r="I37" s="131" t="str">
        <f>VLOOKUP(E37,VIP!$A$2:$O10348,8,FALSE)</f>
        <v>Si</v>
      </c>
      <c r="J37" s="131" t="str">
        <f>VLOOKUP(E37,VIP!$A$2:$O10298,8,FALSE)</f>
        <v>Si</v>
      </c>
      <c r="K37" s="131" t="str">
        <f>VLOOKUP(E37,VIP!$A$2:$O13872,6,0)</f>
        <v>SI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41" t="s">
        <v>2219</v>
      </c>
    </row>
    <row r="38" spans="1:17" ht="18" x14ac:dyDescent="0.25">
      <c r="A38" s="131" t="str">
        <f>VLOOKUP(E38,'LISTADO ATM'!$A$2:$C$898,3,0)</f>
        <v>DISTRITO NACIONAL</v>
      </c>
      <c r="B38" s="126">
        <v>3335902885</v>
      </c>
      <c r="C38" s="133">
        <v>44344.641793981478</v>
      </c>
      <c r="D38" s="133" t="s">
        <v>2180</v>
      </c>
      <c r="E38" s="121">
        <v>961</v>
      </c>
      <c r="F38" s="142" t="str">
        <f>VLOOKUP(E38,VIP!$A$2:$O13581,2,0)</f>
        <v>DRBR03H</v>
      </c>
      <c r="G38" s="131" t="str">
        <f>VLOOKUP(E38,'LISTADO ATM'!$A$2:$B$897,2,0)</f>
        <v xml:space="preserve">ATM Listín Diario </v>
      </c>
      <c r="H38" s="131" t="str">
        <f>VLOOKUP(E38,VIP!$A$2:$O18444,7,FALSE)</f>
        <v>Si</v>
      </c>
      <c r="I38" s="131" t="str">
        <f>VLOOKUP(E38,VIP!$A$2:$O10409,8,FALSE)</f>
        <v>Si</v>
      </c>
      <c r="J38" s="131" t="str">
        <f>VLOOKUP(E38,VIP!$A$2:$O10359,8,FALSE)</f>
        <v>Si</v>
      </c>
      <c r="K38" s="131" t="str">
        <f>VLOOKUP(E38,VIP!$A$2:$O13933,6,0)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3335903121</v>
      </c>
      <c r="C39" s="133">
        <v>44344.786724537036</v>
      </c>
      <c r="D39" s="133" t="s">
        <v>2180</v>
      </c>
      <c r="E39" s="121">
        <v>34</v>
      </c>
      <c r="F39" s="142" t="str">
        <f>VLOOKUP(E39,VIP!$A$2:$O13565,2,0)</f>
        <v>DRBR034</v>
      </c>
      <c r="G39" s="131" t="str">
        <f>VLOOKUP(E39,'LISTADO ATM'!$A$2:$B$897,2,0)</f>
        <v xml:space="preserve">ATM Plaza de la Salud </v>
      </c>
      <c r="H39" s="131" t="str">
        <f>VLOOKUP(E39,VIP!$A$2:$O18428,7,FALSE)</f>
        <v>Si</v>
      </c>
      <c r="I39" s="131" t="str">
        <f>VLOOKUP(E39,VIP!$A$2:$O10393,8,FALSE)</f>
        <v>Si</v>
      </c>
      <c r="J39" s="131" t="str">
        <f>VLOOKUP(E39,VIP!$A$2:$O10343,8,FALSE)</f>
        <v>Si</v>
      </c>
      <c r="K39" s="131" t="str">
        <f>VLOOKUP(E39,VIP!$A$2:$O13917,6,0)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1" t="s">
        <v>2219</v>
      </c>
    </row>
    <row r="40" spans="1:17" ht="18" x14ac:dyDescent="0.25">
      <c r="A40" s="131" t="str">
        <f>VLOOKUP(E40,'LISTADO ATM'!$A$2:$C$898,3,0)</f>
        <v>SUR</v>
      </c>
      <c r="B40" s="126">
        <v>3335903122</v>
      </c>
      <c r="C40" s="133">
        <v>44344.787372685183</v>
      </c>
      <c r="D40" s="133" t="s">
        <v>2180</v>
      </c>
      <c r="E40" s="121">
        <v>360</v>
      </c>
      <c r="F40" s="142" t="str">
        <f>VLOOKUP(E40,VIP!$A$2:$O13564,2,0)</f>
        <v>DRBR360</v>
      </c>
      <c r="G40" s="131" t="str">
        <f>VLOOKUP(E40,'LISTADO ATM'!$A$2:$B$897,2,0)</f>
        <v>ATM Ayuntamiento Guayabal</v>
      </c>
      <c r="H40" s="131" t="str">
        <f>VLOOKUP(E40,VIP!$A$2:$O18427,7,FALSE)</f>
        <v>si</v>
      </c>
      <c r="I40" s="131" t="str">
        <f>VLOOKUP(E40,VIP!$A$2:$O10392,8,FALSE)</f>
        <v>si</v>
      </c>
      <c r="J40" s="131" t="str">
        <f>VLOOKUP(E40,VIP!$A$2:$O10342,8,FALSE)</f>
        <v>si</v>
      </c>
      <c r="K40" s="131" t="str">
        <f>VLOOKUP(E40,VIP!$A$2:$O13916,6,0)</f>
        <v>NO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1"/>
      <c r="Q40" s="141" t="s">
        <v>2219</v>
      </c>
    </row>
    <row r="41" spans="1:17" ht="18" x14ac:dyDescent="0.25">
      <c r="A41" s="131" t="str">
        <f>VLOOKUP(E41,'LISTADO ATM'!$A$2:$C$898,3,0)</f>
        <v>DISTRITO NACIONAL</v>
      </c>
      <c r="B41" s="126">
        <v>3335903123</v>
      </c>
      <c r="C41" s="133">
        <v>44344.788310185184</v>
      </c>
      <c r="D41" s="133" t="s">
        <v>2180</v>
      </c>
      <c r="E41" s="121">
        <v>915</v>
      </c>
      <c r="F41" s="142" t="str">
        <f>VLOOKUP(E41,VIP!$A$2:$O13563,2,0)</f>
        <v>DRBR24F</v>
      </c>
      <c r="G41" s="131" t="str">
        <f>VLOOKUP(E41,'LISTADO ATM'!$A$2:$B$897,2,0)</f>
        <v xml:space="preserve">ATM Multicentro La Sirena Aut. Duarte </v>
      </c>
      <c r="H41" s="131" t="str">
        <f>VLOOKUP(E41,VIP!$A$2:$O18426,7,FALSE)</f>
        <v>Si</v>
      </c>
      <c r="I41" s="131" t="str">
        <f>VLOOKUP(E41,VIP!$A$2:$O10391,8,FALSE)</f>
        <v>Si</v>
      </c>
      <c r="J41" s="131" t="str">
        <f>VLOOKUP(E41,VIP!$A$2:$O10341,8,FALSE)</f>
        <v>Si</v>
      </c>
      <c r="K41" s="131" t="str">
        <f>VLOOKUP(E41,VIP!$A$2:$O13915,6,0)</f>
        <v>SI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DISTRITO NACIONAL</v>
      </c>
      <c r="B42" s="126">
        <v>3335903125</v>
      </c>
      <c r="C42" s="133">
        <v>44344.789282407408</v>
      </c>
      <c r="D42" s="133" t="s">
        <v>2180</v>
      </c>
      <c r="E42" s="121">
        <v>35</v>
      </c>
      <c r="F42" s="147" t="str">
        <f>VLOOKUP(E42,VIP!$A$2:$O13561,2,0)</f>
        <v>DRBR035</v>
      </c>
      <c r="G42" s="131" t="str">
        <f>VLOOKUP(E42,'LISTADO ATM'!$A$2:$B$897,2,0)</f>
        <v xml:space="preserve">ATM Dirección General de Aduanas I </v>
      </c>
      <c r="H42" s="131" t="str">
        <f>VLOOKUP(E42,VIP!$A$2:$O18424,7,FALSE)</f>
        <v>Si</v>
      </c>
      <c r="I42" s="131" t="str">
        <f>VLOOKUP(E42,VIP!$A$2:$O10389,8,FALSE)</f>
        <v>Si</v>
      </c>
      <c r="J42" s="131" t="str">
        <f>VLOOKUP(E42,VIP!$A$2:$O10339,8,FALSE)</f>
        <v>Si</v>
      </c>
      <c r="K42" s="131" t="str">
        <f>VLOOKUP(E42,VIP!$A$2:$O13913,6,0)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1" t="s">
        <v>2219</v>
      </c>
    </row>
    <row r="43" spans="1:17" ht="18" x14ac:dyDescent="0.25">
      <c r="A43" s="131" t="str">
        <f>VLOOKUP(E43,'LISTADO ATM'!$A$2:$C$898,3,0)</f>
        <v>DISTRITO NACIONAL</v>
      </c>
      <c r="B43" s="126">
        <v>3335903142</v>
      </c>
      <c r="C43" s="133">
        <v>44344.800393518519</v>
      </c>
      <c r="D43" s="133" t="s">
        <v>2180</v>
      </c>
      <c r="E43" s="121">
        <v>160</v>
      </c>
      <c r="F43" s="142" t="str">
        <f>VLOOKUP(E43,VIP!$A$2:$O13547,2,0)</f>
        <v>DRBR160</v>
      </c>
      <c r="G43" s="131" t="str">
        <f>VLOOKUP(E43,'LISTADO ATM'!$A$2:$B$897,2,0)</f>
        <v xml:space="preserve">ATM Oficina Herrera </v>
      </c>
      <c r="H43" s="131" t="str">
        <f>VLOOKUP(E43,VIP!$A$2:$O18410,7,FALSE)</f>
        <v>Si</v>
      </c>
      <c r="I43" s="131" t="str">
        <f>VLOOKUP(E43,VIP!$A$2:$O10375,8,FALSE)</f>
        <v>Si</v>
      </c>
      <c r="J43" s="131" t="str">
        <f>VLOOKUP(E43,VIP!$A$2:$O10325,8,FALSE)</f>
        <v>Si</v>
      </c>
      <c r="K43" s="131" t="str">
        <f>VLOOKUP(E43,VIP!$A$2:$O13899,6,0)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1" t="s">
        <v>2219</v>
      </c>
    </row>
    <row r="44" spans="1:17" ht="18" x14ac:dyDescent="0.25">
      <c r="A44" s="131" t="str">
        <f>VLOOKUP(E44,'LISTADO ATM'!$A$2:$C$898,3,0)</f>
        <v>DISTRITO NACIONAL</v>
      </c>
      <c r="B44" s="126">
        <v>3335903173</v>
      </c>
      <c r="C44" s="133">
        <v>44344.91914351852</v>
      </c>
      <c r="D44" s="133" t="s">
        <v>2180</v>
      </c>
      <c r="E44" s="121">
        <v>623</v>
      </c>
      <c r="F44" s="142" t="str">
        <f>VLOOKUP(E44,VIP!$A$2:$O13555,2,0)</f>
        <v>DRBR623</v>
      </c>
      <c r="G44" s="131" t="str">
        <f>VLOOKUP(E44,'LISTADO ATM'!$A$2:$B$897,2,0)</f>
        <v xml:space="preserve">ATM Operaciones Especiales (Manoguayabo) </v>
      </c>
      <c r="H44" s="131" t="str">
        <f>VLOOKUP(E44,VIP!$A$2:$O18418,7,FALSE)</f>
        <v>Si</v>
      </c>
      <c r="I44" s="131" t="str">
        <f>VLOOKUP(E44,VIP!$A$2:$O10383,8,FALSE)</f>
        <v>Si</v>
      </c>
      <c r="J44" s="131" t="str">
        <f>VLOOKUP(E44,VIP!$A$2:$O10333,8,FALSE)</f>
        <v>Si</v>
      </c>
      <c r="K44" s="131" t="str">
        <f>VLOOKUP(E44,VIP!$A$2:$O13907,6,0)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ESTE</v>
      </c>
      <c r="B45" s="126">
        <v>3335903196</v>
      </c>
      <c r="C45" s="133">
        <v>44345.305185185185</v>
      </c>
      <c r="D45" s="133" t="s">
        <v>2180</v>
      </c>
      <c r="E45" s="121">
        <v>843</v>
      </c>
      <c r="F45" s="142" t="str">
        <f>VLOOKUP(E45,VIP!$A$2:$O13551,2,0)</f>
        <v>DRBR843</v>
      </c>
      <c r="G45" s="131" t="str">
        <f>VLOOKUP(E45,'LISTADO ATM'!$A$2:$B$897,2,0)</f>
        <v xml:space="preserve">ATM Oficina Romana Centro </v>
      </c>
      <c r="H45" s="131" t="str">
        <f>VLOOKUP(E45,VIP!$A$2:$O18414,7,FALSE)</f>
        <v>Si</v>
      </c>
      <c r="I45" s="131" t="str">
        <f>VLOOKUP(E45,VIP!$A$2:$O10379,8,FALSE)</f>
        <v>Si</v>
      </c>
      <c r="J45" s="131" t="str">
        <f>VLOOKUP(E45,VIP!$A$2:$O10329,8,FALSE)</f>
        <v>Si</v>
      </c>
      <c r="K45" s="131" t="str">
        <f>VLOOKUP(E45,VIP!$A$2:$O13903,6,0)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ESTE</v>
      </c>
      <c r="B46" s="126">
        <v>3335903228</v>
      </c>
      <c r="C46" s="133">
        <v>44345.371747685182</v>
      </c>
      <c r="D46" s="133" t="s">
        <v>2180</v>
      </c>
      <c r="E46" s="121">
        <v>681</v>
      </c>
      <c r="F46" s="142" t="str">
        <f>VLOOKUP(E46,VIP!$A$2:$O13550,2,0)</f>
        <v>DRBR681</v>
      </c>
      <c r="G46" s="131" t="str">
        <f>VLOOKUP(E46,'LISTADO ATM'!$A$2:$B$897,2,0)</f>
        <v xml:space="preserve">ATM Hotel Royalton II </v>
      </c>
      <c r="H46" s="131" t="str">
        <f>VLOOKUP(E46,VIP!$A$2:$O18413,7,FALSE)</f>
        <v>Si</v>
      </c>
      <c r="I46" s="131" t="str">
        <f>VLOOKUP(E46,VIP!$A$2:$O10378,8,FALSE)</f>
        <v>Si</v>
      </c>
      <c r="J46" s="131" t="str">
        <f>VLOOKUP(E46,VIP!$A$2:$O10328,8,FALSE)</f>
        <v>Si</v>
      </c>
      <c r="K46" s="131" t="str">
        <f>VLOOKUP(E46,VIP!$A$2:$O13902,6,0)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1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3335903295</v>
      </c>
      <c r="C47" s="133">
        <v>44345.406111111108</v>
      </c>
      <c r="D47" s="133" t="s">
        <v>2470</v>
      </c>
      <c r="E47" s="121">
        <v>476</v>
      </c>
      <c r="F47" s="142" t="str">
        <f>VLOOKUP(E47,VIP!$A$2:$O13555,2,0)</f>
        <v>DRBR476</v>
      </c>
      <c r="G47" s="131" t="str">
        <f>VLOOKUP(E47,'LISTADO ATM'!$A$2:$B$897,2,0)</f>
        <v xml:space="preserve">ATM Multicentro La Sirena Las Caobas </v>
      </c>
      <c r="H47" s="131" t="str">
        <f>VLOOKUP(E47,VIP!$A$2:$O18418,7,FALSE)</f>
        <v>Si</v>
      </c>
      <c r="I47" s="131" t="str">
        <f>VLOOKUP(E47,VIP!$A$2:$O10383,8,FALSE)</f>
        <v>Si</v>
      </c>
      <c r="J47" s="131" t="str">
        <f>VLOOKUP(E47,VIP!$A$2:$O10333,8,FALSE)</f>
        <v>Si</v>
      </c>
      <c r="K47" s="131" t="str">
        <f>VLOOKUP(E47,VIP!$A$2:$O13907,6,0)</f>
        <v>SI</v>
      </c>
      <c r="L47" s="122" t="s">
        <v>2219</v>
      </c>
      <c r="M47" s="132" t="s">
        <v>2446</v>
      </c>
      <c r="N47" s="132" t="s">
        <v>2453</v>
      </c>
      <c r="O47" s="131" t="s">
        <v>2565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3335903297</v>
      </c>
      <c r="C48" s="133">
        <v>44345.406701388885</v>
      </c>
      <c r="D48" s="133" t="s">
        <v>2470</v>
      </c>
      <c r="E48" s="121">
        <v>935</v>
      </c>
      <c r="F48" s="142" t="str">
        <f>VLOOKUP(E48,VIP!$A$2:$O13554,2,0)</f>
        <v>DRBR16J</v>
      </c>
      <c r="G48" s="131" t="str">
        <f>VLOOKUP(E48,'LISTADO ATM'!$A$2:$B$897,2,0)</f>
        <v xml:space="preserve">ATM Oficina John F. Kennedy </v>
      </c>
      <c r="H48" s="131" t="str">
        <f>VLOOKUP(E48,VIP!$A$2:$O18417,7,FALSE)</f>
        <v>Si</v>
      </c>
      <c r="I48" s="131" t="str">
        <f>VLOOKUP(E48,VIP!$A$2:$O10382,8,FALSE)</f>
        <v>Si</v>
      </c>
      <c r="J48" s="131" t="str">
        <f>VLOOKUP(E48,VIP!$A$2:$O10332,8,FALSE)</f>
        <v>Si</v>
      </c>
      <c r="K48" s="131" t="str">
        <f>VLOOKUP(E48,VIP!$A$2:$O13906,6,0)</f>
        <v>SI</v>
      </c>
      <c r="L48" s="122" t="s">
        <v>2219</v>
      </c>
      <c r="M48" s="132" t="s">
        <v>2446</v>
      </c>
      <c r="N48" s="132" t="s">
        <v>2453</v>
      </c>
      <c r="O48" s="131" t="s">
        <v>2565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ESTE</v>
      </c>
      <c r="B49" s="126">
        <v>3335903342</v>
      </c>
      <c r="C49" s="133">
        <v>44345.446250000001</v>
      </c>
      <c r="D49" s="133" t="s">
        <v>2180</v>
      </c>
      <c r="E49" s="121">
        <v>368</v>
      </c>
      <c r="F49" s="142" t="str">
        <f>VLOOKUP(E49,VIP!$A$2:$O13566,2,0)</f>
        <v xml:space="preserve">DRBR368 </v>
      </c>
      <c r="G49" s="131" t="str">
        <f>VLOOKUP(E49,'LISTADO ATM'!$A$2:$B$897,2,0)</f>
        <v>ATM Ayuntamiento Peralvillo</v>
      </c>
      <c r="H49" s="131" t="str">
        <f>VLOOKUP(E49,VIP!$A$2:$O18429,7,FALSE)</f>
        <v>N/A</v>
      </c>
      <c r="I49" s="131" t="str">
        <f>VLOOKUP(E49,VIP!$A$2:$O10394,8,FALSE)</f>
        <v>N/A</v>
      </c>
      <c r="J49" s="131" t="str">
        <f>VLOOKUP(E49,VIP!$A$2:$O10344,8,FALSE)</f>
        <v>N/A</v>
      </c>
      <c r="K49" s="131" t="str">
        <f>VLOOKUP(E49,VIP!$A$2:$O13918,6,0)</f>
        <v>N/A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1" t="s">
        <v>2219</v>
      </c>
    </row>
    <row r="50" spans="1:17" ht="18" x14ac:dyDescent="0.25">
      <c r="A50" s="131" t="str">
        <f>VLOOKUP(E50,'LISTADO ATM'!$A$2:$C$898,3,0)</f>
        <v>NORTE</v>
      </c>
      <c r="B50" s="126">
        <v>3335903454</v>
      </c>
      <c r="C50" s="133">
        <v>44345.593854166669</v>
      </c>
      <c r="D50" s="133" t="s">
        <v>2180</v>
      </c>
      <c r="E50" s="121">
        <v>310</v>
      </c>
      <c r="F50" s="153" t="str">
        <f>VLOOKUP(E50,VIP!$A$2:$O13561,2,0)</f>
        <v>DRBR310</v>
      </c>
      <c r="G50" s="131" t="str">
        <f>VLOOKUP(E50,'LISTADO ATM'!$A$2:$B$897,2,0)</f>
        <v xml:space="preserve">ATM Farmacia San Judas Tadeo Jarabacoa </v>
      </c>
      <c r="H50" s="131" t="str">
        <f>VLOOKUP(E50,VIP!$A$2:$O18424,7,FALSE)</f>
        <v>Si</v>
      </c>
      <c r="I50" s="131" t="str">
        <f>VLOOKUP(E50,VIP!$A$2:$O10389,8,FALSE)</f>
        <v>Si</v>
      </c>
      <c r="J50" s="131" t="str">
        <f>VLOOKUP(E50,VIP!$A$2:$O10339,8,FALSE)</f>
        <v>Si</v>
      </c>
      <c r="K50" s="131" t="str">
        <f>VLOOKUP(E50,VIP!$A$2:$O13913,6,0)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2573</v>
      </c>
    </row>
    <row r="51" spans="1:17" ht="18" x14ac:dyDescent="0.25">
      <c r="A51" s="131" t="str">
        <f>VLOOKUP(E51,'LISTADO ATM'!$A$2:$C$898,3,0)</f>
        <v>DISTRITO NACIONAL</v>
      </c>
      <c r="B51" s="126" t="s">
        <v>2646</v>
      </c>
      <c r="C51" s="133">
        <v>44345.826990740738</v>
      </c>
      <c r="D51" s="133" t="s">
        <v>2180</v>
      </c>
      <c r="E51" s="121">
        <v>698</v>
      </c>
      <c r="F51" s="153" t="str">
        <f>VLOOKUP(E51,VIP!$A$2:$O13583,2,0)</f>
        <v>DRBR698</v>
      </c>
      <c r="G51" s="131" t="str">
        <f>VLOOKUP(E51,'LISTADO ATM'!$A$2:$B$897,2,0)</f>
        <v>ATM Parador Bellamar</v>
      </c>
      <c r="H51" s="131" t="str">
        <f>VLOOKUP(E51,VIP!$A$2:$O18446,7,FALSE)</f>
        <v>Si</v>
      </c>
      <c r="I51" s="131" t="str">
        <f>VLOOKUP(E51,VIP!$A$2:$O10411,8,FALSE)</f>
        <v>Si</v>
      </c>
      <c r="J51" s="131" t="str">
        <f>VLOOKUP(E51,VIP!$A$2:$O10361,8,FALSE)</f>
        <v>Si</v>
      </c>
      <c r="K51" s="131" t="str">
        <f>VLOOKUP(E51,VIP!$A$2:$O13935,6,0)</f>
        <v>NO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1" t="s">
        <v>2219</v>
      </c>
    </row>
    <row r="52" spans="1:17" ht="18" x14ac:dyDescent="0.25">
      <c r="A52" s="131" t="str">
        <f>VLOOKUP(E52,'LISTADO ATM'!$A$2:$C$898,3,0)</f>
        <v>ESTE</v>
      </c>
      <c r="B52" s="126" t="s">
        <v>2644</v>
      </c>
      <c r="C52" s="133">
        <v>44345.839988425927</v>
      </c>
      <c r="D52" s="133" t="s">
        <v>2180</v>
      </c>
      <c r="E52" s="121">
        <v>830</v>
      </c>
      <c r="F52" s="153" t="str">
        <f>VLOOKUP(E52,VIP!$A$2:$O13581,2,0)</f>
        <v>DRBR830</v>
      </c>
      <c r="G52" s="131" t="str">
        <f>VLOOKUP(E52,'LISTADO ATM'!$A$2:$B$897,2,0)</f>
        <v xml:space="preserve">ATM UNP Sabana Grande de Boyá </v>
      </c>
      <c r="H52" s="131" t="str">
        <f>VLOOKUP(E52,VIP!$A$2:$O18444,7,FALSE)</f>
        <v>Si</v>
      </c>
      <c r="I52" s="131" t="str">
        <f>VLOOKUP(E52,VIP!$A$2:$O10409,8,FALSE)</f>
        <v>Si</v>
      </c>
      <c r="J52" s="131" t="str">
        <f>VLOOKUP(E52,VIP!$A$2:$O10359,8,FALSE)</f>
        <v>Si</v>
      </c>
      <c r="K52" s="131" t="str">
        <f>VLOOKUP(E52,VIP!$A$2:$O13933,6,0)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NORTE</v>
      </c>
      <c r="B53" s="126" t="s">
        <v>2643</v>
      </c>
      <c r="C53" s="133">
        <v>44345.843993055554</v>
      </c>
      <c r="D53" s="133" t="s">
        <v>2181</v>
      </c>
      <c r="E53" s="121">
        <v>760</v>
      </c>
      <c r="F53" s="153" t="str">
        <f>VLOOKUP(E53,VIP!$A$2:$O13580,2,0)</f>
        <v>DRBR760</v>
      </c>
      <c r="G53" s="131" t="str">
        <f>VLOOKUP(E53,'LISTADO ATM'!$A$2:$B$897,2,0)</f>
        <v xml:space="preserve">ATM UNP Cruce Guayacanes (Mao) </v>
      </c>
      <c r="H53" s="131" t="str">
        <f>VLOOKUP(E53,VIP!$A$2:$O18443,7,FALSE)</f>
        <v>Si</v>
      </c>
      <c r="I53" s="131" t="str">
        <f>VLOOKUP(E53,VIP!$A$2:$O10408,8,FALSE)</f>
        <v>Si</v>
      </c>
      <c r="J53" s="131" t="str">
        <f>VLOOKUP(E53,VIP!$A$2:$O10358,8,FALSE)</f>
        <v>Si</v>
      </c>
      <c r="K53" s="131" t="str">
        <f>VLOOKUP(E53,VIP!$A$2:$O13932,6,0)</f>
        <v>NO</v>
      </c>
      <c r="L53" s="122" t="s">
        <v>2219</v>
      </c>
      <c r="M53" s="132" t="s">
        <v>2446</v>
      </c>
      <c r="N53" s="132" t="s">
        <v>2453</v>
      </c>
      <c r="O53" s="131" t="s">
        <v>2550</v>
      </c>
      <c r="P53" s="131"/>
      <c r="Q53" s="141" t="s">
        <v>2219</v>
      </c>
    </row>
    <row r="54" spans="1:17" ht="18" x14ac:dyDescent="0.25">
      <c r="A54" s="131" t="str">
        <f>VLOOKUP(E54,'LISTADO ATM'!$A$2:$C$898,3,0)</f>
        <v>DISTRITO NACIONAL</v>
      </c>
      <c r="B54" s="126">
        <v>3335903414</v>
      </c>
      <c r="C54" s="133">
        <v>44345.525462962964</v>
      </c>
      <c r="D54" s="133" t="s">
        <v>2180</v>
      </c>
      <c r="E54" s="121">
        <v>18</v>
      </c>
      <c r="F54" s="143" t="str">
        <f>VLOOKUP(E54,VIP!$A$2:$O13558,2,0)</f>
        <v>DRBR018</v>
      </c>
      <c r="G54" s="131" t="str">
        <f>VLOOKUP(E54,'LISTADO ATM'!$A$2:$B$897,2,0)</f>
        <v xml:space="preserve">ATM Oficina Haina Occidental I </v>
      </c>
      <c r="H54" s="131" t="str">
        <f>VLOOKUP(E54,VIP!$A$2:$O18421,7,FALSE)</f>
        <v>Si</v>
      </c>
      <c r="I54" s="131" t="str">
        <f>VLOOKUP(E54,VIP!$A$2:$O10386,8,FALSE)</f>
        <v>Si</v>
      </c>
      <c r="J54" s="131" t="str">
        <f>VLOOKUP(E54,VIP!$A$2:$O10336,8,FALSE)</f>
        <v>Si</v>
      </c>
      <c r="K54" s="131" t="str">
        <f>VLOOKUP(E54,VIP!$A$2:$O13910,6,0)</f>
        <v>SI</v>
      </c>
      <c r="L54" s="122" t="s">
        <v>2572</v>
      </c>
      <c r="M54" s="151" t="s">
        <v>2564</v>
      </c>
      <c r="N54" s="132" t="s">
        <v>2453</v>
      </c>
      <c r="O54" s="131" t="s">
        <v>2455</v>
      </c>
      <c r="P54" s="131"/>
      <c r="Q54" s="152">
        <v>44345.580555555556</v>
      </c>
    </row>
    <row r="55" spans="1:17" ht="18" x14ac:dyDescent="0.25">
      <c r="A55" s="131" t="str">
        <f>VLOOKUP(E55,'LISTADO ATM'!$A$2:$C$898,3,0)</f>
        <v>ESTE</v>
      </c>
      <c r="B55" s="126">
        <v>3335903421</v>
      </c>
      <c r="C55" s="133">
        <v>44345.535138888888</v>
      </c>
      <c r="D55" s="133" t="s">
        <v>2180</v>
      </c>
      <c r="E55" s="121">
        <v>386</v>
      </c>
      <c r="F55" s="143" t="str">
        <f>VLOOKUP(E55,VIP!$A$2:$O13556,2,0)</f>
        <v>DRBR386</v>
      </c>
      <c r="G55" s="131" t="str">
        <f>VLOOKUP(E55,'LISTADO ATM'!$A$2:$B$897,2,0)</f>
        <v xml:space="preserve">ATM Plaza Verón II </v>
      </c>
      <c r="H55" s="131" t="str">
        <f>VLOOKUP(E55,VIP!$A$2:$O18419,7,FALSE)</f>
        <v>Si</v>
      </c>
      <c r="I55" s="131" t="str">
        <f>VLOOKUP(E55,VIP!$A$2:$O10384,8,FALSE)</f>
        <v>Si</v>
      </c>
      <c r="J55" s="131" t="str">
        <f>VLOOKUP(E55,VIP!$A$2:$O10334,8,FALSE)</f>
        <v>Si</v>
      </c>
      <c r="K55" s="131" t="str">
        <f>VLOOKUP(E55,VIP!$A$2:$O13908,6,0)</f>
        <v>NO</v>
      </c>
      <c r="L55" s="122" t="s">
        <v>2572</v>
      </c>
      <c r="M55" s="132" t="s">
        <v>2446</v>
      </c>
      <c r="N55" s="132" t="s">
        <v>2453</v>
      </c>
      <c r="O55" s="131" t="s">
        <v>2455</v>
      </c>
      <c r="P55" s="131"/>
      <c r="Q55" s="141" t="s">
        <v>2572</v>
      </c>
    </row>
    <row r="56" spans="1:17" ht="18" x14ac:dyDescent="0.25">
      <c r="A56" s="131" t="str">
        <f>VLOOKUP(E56,'LISTADO ATM'!$A$2:$C$898,3,0)</f>
        <v>NORTE</v>
      </c>
      <c r="B56" s="126">
        <v>3335903429</v>
      </c>
      <c r="C56" s="133">
        <v>44345.539780092593</v>
      </c>
      <c r="D56" s="133" t="s">
        <v>2181</v>
      </c>
      <c r="E56" s="121">
        <v>643</v>
      </c>
      <c r="F56" s="147" t="str">
        <f>VLOOKUP(E56,VIP!$A$2:$O13555,2,0)</f>
        <v>DRBR127</v>
      </c>
      <c r="G56" s="131" t="str">
        <f>VLOOKUP(E56,'LISTADO ATM'!$A$2:$B$897,2,0)</f>
        <v xml:space="preserve">ATM Oficina Valerio </v>
      </c>
      <c r="H56" s="131" t="str">
        <f>VLOOKUP(E56,VIP!$A$2:$O18418,7,FALSE)</f>
        <v>Si</v>
      </c>
      <c r="I56" s="131" t="str">
        <f>VLOOKUP(E56,VIP!$A$2:$O10383,8,FALSE)</f>
        <v>No</v>
      </c>
      <c r="J56" s="131" t="str">
        <f>VLOOKUP(E56,VIP!$A$2:$O10333,8,FALSE)</f>
        <v>No</v>
      </c>
      <c r="K56" s="131" t="str">
        <f>VLOOKUP(E56,VIP!$A$2:$O13907,6,0)</f>
        <v>NO</v>
      </c>
      <c r="L56" s="122" t="s">
        <v>2572</v>
      </c>
      <c r="M56" s="132" t="s">
        <v>2446</v>
      </c>
      <c r="N56" s="132" t="s">
        <v>2453</v>
      </c>
      <c r="O56" s="131" t="s">
        <v>2562</v>
      </c>
      <c r="P56" s="131"/>
      <c r="Q56" s="141" t="s">
        <v>2572</v>
      </c>
    </row>
    <row r="57" spans="1:17" ht="18" x14ac:dyDescent="0.25">
      <c r="A57" s="131" t="str">
        <f>VLOOKUP(E57,'LISTADO ATM'!$A$2:$C$898,3,0)</f>
        <v>DISTRITO NACIONAL</v>
      </c>
      <c r="B57" s="126">
        <v>3335903430</v>
      </c>
      <c r="C57" s="133">
        <v>44345.541909722226</v>
      </c>
      <c r="D57" s="133" t="s">
        <v>2180</v>
      </c>
      <c r="E57" s="121">
        <v>224</v>
      </c>
      <c r="F57" s="143" t="str">
        <f>VLOOKUP(E57,VIP!$A$2:$O13554,2,0)</f>
        <v>DRBR224</v>
      </c>
      <c r="G57" s="131" t="str">
        <f>VLOOKUP(E57,'LISTADO ATM'!$A$2:$B$897,2,0)</f>
        <v xml:space="preserve">ATM S/M Nacional El Millón (Núñez de Cáceres) </v>
      </c>
      <c r="H57" s="131" t="str">
        <f>VLOOKUP(E57,VIP!$A$2:$O18417,7,FALSE)</f>
        <v>Si</v>
      </c>
      <c r="I57" s="131" t="str">
        <f>VLOOKUP(E57,VIP!$A$2:$O10382,8,FALSE)</f>
        <v>Si</v>
      </c>
      <c r="J57" s="131" t="str">
        <f>VLOOKUP(E57,VIP!$A$2:$O10332,8,FALSE)</f>
        <v>Si</v>
      </c>
      <c r="K57" s="131" t="str">
        <f>VLOOKUP(E57,VIP!$A$2:$O13906,6,0)</f>
        <v>SI</v>
      </c>
      <c r="L57" s="122" t="s">
        <v>2572</v>
      </c>
      <c r="M57" s="132" t="s">
        <v>2446</v>
      </c>
      <c r="N57" s="132" t="s">
        <v>2453</v>
      </c>
      <c r="O57" s="131" t="s">
        <v>2455</v>
      </c>
      <c r="P57" s="131"/>
      <c r="Q57" s="141" t="s">
        <v>2572</v>
      </c>
    </row>
    <row r="58" spans="1:17" ht="18" x14ac:dyDescent="0.25">
      <c r="A58" s="131" t="str">
        <f>VLOOKUP(E58,'LISTADO ATM'!$A$2:$C$898,3,0)</f>
        <v>SUR</v>
      </c>
      <c r="B58" s="126">
        <v>3335900393</v>
      </c>
      <c r="C58" s="133">
        <v>44343.23541666667</v>
      </c>
      <c r="D58" s="133" t="s">
        <v>2180</v>
      </c>
      <c r="E58" s="121">
        <v>616</v>
      </c>
      <c r="F58" s="143" t="str">
        <f>VLOOKUP(E58,VIP!$A$2:$O13536,2,0)</f>
        <v>DRBR187</v>
      </c>
      <c r="G58" s="131" t="str">
        <f>VLOOKUP(E58,'LISTADO ATM'!$A$2:$B$897,2,0)</f>
        <v xml:space="preserve">ATM 5ta. Brigada Barahona </v>
      </c>
      <c r="H58" s="131" t="str">
        <f>VLOOKUP(E58,VIP!$A$2:$O18399,7,FALSE)</f>
        <v>Si</v>
      </c>
      <c r="I58" s="131" t="str">
        <f>VLOOKUP(E58,VIP!$A$2:$O10364,8,FALSE)</f>
        <v>Si</v>
      </c>
      <c r="J58" s="131" t="str">
        <f>VLOOKUP(E58,VIP!$A$2:$O10314,8,FALSE)</f>
        <v>Si</v>
      </c>
      <c r="K58" s="131" t="str">
        <f>VLOOKUP(E58,VIP!$A$2:$O13888,6,0)</f>
        <v>NO</v>
      </c>
      <c r="L58" s="122" t="s">
        <v>2245</v>
      </c>
      <c r="M58" s="151" t="s">
        <v>2564</v>
      </c>
      <c r="N58" s="132" t="s">
        <v>2453</v>
      </c>
      <c r="O58" s="131" t="s">
        <v>2455</v>
      </c>
      <c r="P58" s="131"/>
      <c r="Q58" s="152">
        <v>44345.402777777781</v>
      </c>
    </row>
    <row r="59" spans="1:17" ht="18" x14ac:dyDescent="0.25">
      <c r="A59" s="131" t="str">
        <f>VLOOKUP(E59,'LISTADO ATM'!$A$2:$C$898,3,0)</f>
        <v>DISTRITO NACIONAL</v>
      </c>
      <c r="B59" s="126">
        <v>3335901831</v>
      </c>
      <c r="C59" s="133">
        <v>44344.310335648152</v>
      </c>
      <c r="D59" s="133" t="s">
        <v>2180</v>
      </c>
      <c r="E59" s="121">
        <v>672</v>
      </c>
      <c r="F59" s="143" t="str">
        <f>VLOOKUP(E59,VIP!$A$2:$O13538,2,0)</f>
        <v>DRBR672</v>
      </c>
      <c r="G59" s="131" t="str">
        <f>VLOOKUP(E59,'LISTADO ATM'!$A$2:$B$897,2,0)</f>
        <v>ATM Destacamento Policía Nacional La Victoria</v>
      </c>
      <c r="H59" s="131" t="str">
        <f>VLOOKUP(E59,VIP!$A$2:$O18401,7,FALSE)</f>
        <v>Si</v>
      </c>
      <c r="I59" s="131" t="str">
        <f>VLOOKUP(E59,VIP!$A$2:$O10366,8,FALSE)</f>
        <v>Si</v>
      </c>
      <c r="J59" s="131" t="str">
        <f>VLOOKUP(E59,VIP!$A$2:$O10316,8,FALSE)</f>
        <v>Si</v>
      </c>
      <c r="K59" s="131" t="str">
        <f>VLOOKUP(E59,VIP!$A$2:$O13890,6,0)</f>
        <v>SI</v>
      </c>
      <c r="L59" s="122" t="s">
        <v>2245</v>
      </c>
      <c r="M59" s="151" t="s">
        <v>2564</v>
      </c>
      <c r="N59" s="132" t="s">
        <v>2453</v>
      </c>
      <c r="O59" s="131" t="s">
        <v>2455</v>
      </c>
      <c r="P59" s="131"/>
      <c r="Q59" s="152">
        <v>44345.503472222219</v>
      </c>
    </row>
    <row r="60" spans="1:17" ht="18" x14ac:dyDescent="0.25">
      <c r="A60" s="131" t="str">
        <f>VLOOKUP(E60,'LISTADO ATM'!$A$2:$C$898,3,0)</f>
        <v>ESTE</v>
      </c>
      <c r="B60" s="126">
        <v>3335902652</v>
      </c>
      <c r="C60" s="133">
        <v>44344.565682870372</v>
      </c>
      <c r="D60" s="133" t="s">
        <v>2180</v>
      </c>
      <c r="E60" s="121">
        <v>161</v>
      </c>
      <c r="F60" s="143" t="str">
        <f>VLOOKUP(E60,VIP!$A$2:$O13540,2,0)</f>
        <v>DRBR161</v>
      </c>
      <c r="G60" s="131" t="str">
        <f>VLOOKUP(E60,'LISTADO ATM'!$A$2:$B$897,2,0)</f>
        <v xml:space="preserve">ATM Jumbo Punta Cana </v>
      </c>
      <c r="H60" s="131" t="str">
        <f>VLOOKUP(E60,VIP!$A$2:$O18403,7,FALSE)</f>
        <v>Si</v>
      </c>
      <c r="I60" s="131" t="str">
        <f>VLOOKUP(E60,VIP!$A$2:$O10368,8,FALSE)</f>
        <v>Si</v>
      </c>
      <c r="J60" s="131" t="str">
        <f>VLOOKUP(E60,VIP!$A$2:$O10318,8,FALSE)</f>
        <v>Si</v>
      </c>
      <c r="K60" s="131" t="str">
        <f>VLOOKUP(E60,VIP!$A$2:$O13892,6,0)</f>
        <v>NO</v>
      </c>
      <c r="L60" s="122" t="s">
        <v>2245</v>
      </c>
      <c r="M60" s="151" t="s">
        <v>2564</v>
      </c>
      <c r="N60" s="132" t="s">
        <v>2453</v>
      </c>
      <c r="O60" s="131" t="s">
        <v>2455</v>
      </c>
      <c r="P60" s="131"/>
      <c r="Q60" s="152">
        <v>44345.649305555555</v>
      </c>
    </row>
    <row r="61" spans="1:17" ht="18" x14ac:dyDescent="0.25">
      <c r="A61" s="131" t="str">
        <f>VLOOKUP(E61,'LISTADO ATM'!$A$2:$C$898,3,0)</f>
        <v>DISTRITO NACIONAL</v>
      </c>
      <c r="B61" s="126">
        <v>3335903188</v>
      </c>
      <c r="C61" s="133">
        <v>44345.061388888891</v>
      </c>
      <c r="D61" s="133" t="s">
        <v>2180</v>
      </c>
      <c r="E61" s="121">
        <v>622</v>
      </c>
      <c r="F61" s="143" t="str">
        <f>VLOOKUP(E61,VIP!$A$2:$O13547,2,0)</f>
        <v>DRBR622</v>
      </c>
      <c r="G61" s="131" t="str">
        <f>VLOOKUP(E61,'LISTADO ATM'!$A$2:$B$897,2,0)</f>
        <v xml:space="preserve">ATM Ayuntamiento D.N. </v>
      </c>
      <c r="H61" s="131" t="str">
        <f>VLOOKUP(E61,VIP!$A$2:$O18410,7,FALSE)</f>
        <v>Si</v>
      </c>
      <c r="I61" s="131" t="str">
        <f>VLOOKUP(E61,VIP!$A$2:$O10375,8,FALSE)</f>
        <v>Si</v>
      </c>
      <c r="J61" s="131" t="str">
        <f>VLOOKUP(E61,VIP!$A$2:$O10325,8,FALSE)</f>
        <v>Si</v>
      </c>
      <c r="K61" s="131" t="str">
        <f>VLOOKUP(E61,VIP!$A$2:$O13899,6,0)</f>
        <v>NO</v>
      </c>
      <c r="L61" s="122" t="s">
        <v>2245</v>
      </c>
      <c r="M61" s="151" t="s">
        <v>2564</v>
      </c>
      <c r="N61" s="132" t="s">
        <v>2453</v>
      </c>
      <c r="O61" s="131" t="s">
        <v>2455</v>
      </c>
      <c r="P61" s="131"/>
      <c r="Q61" s="152">
        <v>44345.774305555555</v>
      </c>
    </row>
    <row r="62" spans="1:17" ht="18" x14ac:dyDescent="0.25">
      <c r="A62" s="131" t="str">
        <f>VLOOKUP(E62,'LISTADO ATM'!$A$2:$C$898,3,0)</f>
        <v>DISTRITO NACIONAL</v>
      </c>
      <c r="B62" s="126">
        <v>3335903191</v>
      </c>
      <c r="C62" s="133">
        <v>44345.156377314815</v>
      </c>
      <c r="D62" s="133" t="s">
        <v>2180</v>
      </c>
      <c r="E62" s="121">
        <v>338</v>
      </c>
      <c r="F62" s="143" t="str">
        <f>VLOOKUP(E62,VIP!$A$2:$O13556,2,0)</f>
        <v>DRBR338</v>
      </c>
      <c r="G62" s="131" t="str">
        <f>VLOOKUP(E62,'LISTADO ATM'!$A$2:$B$897,2,0)</f>
        <v>ATM S/M Aprezio Pantoja</v>
      </c>
      <c r="H62" s="131" t="str">
        <f>VLOOKUP(E62,VIP!$A$2:$O18419,7,FALSE)</f>
        <v>Si</v>
      </c>
      <c r="I62" s="131" t="str">
        <f>VLOOKUP(E62,VIP!$A$2:$O10384,8,FALSE)</f>
        <v>Si</v>
      </c>
      <c r="J62" s="131" t="str">
        <f>VLOOKUP(E62,VIP!$A$2:$O10334,8,FALSE)</f>
        <v>Si</v>
      </c>
      <c r="K62" s="131" t="str">
        <f>VLOOKUP(E62,VIP!$A$2:$O13908,6,0)</f>
        <v>NO</v>
      </c>
      <c r="L62" s="122" t="s">
        <v>2245</v>
      </c>
      <c r="M62" s="151" t="s">
        <v>2564</v>
      </c>
      <c r="N62" s="132" t="s">
        <v>2453</v>
      </c>
      <c r="O62" s="131" t="s">
        <v>2455</v>
      </c>
      <c r="P62" s="131"/>
      <c r="Q62" s="152">
        <v>44345.656944444447</v>
      </c>
    </row>
    <row r="63" spans="1:17" ht="18" x14ac:dyDescent="0.25">
      <c r="A63" s="131" t="str">
        <f>VLOOKUP(E63,'LISTADO ATM'!$A$2:$C$898,3,0)</f>
        <v>ESTE</v>
      </c>
      <c r="B63" s="126">
        <v>3335903192</v>
      </c>
      <c r="C63" s="133">
        <v>44345.157465277778</v>
      </c>
      <c r="D63" s="133" t="s">
        <v>2180</v>
      </c>
      <c r="E63" s="121">
        <v>651</v>
      </c>
      <c r="F63" s="143" t="str">
        <f>VLOOKUP(E63,VIP!$A$2:$O13555,2,0)</f>
        <v>DRBR651</v>
      </c>
      <c r="G63" s="131" t="str">
        <f>VLOOKUP(E63,'LISTADO ATM'!$A$2:$B$897,2,0)</f>
        <v>ATM Eco Petroleo Romana</v>
      </c>
      <c r="H63" s="131" t="str">
        <f>VLOOKUP(E63,VIP!$A$2:$O18418,7,FALSE)</f>
        <v>Si</v>
      </c>
      <c r="I63" s="131" t="str">
        <f>VLOOKUP(E63,VIP!$A$2:$O10383,8,FALSE)</f>
        <v>Si</v>
      </c>
      <c r="J63" s="131" t="str">
        <f>VLOOKUP(E63,VIP!$A$2:$O10333,8,FALSE)</f>
        <v>Si</v>
      </c>
      <c r="K63" s="131" t="str">
        <f>VLOOKUP(E63,VIP!$A$2:$O13907,6,0)</f>
        <v>NO</v>
      </c>
      <c r="L63" s="122" t="s">
        <v>2245</v>
      </c>
      <c r="M63" s="151" t="s">
        <v>2564</v>
      </c>
      <c r="N63" s="132" t="s">
        <v>2453</v>
      </c>
      <c r="O63" s="131" t="s">
        <v>2455</v>
      </c>
      <c r="P63" s="131"/>
      <c r="Q63" s="152">
        <v>44345.404166666667</v>
      </c>
    </row>
    <row r="64" spans="1:17" ht="18" x14ac:dyDescent="0.25">
      <c r="A64" s="131" t="str">
        <f>VLOOKUP(E64,'LISTADO ATM'!$A$2:$C$898,3,0)</f>
        <v>ESTE</v>
      </c>
      <c r="B64" s="126">
        <v>3335903193</v>
      </c>
      <c r="C64" s="133">
        <v>44345.252708333333</v>
      </c>
      <c r="D64" s="133" t="s">
        <v>2180</v>
      </c>
      <c r="E64" s="121">
        <v>822</v>
      </c>
      <c r="F64" s="143" t="str">
        <f>VLOOKUP(E64,VIP!$A$2:$O13554,2,0)</f>
        <v>DRBR822</v>
      </c>
      <c r="G64" s="131" t="str">
        <f>VLOOKUP(E64,'LISTADO ATM'!$A$2:$B$897,2,0)</f>
        <v xml:space="preserve">ATM INDUSPALMA </v>
      </c>
      <c r="H64" s="131" t="str">
        <f>VLOOKUP(E64,VIP!$A$2:$O18417,7,FALSE)</f>
        <v>Si</v>
      </c>
      <c r="I64" s="131" t="str">
        <f>VLOOKUP(E64,VIP!$A$2:$O10382,8,FALSE)</f>
        <v>Si</v>
      </c>
      <c r="J64" s="131" t="str">
        <f>VLOOKUP(E64,VIP!$A$2:$O10332,8,FALSE)</f>
        <v>Si</v>
      </c>
      <c r="K64" s="131" t="str">
        <f>VLOOKUP(E64,VIP!$A$2:$O13906,6,0)</f>
        <v>NO</v>
      </c>
      <c r="L64" s="122" t="s">
        <v>2245</v>
      </c>
      <c r="M64" s="151" t="s">
        <v>2564</v>
      </c>
      <c r="N64" s="132" t="s">
        <v>2453</v>
      </c>
      <c r="O64" s="131" t="s">
        <v>2455</v>
      </c>
      <c r="P64" s="131"/>
      <c r="Q64" s="152">
        <v>44345.398611111108</v>
      </c>
    </row>
    <row r="65" spans="1:17" ht="18" x14ac:dyDescent="0.25">
      <c r="A65" s="131" t="str">
        <f>VLOOKUP(E65,'LISTADO ATM'!$A$2:$C$898,3,0)</f>
        <v>SUR</v>
      </c>
      <c r="B65" s="126">
        <v>3335903457</v>
      </c>
      <c r="C65" s="133">
        <v>44345.616597222222</v>
      </c>
      <c r="D65" s="133" t="s">
        <v>2180</v>
      </c>
      <c r="E65" s="121">
        <v>890</v>
      </c>
      <c r="F65" s="143" t="str">
        <f>VLOOKUP(E65,VIP!$A$2:$O13558,2,0)</f>
        <v>DRBR890</v>
      </c>
      <c r="G65" s="131" t="str">
        <f>VLOOKUP(E65,'LISTADO ATM'!$A$2:$B$897,2,0)</f>
        <v xml:space="preserve">ATM Escuela Penitenciaria (San Cristóbal) </v>
      </c>
      <c r="H65" s="131" t="str">
        <f>VLOOKUP(E65,VIP!$A$2:$O18421,7,FALSE)</f>
        <v>Si</v>
      </c>
      <c r="I65" s="131" t="str">
        <f>VLOOKUP(E65,VIP!$A$2:$O10386,8,FALSE)</f>
        <v>Si</v>
      </c>
      <c r="J65" s="131" t="str">
        <f>VLOOKUP(E65,VIP!$A$2:$O10336,8,FALSE)</f>
        <v>Si</v>
      </c>
      <c r="K65" s="131" t="str">
        <f>VLOOKUP(E65,VIP!$A$2:$O13910,6,0)</f>
        <v>NO</v>
      </c>
      <c r="L65" s="122" t="s">
        <v>2245</v>
      </c>
      <c r="M65" s="151" t="s">
        <v>2564</v>
      </c>
      <c r="N65" s="132" t="s">
        <v>2453</v>
      </c>
      <c r="O65" s="131" t="s">
        <v>2455</v>
      </c>
      <c r="P65" s="131"/>
      <c r="Q65" s="152">
        <v>44345.745833333334</v>
      </c>
    </row>
    <row r="66" spans="1:17" ht="18" x14ac:dyDescent="0.25">
      <c r="A66" s="131" t="str">
        <f>VLOOKUP(E66,'LISTADO ATM'!$A$2:$C$898,3,0)</f>
        <v>DISTRITO NACIONAL</v>
      </c>
      <c r="B66" s="126">
        <v>3335902121</v>
      </c>
      <c r="C66" s="133">
        <v>44344.396921296298</v>
      </c>
      <c r="D66" s="133" t="s">
        <v>2180</v>
      </c>
      <c r="E66" s="121">
        <v>394</v>
      </c>
      <c r="F66" s="143" t="str">
        <f>VLOOKUP(E66,VIP!$A$2:$O13539,2,0)</f>
        <v>DRBR394</v>
      </c>
      <c r="G66" s="131" t="str">
        <f>VLOOKUP(E66,'LISTADO ATM'!$A$2:$B$897,2,0)</f>
        <v xml:space="preserve">ATM Multicentro La Sirena Luperón </v>
      </c>
      <c r="H66" s="131" t="str">
        <f>VLOOKUP(E66,VIP!$A$2:$O18402,7,FALSE)</f>
        <v>Si</v>
      </c>
      <c r="I66" s="131" t="str">
        <f>VLOOKUP(E66,VIP!$A$2:$O10367,8,FALSE)</f>
        <v>Si</v>
      </c>
      <c r="J66" s="131" t="str">
        <f>VLOOKUP(E66,VIP!$A$2:$O10317,8,FALSE)</f>
        <v>Si</v>
      </c>
      <c r="K66" s="131" t="str">
        <f>VLOOKUP(E66,VIP!$A$2:$O13891,6,0)</f>
        <v>NO</v>
      </c>
      <c r="L66" s="122" t="s">
        <v>2245</v>
      </c>
      <c r="M66" s="132" t="s">
        <v>2446</v>
      </c>
      <c r="N66" s="132" t="s">
        <v>2453</v>
      </c>
      <c r="O66" s="131" t="s">
        <v>2455</v>
      </c>
      <c r="P66" s="131"/>
      <c r="Q66" s="141" t="s">
        <v>2245</v>
      </c>
    </row>
    <row r="67" spans="1:17" ht="18" x14ac:dyDescent="0.25">
      <c r="A67" s="131" t="str">
        <f>VLOOKUP(E67,'LISTADO ATM'!$A$2:$C$898,3,0)</f>
        <v>DISTRITO NACIONAL</v>
      </c>
      <c r="B67" s="126">
        <v>3335902879</v>
      </c>
      <c r="C67" s="133">
        <v>44344.6405787037</v>
      </c>
      <c r="D67" s="133" t="s">
        <v>2180</v>
      </c>
      <c r="E67" s="121">
        <v>688</v>
      </c>
      <c r="F67" s="143" t="str">
        <f>VLOOKUP(E67,VIP!$A$2:$O13543,2,0)</f>
        <v>DRBR688</v>
      </c>
      <c r="G67" s="131" t="str">
        <f>VLOOKUP(E67,'LISTADO ATM'!$A$2:$B$897,2,0)</f>
        <v>ATM Innova Centro Ave. Kennedy</v>
      </c>
      <c r="H67" s="131" t="str">
        <f>VLOOKUP(E67,VIP!$A$2:$O18406,7,FALSE)</f>
        <v>Si</v>
      </c>
      <c r="I67" s="131" t="str">
        <f>VLOOKUP(E67,VIP!$A$2:$O10371,8,FALSE)</f>
        <v>Si</v>
      </c>
      <c r="J67" s="131" t="str">
        <f>VLOOKUP(E67,VIP!$A$2:$O10321,8,FALSE)</f>
        <v>Si</v>
      </c>
      <c r="K67" s="131" t="str">
        <f>VLOOKUP(E67,VIP!$A$2:$O13895,6,0)</f>
        <v>NO</v>
      </c>
      <c r="L67" s="122" t="s">
        <v>2245</v>
      </c>
      <c r="M67" s="132" t="s">
        <v>2446</v>
      </c>
      <c r="N67" s="132" t="s">
        <v>2453</v>
      </c>
      <c r="O67" s="131" t="s">
        <v>2455</v>
      </c>
      <c r="P67" s="131"/>
      <c r="Q67" s="141" t="s">
        <v>2245</v>
      </c>
    </row>
    <row r="68" spans="1:17" ht="18" x14ac:dyDescent="0.25">
      <c r="A68" s="131" t="str">
        <f>VLOOKUP(E68,'LISTADO ATM'!$A$2:$C$898,3,0)</f>
        <v>DISTRITO NACIONAL</v>
      </c>
      <c r="B68" s="126">
        <v>3335903170</v>
      </c>
      <c r="C68" s="133">
        <v>44344.905104166668</v>
      </c>
      <c r="D68" s="133" t="s">
        <v>2180</v>
      </c>
      <c r="E68" s="121">
        <v>549</v>
      </c>
      <c r="F68" s="147" t="str">
        <f>VLOOKUP(E68,VIP!$A$2:$O13547,2,0)</f>
        <v>DRBR026</v>
      </c>
      <c r="G68" s="131" t="str">
        <f>VLOOKUP(E68,'LISTADO ATM'!$A$2:$B$897,2,0)</f>
        <v xml:space="preserve">ATM Ministerio de Turismo (Oficinas Gubernamentales) </v>
      </c>
      <c r="H68" s="131" t="str">
        <f>VLOOKUP(E68,VIP!$A$2:$O18410,7,FALSE)</f>
        <v>Si</v>
      </c>
      <c r="I68" s="131" t="str">
        <f>VLOOKUP(E68,VIP!$A$2:$O10375,8,FALSE)</f>
        <v>Si</v>
      </c>
      <c r="J68" s="131" t="str">
        <f>VLOOKUP(E68,VIP!$A$2:$O10325,8,FALSE)</f>
        <v>Si</v>
      </c>
      <c r="K68" s="131" t="str">
        <f>VLOOKUP(E68,VIP!$A$2:$O13899,6,0)</f>
        <v>NO</v>
      </c>
      <c r="L68" s="122" t="s">
        <v>2245</v>
      </c>
      <c r="M68" s="132" t="s">
        <v>2446</v>
      </c>
      <c r="N68" s="132" t="s">
        <v>2453</v>
      </c>
      <c r="O68" s="131" t="s">
        <v>2455</v>
      </c>
      <c r="P68" s="131"/>
      <c r="Q68" s="141" t="s">
        <v>2245</v>
      </c>
    </row>
    <row r="69" spans="1:17" ht="18" x14ac:dyDescent="0.25">
      <c r="A69" s="131" t="str">
        <f>VLOOKUP(E69,'LISTADO ATM'!$A$2:$C$898,3,0)</f>
        <v>DISTRITO NACIONAL</v>
      </c>
      <c r="B69" s="126">
        <v>3335903171</v>
      </c>
      <c r="C69" s="133">
        <v>44344.90829861111</v>
      </c>
      <c r="D69" s="133" t="s">
        <v>2180</v>
      </c>
      <c r="E69" s="121">
        <v>243</v>
      </c>
      <c r="F69" s="147" t="str">
        <f>VLOOKUP(E69,VIP!$A$2:$O13546,2,0)</f>
        <v>DRBR243</v>
      </c>
      <c r="G69" s="131" t="str">
        <f>VLOOKUP(E69,'LISTADO ATM'!$A$2:$B$897,2,0)</f>
        <v xml:space="preserve">ATM Autoservicio Plaza Central  </v>
      </c>
      <c r="H69" s="131" t="str">
        <f>VLOOKUP(E69,VIP!$A$2:$O18409,7,FALSE)</f>
        <v>Si</v>
      </c>
      <c r="I69" s="131" t="str">
        <f>VLOOKUP(E69,VIP!$A$2:$O10374,8,FALSE)</f>
        <v>Si</v>
      </c>
      <c r="J69" s="131" t="str">
        <f>VLOOKUP(E69,VIP!$A$2:$O10324,8,FALSE)</f>
        <v>Si</v>
      </c>
      <c r="K69" s="131" t="str">
        <f>VLOOKUP(E69,VIP!$A$2:$O13898,6,0)</f>
        <v>SI</v>
      </c>
      <c r="L69" s="122" t="s">
        <v>2245</v>
      </c>
      <c r="M69" s="132" t="s">
        <v>2446</v>
      </c>
      <c r="N69" s="132" t="s">
        <v>2453</v>
      </c>
      <c r="O69" s="131" t="s">
        <v>2455</v>
      </c>
      <c r="P69" s="131"/>
      <c r="Q69" s="141" t="s">
        <v>2245</v>
      </c>
    </row>
    <row r="70" spans="1:17" ht="18" x14ac:dyDescent="0.25">
      <c r="A70" s="131" t="str">
        <f>VLOOKUP(E70,'LISTADO ATM'!$A$2:$C$898,3,0)</f>
        <v>SUR</v>
      </c>
      <c r="B70" s="126">
        <v>3335903172</v>
      </c>
      <c r="C70" s="133">
        <v>44344.908819444441</v>
      </c>
      <c r="D70" s="133" t="s">
        <v>2180</v>
      </c>
      <c r="E70" s="121">
        <v>252</v>
      </c>
      <c r="F70" s="143" t="str">
        <f>VLOOKUP(E70,VIP!$A$2:$O13545,2,0)</f>
        <v>DRBR252</v>
      </c>
      <c r="G70" s="131" t="str">
        <f>VLOOKUP(E70,'LISTADO ATM'!$A$2:$B$897,2,0)</f>
        <v xml:space="preserve">ATM Banco Agrícola (Barahona) </v>
      </c>
      <c r="H70" s="131" t="str">
        <f>VLOOKUP(E70,VIP!$A$2:$O18408,7,FALSE)</f>
        <v>Si</v>
      </c>
      <c r="I70" s="131" t="str">
        <f>VLOOKUP(E70,VIP!$A$2:$O10373,8,FALSE)</f>
        <v>Si</v>
      </c>
      <c r="J70" s="131" t="str">
        <f>VLOOKUP(E70,VIP!$A$2:$O10323,8,FALSE)</f>
        <v>Si</v>
      </c>
      <c r="K70" s="131" t="str">
        <f>VLOOKUP(E70,VIP!$A$2:$O13897,6,0)</f>
        <v>NO</v>
      </c>
      <c r="L70" s="122" t="s">
        <v>2245</v>
      </c>
      <c r="M70" s="132" t="s">
        <v>2446</v>
      </c>
      <c r="N70" s="132" t="s">
        <v>2453</v>
      </c>
      <c r="O70" s="131" t="s">
        <v>2455</v>
      </c>
      <c r="P70" s="131"/>
      <c r="Q70" s="141" t="s">
        <v>2245</v>
      </c>
    </row>
    <row r="71" spans="1:17" ht="18" x14ac:dyDescent="0.25">
      <c r="A71" s="131" t="str">
        <f>VLOOKUP(E71,'LISTADO ATM'!$A$2:$C$898,3,0)</f>
        <v>SUR</v>
      </c>
      <c r="B71" s="126">
        <v>3335903189</v>
      </c>
      <c r="C71" s="133">
        <v>44345.150381944448</v>
      </c>
      <c r="D71" s="133" t="s">
        <v>2180</v>
      </c>
      <c r="E71" s="121">
        <v>45</v>
      </c>
      <c r="F71" s="143" t="str">
        <f>VLOOKUP(E71,VIP!$A$2:$O13558,2,0)</f>
        <v>DRBR045</v>
      </c>
      <c r="G71" s="131" t="str">
        <f>VLOOKUP(E71,'LISTADO ATM'!$A$2:$B$897,2,0)</f>
        <v xml:space="preserve">ATM Oficina Tamayo </v>
      </c>
      <c r="H71" s="131" t="str">
        <f>VLOOKUP(E71,VIP!$A$2:$O18421,7,FALSE)</f>
        <v>Si</v>
      </c>
      <c r="I71" s="131" t="str">
        <f>VLOOKUP(E71,VIP!$A$2:$O10386,8,FALSE)</f>
        <v>Si</v>
      </c>
      <c r="J71" s="131" t="str">
        <f>VLOOKUP(E71,VIP!$A$2:$O10336,8,FALSE)</f>
        <v>Si</v>
      </c>
      <c r="K71" s="131" t="str">
        <f>VLOOKUP(E71,VIP!$A$2:$O13910,6,0)</f>
        <v>SI</v>
      </c>
      <c r="L71" s="122" t="s">
        <v>2245</v>
      </c>
      <c r="M71" s="132" t="s">
        <v>2446</v>
      </c>
      <c r="N71" s="132" t="s">
        <v>2453</v>
      </c>
      <c r="O71" s="131" t="s">
        <v>2455</v>
      </c>
      <c r="P71" s="131"/>
      <c r="Q71" s="141" t="s">
        <v>2245</v>
      </c>
    </row>
    <row r="72" spans="1:17" ht="18" x14ac:dyDescent="0.25">
      <c r="A72" s="131" t="str">
        <f>VLOOKUP(E72,'LISTADO ATM'!$A$2:$C$898,3,0)</f>
        <v>NORTE</v>
      </c>
      <c r="B72" s="126">
        <v>3335903459</v>
      </c>
      <c r="C72" s="133">
        <v>44345.627974537034</v>
      </c>
      <c r="D72" s="133" t="s">
        <v>2180</v>
      </c>
      <c r="E72" s="121">
        <v>364</v>
      </c>
      <c r="F72" s="153" t="str">
        <f>VLOOKUP(E72,VIP!$A$2:$O13556,2,0)</f>
        <v>DRBR364</v>
      </c>
      <c r="G72" s="131" t="str">
        <f>VLOOKUP(E72,'LISTADO ATM'!$A$2:$B$897,2,0)</f>
        <v>ATM Tabadom Holding Santiago</v>
      </c>
      <c r="H72" s="131" t="str">
        <f>VLOOKUP(E72,VIP!$A$2:$O18419,7,FALSE)</f>
        <v>Si</v>
      </c>
      <c r="I72" s="131" t="str">
        <f>VLOOKUP(E72,VIP!$A$2:$O10384,8,FALSE)</f>
        <v>Si</v>
      </c>
      <c r="J72" s="131" t="str">
        <f>VLOOKUP(E72,VIP!$A$2:$O10334,8,FALSE)</f>
        <v>Si</v>
      </c>
      <c r="K72" s="131" t="str">
        <f>VLOOKUP(E72,VIP!$A$2:$O13908,6,0)</f>
        <v>NO</v>
      </c>
      <c r="L72" s="122" t="s">
        <v>2245</v>
      </c>
      <c r="M72" s="132" t="s">
        <v>2446</v>
      </c>
      <c r="N72" s="132" t="s">
        <v>2453</v>
      </c>
      <c r="O72" s="131" t="s">
        <v>2455</v>
      </c>
      <c r="P72" s="131"/>
      <c r="Q72" s="141" t="s">
        <v>2245</v>
      </c>
    </row>
    <row r="73" spans="1:17" ht="18" x14ac:dyDescent="0.25">
      <c r="A73" s="131" t="str">
        <f>VLOOKUP(E73,'LISTADO ATM'!$A$2:$C$898,3,0)</f>
        <v>NORTE</v>
      </c>
      <c r="B73" s="126" t="s">
        <v>2605</v>
      </c>
      <c r="C73" s="133">
        <v>44345.686261574076</v>
      </c>
      <c r="D73" s="133" t="s">
        <v>2181</v>
      </c>
      <c r="E73" s="121">
        <v>832</v>
      </c>
      <c r="F73" s="153" t="str">
        <f>VLOOKUP(E73,VIP!$A$2:$O13562,2,0)</f>
        <v>DRBR832</v>
      </c>
      <c r="G73" s="131" t="str">
        <f>VLOOKUP(E73,'LISTADO ATM'!$A$2:$B$897,2,0)</f>
        <v xml:space="preserve">ATM Hospital Traumatológico La Vega </v>
      </c>
      <c r="H73" s="131" t="str">
        <f>VLOOKUP(E73,VIP!$A$2:$O18425,7,FALSE)</f>
        <v>Si</v>
      </c>
      <c r="I73" s="131" t="str">
        <f>VLOOKUP(E73,VIP!$A$2:$O10390,8,FALSE)</f>
        <v>Si</v>
      </c>
      <c r="J73" s="131" t="str">
        <f>VLOOKUP(E73,VIP!$A$2:$O10340,8,FALSE)</f>
        <v>Si</v>
      </c>
      <c r="K73" s="131" t="str">
        <f>VLOOKUP(E73,VIP!$A$2:$O13914,6,0)</f>
        <v>NO</v>
      </c>
      <c r="L73" s="122" t="s">
        <v>2245</v>
      </c>
      <c r="M73" s="132" t="s">
        <v>2446</v>
      </c>
      <c r="N73" s="132" t="s">
        <v>2453</v>
      </c>
      <c r="O73" s="131" t="s">
        <v>2550</v>
      </c>
      <c r="P73" s="131"/>
      <c r="Q73" s="141" t="s">
        <v>2245</v>
      </c>
    </row>
    <row r="74" spans="1:17" ht="18" x14ac:dyDescent="0.25">
      <c r="A74" s="131" t="str">
        <f>VLOOKUP(E74,'LISTADO ATM'!$A$2:$C$898,3,0)</f>
        <v>NORTE</v>
      </c>
      <c r="B74" s="126">
        <v>3335903516</v>
      </c>
      <c r="C74" s="133">
        <v>44350.826990682872</v>
      </c>
      <c r="D74" s="133" t="s">
        <v>2181</v>
      </c>
      <c r="E74" s="121">
        <v>771</v>
      </c>
      <c r="F74" s="153" t="str">
        <f>VLOOKUP(E74,VIP!$A$2:$O13588,2,0)</f>
        <v>DRBR771</v>
      </c>
      <c r="G74" s="131" t="str">
        <f>VLOOKUP(E74,'LISTADO ATM'!$A$2:$B$897,2,0)</f>
        <v xml:space="preserve">ATM UASD Mao </v>
      </c>
      <c r="H74" s="131" t="str">
        <f>VLOOKUP(E74,VIP!$A$2:$O18451,7,FALSE)</f>
        <v>Si</v>
      </c>
      <c r="I74" s="131" t="str">
        <f>VLOOKUP(E74,VIP!$A$2:$O10416,8,FALSE)</f>
        <v>Si</v>
      </c>
      <c r="J74" s="131" t="str">
        <f>VLOOKUP(E74,VIP!$A$2:$O10366,8,FALSE)</f>
        <v>Si</v>
      </c>
      <c r="K74" s="131" t="str">
        <f>VLOOKUP(E74,VIP!$A$2:$O13940,6,0)</f>
        <v>NO</v>
      </c>
      <c r="L74" s="122" t="s">
        <v>2245</v>
      </c>
      <c r="M74" s="132" t="s">
        <v>2446</v>
      </c>
      <c r="N74" s="132" t="s">
        <v>2453</v>
      </c>
      <c r="O74" s="131" t="s">
        <v>2550</v>
      </c>
      <c r="P74" s="131"/>
      <c r="Q74" s="141" t="s">
        <v>2245</v>
      </c>
    </row>
    <row r="75" spans="1:17" ht="18" x14ac:dyDescent="0.25">
      <c r="A75" s="131" t="str">
        <f>VLOOKUP(E75,'LISTADO ATM'!$A$2:$C$898,3,0)</f>
        <v>SUR</v>
      </c>
      <c r="B75" s="126">
        <v>3335903272</v>
      </c>
      <c r="C75" s="133">
        <v>44345.391759259262</v>
      </c>
      <c r="D75" s="133" t="s">
        <v>2470</v>
      </c>
      <c r="E75" s="121">
        <v>584</v>
      </c>
      <c r="F75" s="143" t="str">
        <f>VLOOKUP(E75,VIP!$A$2:$O13553,2,0)</f>
        <v>DRBR404</v>
      </c>
      <c r="G75" s="131" t="str">
        <f>VLOOKUP(E75,'LISTADO ATM'!$A$2:$B$897,2,0)</f>
        <v xml:space="preserve">ATM Oficina San Cristóbal I </v>
      </c>
      <c r="H75" s="131" t="str">
        <f>VLOOKUP(E75,VIP!$A$2:$O18416,7,FALSE)</f>
        <v>Si</v>
      </c>
      <c r="I75" s="131" t="str">
        <f>VLOOKUP(E75,VIP!$A$2:$O10381,8,FALSE)</f>
        <v>Si</v>
      </c>
      <c r="J75" s="131" t="str">
        <f>VLOOKUP(E75,VIP!$A$2:$O10331,8,FALSE)</f>
        <v>Si</v>
      </c>
      <c r="K75" s="131" t="str">
        <f>VLOOKUP(E75,VIP!$A$2:$O13905,6,0)</f>
        <v>SI</v>
      </c>
      <c r="L75" s="122" t="s">
        <v>2567</v>
      </c>
      <c r="M75" s="151" t="s">
        <v>2564</v>
      </c>
      <c r="N75" s="151" t="s">
        <v>2569</v>
      </c>
      <c r="O75" s="131" t="s">
        <v>2566</v>
      </c>
      <c r="P75" s="151" t="s">
        <v>2568</v>
      </c>
      <c r="Q75" s="151" t="s">
        <v>2567</v>
      </c>
    </row>
    <row r="76" spans="1:17" ht="18" x14ac:dyDescent="0.25">
      <c r="A76" s="131" t="str">
        <f>VLOOKUP(E76,'LISTADO ATM'!$A$2:$C$898,3,0)</f>
        <v>ESTE</v>
      </c>
      <c r="B76" s="126">
        <v>3335903273</v>
      </c>
      <c r="C76" s="133">
        <v>44345.392291666663</v>
      </c>
      <c r="D76" s="133" t="s">
        <v>2470</v>
      </c>
      <c r="E76" s="121">
        <v>742</v>
      </c>
      <c r="F76" s="143" t="str">
        <f>VLOOKUP(E76,VIP!$A$2:$O13552,2,0)</f>
        <v>DRBR990</v>
      </c>
      <c r="G76" s="131" t="str">
        <f>VLOOKUP(E76,'LISTADO ATM'!$A$2:$B$897,2,0)</f>
        <v xml:space="preserve">ATM Oficina Plaza del Rey (La Romana) </v>
      </c>
      <c r="H76" s="131" t="str">
        <f>VLOOKUP(E76,VIP!$A$2:$O18415,7,FALSE)</f>
        <v>Si</v>
      </c>
      <c r="I76" s="131" t="str">
        <f>VLOOKUP(E76,VIP!$A$2:$O10380,8,FALSE)</f>
        <v>Si</v>
      </c>
      <c r="J76" s="131" t="str">
        <f>VLOOKUP(E76,VIP!$A$2:$O10330,8,FALSE)</f>
        <v>Si</v>
      </c>
      <c r="K76" s="131" t="str">
        <f>VLOOKUP(E76,VIP!$A$2:$O13904,6,0)</f>
        <v>NO</v>
      </c>
      <c r="L76" s="122" t="s">
        <v>2567</v>
      </c>
      <c r="M76" s="151" t="s">
        <v>2564</v>
      </c>
      <c r="N76" s="151" t="s">
        <v>2569</v>
      </c>
      <c r="O76" s="131" t="s">
        <v>2566</v>
      </c>
      <c r="P76" s="151" t="s">
        <v>2568</v>
      </c>
      <c r="Q76" s="151" t="s">
        <v>2567</v>
      </c>
    </row>
    <row r="77" spans="1:17" ht="18" x14ac:dyDescent="0.25">
      <c r="A77" s="131" t="str">
        <f>VLOOKUP(E77,'LISTADO ATM'!$A$2:$C$898,3,0)</f>
        <v>NORTE</v>
      </c>
      <c r="B77" s="126">
        <v>3335903294</v>
      </c>
      <c r="C77" s="133">
        <v>44345.405694444446</v>
      </c>
      <c r="D77" s="133" t="s">
        <v>2470</v>
      </c>
      <c r="E77" s="121">
        <v>79</v>
      </c>
      <c r="F77" s="143" t="str">
        <f>VLOOKUP(E77,VIP!$A$2:$O13556,2,0)</f>
        <v>DRBR079</v>
      </c>
      <c r="G77" s="131" t="str">
        <f>VLOOKUP(E77,'LISTADO ATM'!$A$2:$B$897,2,0)</f>
        <v xml:space="preserve">ATM UNP Luperón (Puerto Plata) </v>
      </c>
      <c r="H77" s="131" t="str">
        <f>VLOOKUP(E77,VIP!$A$2:$O18419,7,FALSE)</f>
        <v>Si</v>
      </c>
      <c r="I77" s="131" t="str">
        <f>VLOOKUP(E77,VIP!$A$2:$O10384,8,FALSE)</f>
        <v>Si</v>
      </c>
      <c r="J77" s="131" t="str">
        <f>VLOOKUP(E77,VIP!$A$2:$O10334,8,FALSE)</f>
        <v>Si</v>
      </c>
      <c r="K77" s="131" t="str">
        <f>VLOOKUP(E77,VIP!$A$2:$O13908,6,0)</f>
        <v>NO</v>
      </c>
      <c r="L77" s="122" t="s">
        <v>2567</v>
      </c>
      <c r="M77" s="151" t="s">
        <v>2564</v>
      </c>
      <c r="N77" s="151" t="s">
        <v>2569</v>
      </c>
      <c r="O77" s="131" t="s">
        <v>2566</v>
      </c>
      <c r="P77" s="151" t="s">
        <v>2568</v>
      </c>
      <c r="Q77" s="152" t="s">
        <v>2567</v>
      </c>
    </row>
    <row r="78" spans="1:17" ht="18" x14ac:dyDescent="0.25">
      <c r="A78" s="131" t="str">
        <f>VLOOKUP(E78,'LISTADO ATM'!$A$2:$C$898,3,0)</f>
        <v>NORTE</v>
      </c>
      <c r="B78" s="126">
        <v>3335902864</v>
      </c>
      <c r="C78" s="133">
        <v>44344.63517361111</v>
      </c>
      <c r="D78" s="133" t="s">
        <v>2470</v>
      </c>
      <c r="E78" s="121">
        <v>304</v>
      </c>
      <c r="F78" s="143" t="str">
        <f>VLOOKUP(E78,VIP!$A$2:$O13550,2,0)</f>
        <v>DRBR304</v>
      </c>
      <c r="G78" s="131" t="str">
        <f>VLOOKUP(E78,'LISTADO ATM'!$A$2:$B$897,2,0)</f>
        <v xml:space="preserve">ATM Multicentro La Sirena Estrella Sadhala </v>
      </c>
      <c r="H78" s="131" t="str">
        <f>VLOOKUP(E78,VIP!$A$2:$O18413,7,FALSE)</f>
        <v>Si</v>
      </c>
      <c r="I78" s="131" t="str">
        <f>VLOOKUP(E78,VIP!$A$2:$O10378,8,FALSE)</f>
        <v>Si</v>
      </c>
      <c r="J78" s="131" t="str">
        <f>VLOOKUP(E78,VIP!$A$2:$O10328,8,FALSE)</f>
        <v>Si</v>
      </c>
      <c r="K78" s="131" t="str">
        <f>VLOOKUP(E78,VIP!$A$2:$O13902,6,0)</f>
        <v>NO</v>
      </c>
      <c r="L78" s="122" t="s">
        <v>2549</v>
      </c>
      <c r="M78" s="151" t="s">
        <v>2564</v>
      </c>
      <c r="N78" s="132" t="s">
        <v>2453</v>
      </c>
      <c r="O78" s="131" t="s">
        <v>2471</v>
      </c>
      <c r="P78" s="131"/>
      <c r="Q78" s="151" t="s">
        <v>2564</v>
      </c>
    </row>
    <row r="79" spans="1:17" ht="18" x14ac:dyDescent="0.25">
      <c r="A79" s="131" t="str">
        <f>VLOOKUP(E79,'LISTADO ATM'!$A$2:$C$898,3,0)</f>
        <v>DISTRITO NACIONAL</v>
      </c>
      <c r="B79" s="126">
        <v>3335902692</v>
      </c>
      <c r="C79" s="133">
        <v>44344.57403935185</v>
      </c>
      <c r="D79" s="133" t="s">
        <v>2449</v>
      </c>
      <c r="E79" s="121">
        <v>70</v>
      </c>
      <c r="F79" s="143" t="str">
        <f>VLOOKUP(E79,VIP!$A$2:$O13556,2,0)</f>
        <v>DRBR070</v>
      </c>
      <c r="G79" s="131" t="str">
        <f>VLOOKUP(E79,'LISTADO ATM'!$A$2:$B$897,2,0)</f>
        <v xml:space="preserve">ATM Autoservicio Plaza Lama Zona Oriental </v>
      </c>
      <c r="H79" s="131" t="str">
        <f>VLOOKUP(E79,VIP!$A$2:$O18419,7,FALSE)</f>
        <v>Si</v>
      </c>
      <c r="I79" s="131" t="str">
        <f>VLOOKUP(E79,VIP!$A$2:$O10384,8,FALSE)</f>
        <v>Si</v>
      </c>
      <c r="J79" s="131" t="str">
        <f>VLOOKUP(E79,VIP!$A$2:$O10334,8,FALSE)</f>
        <v>Si</v>
      </c>
      <c r="K79" s="131" t="str">
        <f>VLOOKUP(E79,VIP!$A$2:$O13908,6,0)</f>
        <v>NO</v>
      </c>
      <c r="L79" s="150" t="s">
        <v>2548</v>
      </c>
      <c r="M79" s="151" t="s">
        <v>2564</v>
      </c>
      <c r="N79" s="132" t="s">
        <v>2453</v>
      </c>
      <c r="O79" s="131" t="s">
        <v>2454</v>
      </c>
      <c r="P79" s="131"/>
      <c r="Q79" s="152">
        <v>44345.638194444444</v>
      </c>
    </row>
    <row r="80" spans="1:17" ht="18" x14ac:dyDescent="0.25">
      <c r="A80" s="131" t="str">
        <f>VLOOKUP(E80,'LISTADO ATM'!$A$2:$C$898,3,0)</f>
        <v>ESTE</v>
      </c>
      <c r="B80" s="126">
        <v>3335903134</v>
      </c>
      <c r="C80" s="133">
        <v>44344.794120370374</v>
      </c>
      <c r="D80" s="133" t="s">
        <v>2470</v>
      </c>
      <c r="E80" s="121">
        <v>399</v>
      </c>
      <c r="F80" s="143" t="str">
        <f>VLOOKUP(E80,VIP!$A$2:$O13552,2,0)</f>
        <v>DRBR399</v>
      </c>
      <c r="G80" s="131" t="str">
        <f>VLOOKUP(E80,'LISTADO ATM'!$A$2:$B$897,2,0)</f>
        <v xml:space="preserve">ATM Oficina La Romana II </v>
      </c>
      <c r="H80" s="131" t="str">
        <f>VLOOKUP(E80,VIP!$A$2:$O18415,7,FALSE)</f>
        <v>Si</v>
      </c>
      <c r="I80" s="131" t="str">
        <f>VLOOKUP(E80,VIP!$A$2:$O10380,8,FALSE)</f>
        <v>Si</v>
      </c>
      <c r="J80" s="131" t="str">
        <f>VLOOKUP(E80,VIP!$A$2:$O10330,8,FALSE)</f>
        <v>Si</v>
      </c>
      <c r="K80" s="131" t="str">
        <f>VLOOKUP(E80,VIP!$A$2:$O13904,6,0)</f>
        <v>NO</v>
      </c>
      <c r="L80" s="150" t="s">
        <v>2548</v>
      </c>
      <c r="M80" s="151" t="s">
        <v>2564</v>
      </c>
      <c r="N80" s="132" t="s">
        <v>2453</v>
      </c>
      <c r="O80" s="131" t="s">
        <v>2471</v>
      </c>
      <c r="P80" s="131"/>
      <c r="Q80" s="152">
        <v>44345.63958333333</v>
      </c>
    </row>
    <row r="81" spans="1:17" ht="18" x14ac:dyDescent="0.25">
      <c r="A81" s="131" t="str">
        <f>VLOOKUP(E81,'LISTADO ATM'!$A$2:$C$898,3,0)</f>
        <v>NORTE</v>
      </c>
      <c r="B81" s="126">
        <v>3335903139</v>
      </c>
      <c r="C81" s="133">
        <v>44344.798807870371</v>
      </c>
      <c r="D81" s="133" t="s">
        <v>2470</v>
      </c>
      <c r="E81" s="121">
        <v>277</v>
      </c>
      <c r="F81" s="143" t="str">
        <f>VLOOKUP(E81,VIP!$A$2:$O13549,2,0)</f>
        <v>DRBR277</v>
      </c>
      <c r="G81" s="131" t="str">
        <f>VLOOKUP(E81,'LISTADO ATM'!$A$2:$B$897,2,0)</f>
        <v xml:space="preserve">ATM Oficina Duarte (Santiago) </v>
      </c>
      <c r="H81" s="131" t="str">
        <f>VLOOKUP(E81,VIP!$A$2:$O18412,7,FALSE)</f>
        <v>Si</v>
      </c>
      <c r="I81" s="131" t="str">
        <f>VLOOKUP(E81,VIP!$A$2:$O10377,8,FALSE)</f>
        <v>Si</v>
      </c>
      <c r="J81" s="131" t="str">
        <f>VLOOKUP(E81,VIP!$A$2:$O10327,8,FALSE)</f>
        <v>Si</v>
      </c>
      <c r="K81" s="131" t="str">
        <f>VLOOKUP(E81,VIP!$A$2:$O13901,6,0)</f>
        <v>NO</v>
      </c>
      <c r="L81" s="150" t="s">
        <v>2548</v>
      </c>
      <c r="M81" s="151" t="s">
        <v>2564</v>
      </c>
      <c r="N81" s="132" t="s">
        <v>2453</v>
      </c>
      <c r="O81" s="131" t="s">
        <v>2471</v>
      </c>
      <c r="P81" s="131"/>
      <c r="Q81" s="152">
        <v>44345.638194444444</v>
      </c>
    </row>
    <row r="82" spans="1:17" ht="18" x14ac:dyDescent="0.25">
      <c r="A82" s="131" t="str">
        <f>VLOOKUP(E82,'LISTADO ATM'!$A$2:$C$898,3,0)</f>
        <v>DISTRITO NACIONAL</v>
      </c>
      <c r="B82" s="126">
        <v>3335903190</v>
      </c>
      <c r="C82" s="133">
        <v>44345.154664351852</v>
      </c>
      <c r="D82" s="133" t="s">
        <v>2449</v>
      </c>
      <c r="E82" s="121">
        <v>87</v>
      </c>
      <c r="F82" s="143" t="str">
        <f>VLOOKUP(E82,VIP!$A$2:$O13557,2,0)</f>
        <v>DRBR087</v>
      </c>
      <c r="G82" s="131" t="str">
        <f>VLOOKUP(E82,'LISTADO ATM'!$A$2:$B$897,2,0)</f>
        <v xml:space="preserve">ATM Autoservicio Sarasota </v>
      </c>
      <c r="H82" s="131" t="str">
        <f>VLOOKUP(E82,VIP!$A$2:$O18420,7,FALSE)</f>
        <v>Si</v>
      </c>
      <c r="I82" s="131" t="str">
        <f>VLOOKUP(E82,VIP!$A$2:$O10385,8,FALSE)</f>
        <v>Si</v>
      </c>
      <c r="J82" s="131" t="str">
        <f>VLOOKUP(E82,VIP!$A$2:$O10335,8,FALSE)</f>
        <v>Si</v>
      </c>
      <c r="K82" s="131" t="str">
        <f>VLOOKUP(E82,VIP!$A$2:$O13909,6,0)</f>
        <v>NO</v>
      </c>
      <c r="L82" s="150" t="s">
        <v>2548</v>
      </c>
      <c r="M82" s="151" t="s">
        <v>2564</v>
      </c>
      <c r="N82" s="132" t="s">
        <v>2453</v>
      </c>
      <c r="O82" s="131" t="s">
        <v>2454</v>
      </c>
      <c r="P82" s="131"/>
      <c r="Q82" s="152">
        <v>44345.630555555559</v>
      </c>
    </row>
    <row r="83" spans="1:17" ht="18" x14ac:dyDescent="0.25">
      <c r="A83" s="131" t="str">
        <f>VLOOKUP(E83,'LISTADO ATM'!$A$2:$C$898,3,0)</f>
        <v>SUR</v>
      </c>
      <c r="B83" s="126">
        <v>3335903224</v>
      </c>
      <c r="C83" s="133">
        <v>44345.370810185188</v>
      </c>
      <c r="D83" s="133" t="s">
        <v>2553</v>
      </c>
      <c r="E83" s="121">
        <v>677</v>
      </c>
      <c r="F83" s="143" t="str">
        <f>VLOOKUP(E83,VIP!$A$2:$O13551,2,0)</f>
        <v>DRBR677</v>
      </c>
      <c r="G83" s="131" t="str">
        <f>VLOOKUP(E83,'LISTADO ATM'!$A$2:$B$897,2,0)</f>
        <v>ATM PBG Villa Jaragua</v>
      </c>
      <c r="H83" s="131" t="str">
        <f>VLOOKUP(E83,VIP!$A$2:$O18414,7,FALSE)</f>
        <v>Si</v>
      </c>
      <c r="I83" s="131" t="str">
        <f>VLOOKUP(E83,VIP!$A$2:$O10379,8,FALSE)</f>
        <v>Si</v>
      </c>
      <c r="J83" s="131" t="str">
        <f>VLOOKUP(E83,VIP!$A$2:$O10329,8,FALSE)</f>
        <v>Si</v>
      </c>
      <c r="K83" s="131" t="str">
        <f>VLOOKUP(E83,VIP!$A$2:$O13903,6,0)</f>
        <v>SI</v>
      </c>
      <c r="L83" s="150" t="s">
        <v>2548</v>
      </c>
      <c r="M83" s="151" t="s">
        <v>2564</v>
      </c>
      <c r="N83" s="132" t="s">
        <v>2453</v>
      </c>
      <c r="O83" s="131" t="s">
        <v>2554</v>
      </c>
      <c r="P83" s="131"/>
      <c r="Q83" s="152">
        <v>44345.63958333333</v>
      </c>
    </row>
    <row r="84" spans="1:17" ht="18" x14ac:dyDescent="0.25">
      <c r="A84" s="131" t="str">
        <f>VLOOKUP(E84,'LISTADO ATM'!$A$2:$C$898,3,0)</f>
        <v>DISTRITO NACIONAL</v>
      </c>
      <c r="B84" s="126">
        <v>3335902160</v>
      </c>
      <c r="C84" s="133">
        <v>44344.406319444446</v>
      </c>
      <c r="D84" s="133" t="s">
        <v>2449</v>
      </c>
      <c r="E84" s="121">
        <v>818</v>
      </c>
      <c r="F84" s="143" t="str">
        <f>VLOOKUP(E84,VIP!$A$2:$O13554,2,0)</f>
        <v>DRBR818</v>
      </c>
      <c r="G84" s="131" t="str">
        <f>VLOOKUP(E84,'LISTADO ATM'!$A$2:$B$897,2,0)</f>
        <v xml:space="preserve">ATM Juridicción Inmobiliaria </v>
      </c>
      <c r="H84" s="131" t="str">
        <f>VLOOKUP(E84,VIP!$A$2:$O18417,7,FALSE)</f>
        <v>No</v>
      </c>
      <c r="I84" s="131" t="str">
        <f>VLOOKUP(E84,VIP!$A$2:$O10382,8,FALSE)</f>
        <v>No</v>
      </c>
      <c r="J84" s="131" t="str">
        <f>VLOOKUP(E84,VIP!$A$2:$O10332,8,FALSE)</f>
        <v>No</v>
      </c>
      <c r="K84" s="131" t="str">
        <f>VLOOKUP(E84,VIP!$A$2:$O13906,6,0)</f>
        <v>NO</v>
      </c>
      <c r="L84" s="150" t="s">
        <v>2548</v>
      </c>
      <c r="M84" s="132" t="s">
        <v>2446</v>
      </c>
      <c r="N84" s="132" t="s">
        <v>2453</v>
      </c>
      <c r="O84" s="131" t="s">
        <v>2454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ESTE</v>
      </c>
      <c r="B85" s="126">
        <v>3335903133</v>
      </c>
      <c r="C85" s="133">
        <v>44344.79347222222</v>
      </c>
      <c r="D85" s="133" t="s">
        <v>2470</v>
      </c>
      <c r="E85" s="121">
        <v>211</v>
      </c>
      <c r="F85" s="147" t="str">
        <f>VLOOKUP(E85,VIP!$A$2:$O13553,2,0)</f>
        <v>DRBR211</v>
      </c>
      <c r="G85" s="131" t="str">
        <f>VLOOKUP(E85,'LISTADO ATM'!$A$2:$B$897,2,0)</f>
        <v xml:space="preserve">ATM Oficina La Romana I </v>
      </c>
      <c r="H85" s="131" t="str">
        <f>VLOOKUP(E85,VIP!$A$2:$O18416,7,FALSE)</f>
        <v>Si</v>
      </c>
      <c r="I85" s="131" t="str">
        <f>VLOOKUP(E85,VIP!$A$2:$O10381,8,FALSE)</f>
        <v>Si</v>
      </c>
      <c r="J85" s="131" t="str">
        <f>VLOOKUP(E85,VIP!$A$2:$O10331,8,FALSE)</f>
        <v>Si</v>
      </c>
      <c r="K85" s="131" t="str">
        <f>VLOOKUP(E85,VIP!$A$2:$O13905,6,0)</f>
        <v>NO</v>
      </c>
      <c r="L85" s="150" t="s">
        <v>2548</v>
      </c>
      <c r="M85" s="132" t="s">
        <v>2446</v>
      </c>
      <c r="N85" s="132" t="s">
        <v>2453</v>
      </c>
      <c r="O85" s="131" t="s">
        <v>2471</v>
      </c>
      <c r="P85" s="131"/>
      <c r="Q85" s="141" t="s">
        <v>2548</v>
      </c>
    </row>
    <row r="86" spans="1:17" ht="18" x14ac:dyDescent="0.25">
      <c r="A86" s="131" t="str">
        <f>VLOOKUP(E86,'LISTADO ATM'!$A$2:$C$898,3,0)</f>
        <v>DISTRITO NACIONAL</v>
      </c>
      <c r="B86" s="126">
        <v>3335903244</v>
      </c>
      <c r="C86" s="133">
        <v>44345.379328703704</v>
      </c>
      <c r="D86" s="133" t="s">
        <v>2470</v>
      </c>
      <c r="E86" s="121">
        <v>39</v>
      </c>
      <c r="F86" s="143" t="str">
        <f>VLOOKUP(E86,VIP!$A$2:$O13549,2,0)</f>
        <v>DRBR039</v>
      </c>
      <c r="G86" s="131" t="str">
        <f>VLOOKUP(E86,'LISTADO ATM'!$A$2:$B$897,2,0)</f>
        <v xml:space="preserve">ATM Oficina Ovando </v>
      </c>
      <c r="H86" s="131" t="str">
        <f>VLOOKUP(E86,VIP!$A$2:$O18412,7,FALSE)</f>
        <v>Si</v>
      </c>
      <c r="I86" s="131" t="str">
        <f>VLOOKUP(E86,VIP!$A$2:$O10377,8,FALSE)</f>
        <v>No</v>
      </c>
      <c r="J86" s="131" t="str">
        <f>VLOOKUP(E86,VIP!$A$2:$O10327,8,FALSE)</f>
        <v>No</v>
      </c>
      <c r="K86" s="131" t="str">
        <f>VLOOKUP(E86,VIP!$A$2:$O13901,6,0)</f>
        <v>NO</v>
      </c>
      <c r="L86" s="150" t="s">
        <v>2548</v>
      </c>
      <c r="M86" s="132" t="s">
        <v>2446</v>
      </c>
      <c r="N86" s="132" t="s">
        <v>2453</v>
      </c>
      <c r="O86" s="131" t="s">
        <v>2471</v>
      </c>
      <c r="P86" s="131"/>
      <c r="Q86" s="141" t="s">
        <v>2548</v>
      </c>
    </row>
    <row r="87" spans="1:17" ht="18" x14ac:dyDescent="0.25">
      <c r="A87" s="131" t="str">
        <f>VLOOKUP(E87,'LISTADO ATM'!$A$2:$C$898,3,0)</f>
        <v>DISTRITO NACIONAL</v>
      </c>
      <c r="B87" s="126">
        <v>3335903314</v>
      </c>
      <c r="C87" s="133">
        <v>44345.415902777779</v>
      </c>
      <c r="D87" s="133" t="s">
        <v>2470</v>
      </c>
      <c r="E87" s="121">
        <v>347</v>
      </c>
      <c r="F87" s="143" t="str">
        <f>VLOOKUP(E87,VIP!$A$2:$O13552,2,0)</f>
        <v>DRBR347</v>
      </c>
      <c r="G87" s="131" t="str">
        <f>VLOOKUP(E87,'LISTADO ATM'!$A$2:$B$897,2,0)</f>
        <v>ATM Patio de Colombia</v>
      </c>
      <c r="H87" s="131" t="str">
        <f>VLOOKUP(E87,VIP!$A$2:$O18415,7,FALSE)</f>
        <v>N/A</v>
      </c>
      <c r="I87" s="131" t="str">
        <f>VLOOKUP(E87,VIP!$A$2:$O10380,8,FALSE)</f>
        <v>N/A</v>
      </c>
      <c r="J87" s="131" t="str">
        <f>VLOOKUP(E87,VIP!$A$2:$O10330,8,FALSE)</f>
        <v>N/A</v>
      </c>
      <c r="K87" s="131" t="str">
        <f>VLOOKUP(E87,VIP!$A$2:$O13904,6,0)</f>
        <v>N/A</v>
      </c>
      <c r="L87" s="150" t="s">
        <v>2548</v>
      </c>
      <c r="M87" s="132" t="s">
        <v>2446</v>
      </c>
      <c r="N87" s="132" t="s">
        <v>2453</v>
      </c>
      <c r="O87" s="131" t="s">
        <v>2471</v>
      </c>
      <c r="P87" s="131"/>
      <c r="Q87" s="141" t="s">
        <v>2548</v>
      </c>
    </row>
    <row r="88" spans="1:17" ht="18" x14ac:dyDescent="0.25">
      <c r="A88" s="131" t="str">
        <f>VLOOKUP(E88,'LISTADO ATM'!$A$2:$C$898,3,0)</f>
        <v>DISTRITO NACIONAL</v>
      </c>
      <c r="B88" s="126">
        <v>3335901334</v>
      </c>
      <c r="C88" s="133">
        <v>44343.612002314818</v>
      </c>
      <c r="D88" s="133" t="s">
        <v>2449</v>
      </c>
      <c r="E88" s="121">
        <v>708</v>
      </c>
      <c r="F88" s="144" t="str">
        <f>VLOOKUP(E88,VIP!$A$2:$O13576,2,0)</f>
        <v>DRBR505</v>
      </c>
      <c r="G88" s="131" t="str">
        <f>VLOOKUP(E88,'LISTADO ATM'!$A$2:$B$897,2,0)</f>
        <v xml:space="preserve">ATM El Vestir De Hoy </v>
      </c>
      <c r="H88" s="131" t="str">
        <f>VLOOKUP(E88,VIP!$A$2:$O18439,7,FALSE)</f>
        <v>Si</v>
      </c>
      <c r="I88" s="131" t="str">
        <f>VLOOKUP(E88,VIP!$A$2:$O10404,8,FALSE)</f>
        <v>Si</v>
      </c>
      <c r="J88" s="131" t="str">
        <f>VLOOKUP(E88,VIP!$A$2:$O10354,8,FALSE)</f>
        <v>Si</v>
      </c>
      <c r="K88" s="131" t="str">
        <f>VLOOKUP(E88,VIP!$A$2:$O13928,6,0)</f>
        <v>NO</v>
      </c>
      <c r="L88" s="122" t="s">
        <v>2442</v>
      </c>
      <c r="M88" s="151" t="s">
        <v>2564</v>
      </c>
      <c r="N88" s="132" t="s">
        <v>2453</v>
      </c>
      <c r="O88" s="131" t="s">
        <v>2454</v>
      </c>
      <c r="P88" s="131"/>
      <c r="Q88" s="152">
        <v>44345.64166666667</v>
      </c>
    </row>
    <row r="89" spans="1:17" ht="18" x14ac:dyDescent="0.25">
      <c r="A89" s="131" t="str">
        <f>VLOOKUP(E89,'LISTADO ATM'!$A$2:$C$898,3,0)</f>
        <v>NORTE</v>
      </c>
      <c r="B89" s="126">
        <v>3335901627</v>
      </c>
      <c r="C89" s="133">
        <v>44343.686863425923</v>
      </c>
      <c r="D89" s="133" t="s">
        <v>2470</v>
      </c>
      <c r="E89" s="121">
        <v>809</v>
      </c>
      <c r="F89" s="147" t="str">
        <f>VLOOKUP(E89,VIP!$A$2:$O13577,2,0)</f>
        <v>DRBR809</v>
      </c>
      <c r="G89" s="131" t="str">
        <f>VLOOKUP(E89,'LISTADO ATM'!$A$2:$B$897,2,0)</f>
        <v>ATM Yoma (Cotuí)</v>
      </c>
      <c r="H89" s="131" t="str">
        <f>VLOOKUP(E89,VIP!$A$2:$O18440,7,FALSE)</f>
        <v>Si</v>
      </c>
      <c r="I89" s="131" t="str">
        <f>VLOOKUP(E89,VIP!$A$2:$O10405,8,FALSE)</f>
        <v>Si</v>
      </c>
      <c r="J89" s="131" t="str">
        <f>VLOOKUP(E89,VIP!$A$2:$O10355,8,FALSE)</f>
        <v>Si</v>
      </c>
      <c r="K89" s="131" t="str">
        <f>VLOOKUP(E89,VIP!$A$2:$O13929,6,0)</f>
        <v>NO</v>
      </c>
      <c r="L89" s="122" t="s">
        <v>2442</v>
      </c>
      <c r="M89" s="151" t="s">
        <v>2564</v>
      </c>
      <c r="N89" s="151" t="s">
        <v>2569</v>
      </c>
      <c r="O89" s="131" t="s">
        <v>2552</v>
      </c>
      <c r="P89" s="131"/>
      <c r="Q89" s="152">
        <v>44345.573611111111</v>
      </c>
    </row>
    <row r="90" spans="1:17" ht="18" x14ac:dyDescent="0.25">
      <c r="A90" s="131" t="str">
        <f>VLOOKUP(E90,'LISTADO ATM'!$A$2:$C$898,3,0)</f>
        <v>DISTRITO NACIONAL</v>
      </c>
      <c r="B90" s="126">
        <v>3335901765</v>
      </c>
      <c r="C90" s="133">
        <v>44343.805891203701</v>
      </c>
      <c r="D90" s="133" t="s">
        <v>2449</v>
      </c>
      <c r="E90" s="121">
        <v>580</v>
      </c>
      <c r="F90" s="144" t="str">
        <f>VLOOKUP(E90,VIP!$A$2:$O13579,2,0)</f>
        <v>DRBR523</v>
      </c>
      <c r="G90" s="131" t="str">
        <f>VLOOKUP(E90,'LISTADO ATM'!$A$2:$B$897,2,0)</f>
        <v xml:space="preserve">ATM Edificio Propagas </v>
      </c>
      <c r="H90" s="131" t="str">
        <f>VLOOKUP(E90,VIP!$A$2:$O18442,7,FALSE)</f>
        <v>Si</v>
      </c>
      <c r="I90" s="131" t="str">
        <f>VLOOKUP(E90,VIP!$A$2:$O10407,8,FALSE)</f>
        <v>Si</v>
      </c>
      <c r="J90" s="131" t="str">
        <f>VLOOKUP(E90,VIP!$A$2:$O10357,8,FALSE)</f>
        <v>Si</v>
      </c>
      <c r="K90" s="131" t="str">
        <f>VLOOKUP(E90,VIP!$A$2:$O13931,6,0)</f>
        <v>NO</v>
      </c>
      <c r="L90" s="122" t="s">
        <v>2442</v>
      </c>
      <c r="M90" s="151" t="s">
        <v>2564</v>
      </c>
      <c r="N90" s="132" t="s">
        <v>2453</v>
      </c>
      <c r="O90" s="131" t="s">
        <v>2454</v>
      </c>
      <c r="P90" s="131"/>
      <c r="Q90" s="152">
        <v>44345.385416666664</v>
      </c>
    </row>
    <row r="91" spans="1:17" ht="18" x14ac:dyDescent="0.25">
      <c r="A91" s="131" t="str">
        <f>VLOOKUP(E91,'LISTADO ATM'!$A$2:$C$898,3,0)</f>
        <v>SUR</v>
      </c>
      <c r="B91" s="126">
        <v>3335901843</v>
      </c>
      <c r="C91" s="133">
        <v>44344.320567129631</v>
      </c>
      <c r="D91" s="133" t="s">
        <v>2470</v>
      </c>
      <c r="E91" s="121">
        <v>6</v>
      </c>
      <c r="F91" s="144" t="str">
        <f>VLOOKUP(E91,VIP!$A$2:$O13580,2,0)</f>
        <v>DRBR006</v>
      </c>
      <c r="G91" s="131" t="str">
        <f>VLOOKUP(E91,'LISTADO ATM'!$A$2:$B$897,2,0)</f>
        <v xml:space="preserve">ATM Plaza WAO San Juan </v>
      </c>
      <c r="H91" s="131" t="str">
        <f>VLOOKUP(E91,VIP!$A$2:$O18443,7,FALSE)</f>
        <v>N/A</v>
      </c>
      <c r="I91" s="131" t="str">
        <f>VLOOKUP(E91,VIP!$A$2:$O10408,8,FALSE)</f>
        <v>N/A</v>
      </c>
      <c r="J91" s="131" t="str">
        <f>VLOOKUP(E91,VIP!$A$2:$O10358,8,FALSE)</f>
        <v>N/A</v>
      </c>
      <c r="K91" s="131" t="str">
        <f>VLOOKUP(E91,VIP!$A$2:$O13932,6,0)</f>
        <v/>
      </c>
      <c r="L91" s="122" t="s">
        <v>2442</v>
      </c>
      <c r="M91" s="151" t="s">
        <v>2564</v>
      </c>
      <c r="N91" s="151" t="s">
        <v>2569</v>
      </c>
      <c r="O91" s="131" t="s">
        <v>2471</v>
      </c>
      <c r="P91" s="131"/>
      <c r="Q91" s="152">
        <v>44345.573611111111</v>
      </c>
    </row>
    <row r="92" spans="1:17" ht="18" x14ac:dyDescent="0.25">
      <c r="A92" s="131" t="str">
        <f>VLOOKUP(E92,'LISTADO ATM'!$A$2:$C$898,3,0)</f>
        <v>DISTRITO NACIONAL</v>
      </c>
      <c r="B92" s="126">
        <v>3335902555</v>
      </c>
      <c r="C92" s="133">
        <v>44344.539942129632</v>
      </c>
      <c r="D92" s="133" t="s">
        <v>2449</v>
      </c>
      <c r="E92" s="121">
        <v>610</v>
      </c>
      <c r="F92" s="147" t="str">
        <f>VLOOKUP(E92,VIP!$A$2:$O13590,2,0)</f>
        <v>DRBR610</v>
      </c>
      <c r="G92" s="131" t="str">
        <f>VLOOKUP(E92,'LISTADO ATM'!$A$2:$B$897,2,0)</f>
        <v xml:space="preserve">ATM EDEESTE </v>
      </c>
      <c r="H92" s="131" t="str">
        <f>VLOOKUP(E92,VIP!$A$2:$O18453,7,FALSE)</f>
        <v>Si</v>
      </c>
      <c r="I92" s="131" t="str">
        <f>VLOOKUP(E92,VIP!$A$2:$O10418,8,FALSE)</f>
        <v>Si</v>
      </c>
      <c r="J92" s="131" t="str">
        <f>VLOOKUP(E92,VIP!$A$2:$O10368,8,FALSE)</f>
        <v>Si</v>
      </c>
      <c r="K92" s="131" t="str">
        <f>VLOOKUP(E92,VIP!$A$2:$O13942,6,0)</f>
        <v>NO</v>
      </c>
      <c r="L92" s="122" t="s">
        <v>2442</v>
      </c>
      <c r="M92" s="151" t="s">
        <v>2564</v>
      </c>
      <c r="N92" s="132" t="s">
        <v>2453</v>
      </c>
      <c r="O92" s="131" t="s">
        <v>2454</v>
      </c>
      <c r="P92" s="131"/>
      <c r="Q92" s="152">
        <v>44345.470833333333</v>
      </c>
    </row>
    <row r="93" spans="1:17" ht="18" x14ac:dyDescent="0.25">
      <c r="A93" s="131" t="str">
        <f>VLOOKUP(E93,'LISTADO ATM'!$A$2:$C$898,3,0)</f>
        <v>SUR</v>
      </c>
      <c r="B93" s="126">
        <v>3335903091</v>
      </c>
      <c r="C93" s="133">
        <v>44344.731562499997</v>
      </c>
      <c r="D93" s="133" t="s">
        <v>2470</v>
      </c>
      <c r="E93" s="121">
        <v>825</v>
      </c>
      <c r="F93" s="144" t="str">
        <f>VLOOKUP(E93,VIP!$A$2:$O13573,2,0)</f>
        <v>DRBR825</v>
      </c>
      <c r="G93" s="131" t="str">
        <f>VLOOKUP(E93,'LISTADO ATM'!$A$2:$B$897,2,0)</f>
        <v xml:space="preserve">ATM Estacion Eco Cibeles (Las Matas de Farfán) </v>
      </c>
      <c r="H93" s="131" t="str">
        <f>VLOOKUP(E93,VIP!$A$2:$O18436,7,FALSE)</f>
        <v>Si</v>
      </c>
      <c r="I93" s="131" t="str">
        <f>VLOOKUP(E93,VIP!$A$2:$O10401,8,FALSE)</f>
        <v>Si</v>
      </c>
      <c r="J93" s="131" t="str">
        <f>VLOOKUP(E93,VIP!$A$2:$O10351,8,FALSE)</f>
        <v>Si</v>
      </c>
      <c r="K93" s="131" t="str">
        <f>VLOOKUP(E93,VIP!$A$2:$O13925,6,0)</f>
        <v>NO</v>
      </c>
      <c r="L93" s="122" t="s">
        <v>2442</v>
      </c>
      <c r="M93" s="151" t="s">
        <v>2564</v>
      </c>
      <c r="N93" s="151" t="s">
        <v>2569</v>
      </c>
      <c r="O93" s="131" t="s">
        <v>2471</v>
      </c>
      <c r="P93" s="131"/>
      <c r="Q93" s="152">
        <v>44345.573611111111</v>
      </c>
    </row>
    <row r="94" spans="1:17" ht="18" x14ac:dyDescent="0.25">
      <c r="A94" s="131" t="str">
        <f>VLOOKUP(E94,'LISTADO ATM'!$A$2:$C$898,3,0)</f>
        <v>NORTE</v>
      </c>
      <c r="B94" s="126">
        <v>3335903138</v>
      </c>
      <c r="C94" s="133">
        <v>44344.798229166663</v>
      </c>
      <c r="D94" s="133" t="s">
        <v>2553</v>
      </c>
      <c r="E94" s="121">
        <v>291</v>
      </c>
      <c r="F94" s="144" t="str">
        <f>VLOOKUP(E94,VIP!$A$2:$O13550,2,0)</f>
        <v>DRBR291</v>
      </c>
      <c r="G94" s="131" t="str">
        <f>VLOOKUP(E94,'LISTADO ATM'!$A$2:$B$897,2,0)</f>
        <v xml:space="preserve">ATM S/M Jumbo Las Colinas </v>
      </c>
      <c r="H94" s="131" t="str">
        <f>VLOOKUP(E94,VIP!$A$2:$O18413,7,FALSE)</f>
        <v>Si</v>
      </c>
      <c r="I94" s="131" t="str">
        <f>VLOOKUP(E94,VIP!$A$2:$O10378,8,FALSE)</f>
        <v>Si</v>
      </c>
      <c r="J94" s="131" t="str">
        <f>VLOOKUP(E94,VIP!$A$2:$O10328,8,FALSE)</f>
        <v>Si</v>
      </c>
      <c r="K94" s="131" t="str">
        <f>VLOOKUP(E94,VIP!$A$2:$O13902,6,0)</f>
        <v>NO</v>
      </c>
      <c r="L94" s="122" t="s">
        <v>2442</v>
      </c>
      <c r="M94" s="151" t="s">
        <v>2564</v>
      </c>
      <c r="N94" s="132" t="s">
        <v>2453</v>
      </c>
      <c r="O94" s="131" t="s">
        <v>2554</v>
      </c>
      <c r="P94" s="131"/>
      <c r="Q94" s="152">
        <v>44345.697916666664</v>
      </c>
    </row>
    <row r="95" spans="1:17" ht="18" x14ac:dyDescent="0.25">
      <c r="A95" s="131" t="str">
        <f>VLOOKUP(E95,'LISTADO ATM'!$A$2:$C$898,3,0)</f>
        <v>DISTRITO NACIONAL</v>
      </c>
      <c r="B95" s="126">
        <v>3335903141</v>
      </c>
      <c r="C95" s="133">
        <v>44344.799826388888</v>
      </c>
      <c r="D95" s="133" t="s">
        <v>2449</v>
      </c>
      <c r="E95" s="121">
        <v>684</v>
      </c>
      <c r="F95" s="144" t="str">
        <f>VLOOKUP(E95,VIP!$A$2:$O13548,2,0)</f>
        <v>DRBR684</v>
      </c>
      <c r="G95" s="131" t="str">
        <f>VLOOKUP(E95,'LISTADO ATM'!$A$2:$B$897,2,0)</f>
        <v>ATM Estación Texaco Prolongación 27 Febrero</v>
      </c>
      <c r="H95" s="131" t="str">
        <f>VLOOKUP(E95,VIP!$A$2:$O18411,7,FALSE)</f>
        <v>NO</v>
      </c>
      <c r="I95" s="131" t="str">
        <f>VLOOKUP(E95,VIP!$A$2:$O10376,8,FALSE)</f>
        <v>NO</v>
      </c>
      <c r="J95" s="131" t="str">
        <f>VLOOKUP(E95,VIP!$A$2:$O10326,8,FALSE)</f>
        <v>NO</v>
      </c>
      <c r="K95" s="131" t="str">
        <f>VLOOKUP(E95,VIP!$A$2:$O13900,6,0)</f>
        <v>NO</v>
      </c>
      <c r="L95" s="122" t="s">
        <v>2442</v>
      </c>
      <c r="M95" s="151" t="s">
        <v>2564</v>
      </c>
      <c r="N95" s="132" t="s">
        <v>2453</v>
      </c>
      <c r="O95" s="131" t="s">
        <v>2454</v>
      </c>
      <c r="P95" s="131"/>
      <c r="Q95" s="152">
        <v>44345.574305555558</v>
      </c>
    </row>
    <row r="96" spans="1:17" ht="18" x14ac:dyDescent="0.25">
      <c r="A96" s="131" t="str">
        <f>VLOOKUP(E96,'LISTADO ATM'!$A$2:$C$898,3,0)</f>
        <v>DISTRITO NACIONAL</v>
      </c>
      <c r="B96" s="126">
        <v>3335903155</v>
      </c>
      <c r="C96" s="133">
        <v>44344.839039351849</v>
      </c>
      <c r="D96" s="133" t="s">
        <v>2449</v>
      </c>
      <c r="E96" s="121">
        <v>547</v>
      </c>
      <c r="F96" s="147" t="str">
        <f>VLOOKUP(E96,VIP!$A$2:$O13554,2,0)</f>
        <v>DRBR16B</v>
      </c>
      <c r="G96" s="131" t="str">
        <f>VLOOKUP(E96,'LISTADO ATM'!$A$2:$B$897,2,0)</f>
        <v xml:space="preserve">ATM Plaza Lama Herrera </v>
      </c>
      <c r="H96" s="131" t="str">
        <f>VLOOKUP(E96,VIP!$A$2:$O18417,7,FALSE)</f>
        <v>Si</v>
      </c>
      <c r="I96" s="131" t="str">
        <f>VLOOKUP(E96,VIP!$A$2:$O10382,8,FALSE)</f>
        <v>Si</v>
      </c>
      <c r="J96" s="131" t="str">
        <f>VLOOKUP(E96,VIP!$A$2:$O10332,8,FALSE)</f>
        <v>Si</v>
      </c>
      <c r="K96" s="131" t="str">
        <f>VLOOKUP(E96,VIP!$A$2:$O13906,6,0)</f>
        <v>NO</v>
      </c>
      <c r="L96" s="122" t="s">
        <v>2442</v>
      </c>
      <c r="M96" s="151" t="s">
        <v>2564</v>
      </c>
      <c r="N96" s="132" t="s">
        <v>2453</v>
      </c>
      <c r="O96" s="131" t="s">
        <v>2454</v>
      </c>
      <c r="P96" s="131"/>
      <c r="Q96" s="152">
        <v>44345.573611111111</v>
      </c>
    </row>
    <row r="97" spans="1:17" ht="18" x14ac:dyDescent="0.25">
      <c r="A97" s="131" t="str">
        <f>VLOOKUP(E97,'LISTADO ATM'!$A$2:$C$898,3,0)</f>
        <v>NORTE</v>
      </c>
      <c r="B97" s="126">
        <v>3335903177</v>
      </c>
      <c r="C97" s="133">
        <v>44344.938275462962</v>
      </c>
      <c r="D97" s="133" t="s">
        <v>2470</v>
      </c>
      <c r="E97" s="121">
        <v>290</v>
      </c>
      <c r="F97" s="144" t="str">
        <f>VLOOKUP(E97,VIP!$A$2:$O13551,2,0)</f>
        <v>DRBR290</v>
      </c>
      <c r="G97" s="131" t="str">
        <f>VLOOKUP(E97,'LISTADO ATM'!$A$2:$B$897,2,0)</f>
        <v xml:space="preserve">ATM Oficina San Francisco de Macorís </v>
      </c>
      <c r="H97" s="131" t="str">
        <f>VLOOKUP(E97,VIP!$A$2:$O18414,7,FALSE)</f>
        <v>Si</v>
      </c>
      <c r="I97" s="131" t="str">
        <f>VLOOKUP(E97,VIP!$A$2:$O10379,8,FALSE)</f>
        <v>Si</v>
      </c>
      <c r="J97" s="131" t="str">
        <f>VLOOKUP(E97,VIP!$A$2:$O10329,8,FALSE)</f>
        <v>Si</v>
      </c>
      <c r="K97" s="131" t="str">
        <f>VLOOKUP(E97,VIP!$A$2:$O13903,6,0)</f>
        <v>NO</v>
      </c>
      <c r="L97" s="122" t="s">
        <v>2442</v>
      </c>
      <c r="M97" s="151" t="s">
        <v>2564</v>
      </c>
      <c r="N97" s="151" t="s">
        <v>2569</v>
      </c>
      <c r="O97" s="131" t="s">
        <v>2471</v>
      </c>
      <c r="P97" s="131"/>
      <c r="Q97" s="152">
        <v>44345.375</v>
      </c>
    </row>
    <row r="98" spans="1:17" ht="18" x14ac:dyDescent="0.25">
      <c r="A98" s="131" t="str">
        <f>VLOOKUP(E98,'LISTADO ATM'!$A$2:$C$898,3,0)</f>
        <v>DISTRITO NACIONAL</v>
      </c>
      <c r="B98" s="126">
        <v>3335903180</v>
      </c>
      <c r="C98" s="133">
        <v>44344.943831018521</v>
      </c>
      <c r="D98" s="133" t="s">
        <v>2449</v>
      </c>
      <c r="E98" s="121">
        <v>971</v>
      </c>
      <c r="F98" s="144" t="str">
        <f>VLOOKUP(E98,VIP!$A$2:$O13550,2,0)</f>
        <v>DRBR24U</v>
      </c>
      <c r="G98" s="131" t="str">
        <f>VLOOKUP(E98,'LISTADO ATM'!$A$2:$B$897,2,0)</f>
        <v xml:space="preserve">ATM Club Banreservas I </v>
      </c>
      <c r="H98" s="131" t="str">
        <f>VLOOKUP(E98,VIP!$A$2:$O18413,7,FALSE)</f>
        <v>Si</v>
      </c>
      <c r="I98" s="131" t="str">
        <f>VLOOKUP(E98,VIP!$A$2:$O10378,8,FALSE)</f>
        <v>Si</v>
      </c>
      <c r="J98" s="131" t="str">
        <f>VLOOKUP(E98,VIP!$A$2:$O10328,8,FALSE)</f>
        <v>Si</v>
      </c>
      <c r="K98" s="131" t="str">
        <f>VLOOKUP(E98,VIP!$A$2:$O13902,6,0)</f>
        <v>NO</v>
      </c>
      <c r="L98" s="122" t="s">
        <v>2442</v>
      </c>
      <c r="M98" s="151" t="s">
        <v>2564</v>
      </c>
      <c r="N98" s="132" t="s">
        <v>2453</v>
      </c>
      <c r="O98" s="131" t="s">
        <v>2454</v>
      </c>
      <c r="P98" s="131"/>
      <c r="Q98" s="152">
        <v>44345.478472222225</v>
      </c>
    </row>
    <row r="99" spans="1:17" ht="18" x14ac:dyDescent="0.25">
      <c r="A99" s="131" t="str">
        <f>VLOOKUP(E99,'LISTADO ATM'!$A$2:$C$898,3,0)</f>
        <v>DISTRITO NACIONAL</v>
      </c>
      <c r="B99" s="126">
        <v>3335903181</v>
      </c>
      <c r="C99" s="133">
        <v>44344.945196759261</v>
      </c>
      <c r="D99" s="133" t="s">
        <v>2449</v>
      </c>
      <c r="E99" s="121">
        <v>938</v>
      </c>
      <c r="F99" s="144" t="str">
        <f>VLOOKUP(E99,VIP!$A$2:$O13549,2,0)</f>
        <v>DRBR938</v>
      </c>
      <c r="G99" s="131" t="str">
        <f>VLOOKUP(E99,'LISTADO ATM'!$A$2:$B$897,2,0)</f>
        <v xml:space="preserve">ATM Autobanco Oficina Filadelfia Plaza </v>
      </c>
      <c r="H99" s="131" t="str">
        <f>VLOOKUP(E99,VIP!$A$2:$O18412,7,FALSE)</f>
        <v>Si</v>
      </c>
      <c r="I99" s="131" t="str">
        <f>VLOOKUP(E99,VIP!$A$2:$O10377,8,FALSE)</f>
        <v>Si</v>
      </c>
      <c r="J99" s="131" t="str">
        <f>VLOOKUP(E99,VIP!$A$2:$O10327,8,FALSE)</f>
        <v>Si</v>
      </c>
      <c r="K99" s="131" t="str">
        <f>VLOOKUP(E99,VIP!$A$2:$O13901,6,0)</f>
        <v>NO</v>
      </c>
      <c r="L99" s="122" t="s">
        <v>2442</v>
      </c>
      <c r="M99" s="151" t="s">
        <v>2564</v>
      </c>
      <c r="N99" s="132" t="s">
        <v>2453</v>
      </c>
      <c r="O99" s="131" t="s">
        <v>2454</v>
      </c>
      <c r="P99" s="131"/>
      <c r="Q99" s="152">
        <v>44345.640972222223</v>
      </c>
    </row>
    <row r="100" spans="1:17" ht="18" x14ac:dyDescent="0.25">
      <c r="A100" s="131" t="str">
        <f>VLOOKUP(E100,'LISTADO ATM'!$A$2:$C$898,3,0)</f>
        <v>SUR</v>
      </c>
      <c r="B100" s="126">
        <v>3335903204</v>
      </c>
      <c r="C100" s="133">
        <v>44345.341354166667</v>
      </c>
      <c r="D100" s="133" t="s">
        <v>2470</v>
      </c>
      <c r="E100" s="121">
        <v>766</v>
      </c>
      <c r="F100" s="144" t="str">
        <f>VLOOKUP(E100,VIP!$A$2:$O13559,2,0)</f>
        <v>DRBR440</v>
      </c>
      <c r="G100" s="131" t="str">
        <f>VLOOKUP(E100,'LISTADO ATM'!$A$2:$B$897,2,0)</f>
        <v xml:space="preserve">ATM Oficina Azua II </v>
      </c>
      <c r="H100" s="131" t="str">
        <f>VLOOKUP(E100,VIP!$A$2:$O18422,7,FALSE)</f>
        <v>Si</v>
      </c>
      <c r="I100" s="131" t="str">
        <f>VLOOKUP(E100,VIP!$A$2:$O10387,8,FALSE)</f>
        <v>Si</v>
      </c>
      <c r="J100" s="131" t="str">
        <f>VLOOKUP(E100,VIP!$A$2:$O10337,8,FALSE)</f>
        <v>Si</v>
      </c>
      <c r="K100" s="131" t="str">
        <f>VLOOKUP(E100,VIP!$A$2:$O13911,6,0)</f>
        <v>SI</v>
      </c>
      <c r="L100" s="122" t="s">
        <v>2442</v>
      </c>
      <c r="M100" s="151" t="s">
        <v>2564</v>
      </c>
      <c r="N100" s="151" t="s">
        <v>2569</v>
      </c>
      <c r="O100" s="131" t="s">
        <v>2471</v>
      </c>
      <c r="P100" s="131"/>
      <c r="Q100" s="152">
        <v>44345.477777777778</v>
      </c>
    </row>
    <row r="101" spans="1:17" ht="18" x14ac:dyDescent="0.25">
      <c r="A101" s="131" t="str">
        <f>VLOOKUP(E101,'LISTADO ATM'!$A$2:$C$898,3,0)</f>
        <v>DISTRITO NACIONAL</v>
      </c>
      <c r="B101" s="126">
        <v>3335903299</v>
      </c>
      <c r="C101" s="133">
        <v>44345.407268518517</v>
      </c>
      <c r="D101" s="133" t="s">
        <v>2449</v>
      </c>
      <c r="E101" s="121">
        <v>355</v>
      </c>
      <c r="F101" s="144" t="str">
        <f>VLOOKUP(E101,VIP!$A$2:$O13553,2,0)</f>
        <v>DRBR355</v>
      </c>
      <c r="G101" s="131" t="str">
        <f>VLOOKUP(E101,'LISTADO ATM'!$A$2:$B$897,2,0)</f>
        <v xml:space="preserve">ATM UNP Metro II </v>
      </c>
      <c r="H101" s="131" t="str">
        <f>VLOOKUP(E101,VIP!$A$2:$O18416,7,FALSE)</f>
        <v>Si</v>
      </c>
      <c r="I101" s="131" t="str">
        <f>VLOOKUP(E101,VIP!$A$2:$O10381,8,FALSE)</f>
        <v>Si</v>
      </c>
      <c r="J101" s="131" t="str">
        <f>VLOOKUP(E101,VIP!$A$2:$O10331,8,FALSE)</f>
        <v>Si</v>
      </c>
      <c r="K101" s="131" t="str">
        <f>VLOOKUP(E101,VIP!$A$2:$O13905,6,0)</f>
        <v>SI</v>
      </c>
      <c r="L101" s="122" t="s">
        <v>2442</v>
      </c>
      <c r="M101" s="151" t="s">
        <v>2564</v>
      </c>
      <c r="N101" s="132" t="s">
        <v>2453</v>
      </c>
      <c r="O101" s="131" t="s">
        <v>2454</v>
      </c>
      <c r="P101" s="131"/>
      <c r="Q101" s="152">
        <v>44345.478472222225</v>
      </c>
    </row>
    <row r="102" spans="1:17" ht="18" x14ac:dyDescent="0.25">
      <c r="A102" s="131" t="str">
        <f>VLOOKUP(E102,'LISTADO ATM'!$A$2:$C$898,3,0)</f>
        <v>DISTRITO NACIONAL</v>
      </c>
      <c r="B102" s="126">
        <v>3335903316</v>
      </c>
      <c r="C102" s="133">
        <v>44345.416574074072</v>
      </c>
      <c r="D102" s="133" t="s">
        <v>2449</v>
      </c>
      <c r="E102" s="121">
        <v>180</v>
      </c>
      <c r="F102" s="144" t="str">
        <f>VLOOKUP(E102,VIP!$A$2:$O13551,2,0)</f>
        <v>DRBR180</v>
      </c>
      <c r="G102" s="131" t="str">
        <f>VLOOKUP(E102,'LISTADO ATM'!$A$2:$B$897,2,0)</f>
        <v xml:space="preserve">ATM Megacentro II </v>
      </c>
      <c r="H102" s="131" t="str">
        <f>VLOOKUP(E102,VIP!$A$2:$O18414,7,FALSE)</f>
        <v>Si</v>
      </c>
      <c r="I102" s="131" t="str">
        <f>VLOOKUP(E102,VIP!$A$2:$O10379,8,FALSE)</f>
        <v>Si</v>
      </c>
      <c r="J102" s="131" t="str">
        <f>VLOOKUP(E102,VIP!$A$2:$O10329,8,FALSE)</f>
        <v>Si</v>
      </c>
      <c r="K102" s="131" t="str">
        <f>VLOOKUP(E102,VIP!$A$2:$O13903,6,0)</f>
        <v>SI</v>
      </c>
      <c r="L102" s="122" t="s">
        <v>2442</v>
      </c>
      <c r="M102" s="151" t="s">
        <v>2564</v>
      </c>
      <c r="N102" s="132" t="s">
        <v>2453</v>
      </c>
      <c r="O102" s="131" t="s">
        <v>2454</v>
      </c>
      <c r="P102" s="131"/>
      <c r="Q102" s="152">
        <v>44345.568749999999</v>
      </c>
    </row>
    <row r="103" spans="1:17" ht="18" x14ac:dyDescent="0.25">
      <c r="A103" s="131" t="str">
        <f>VLOOKUP(E103,'LISTADO ATM'!$A$2:$C$898,3,0)</f>
        <v>DISTRITO NACIONAL</v>
      </c>
      <c r="B103" s="126">
        <v>3335903382</v>
      </c>
      <c r="C103" s="133">
        <v>44345.478194444448</v>
      </c>
      <c r="D103" s="133" t="s">
        <v>2449</v>
      </c>
      <c r="E103" s="121">
        <v>970</v>
      </c>
      <c r="F103" s="144" t="str">
        <f>VLOOKUP(E103,VIP!$A$2:$O13559,2,0)</f>
        <v>DRBR970</v>
      </c>
      <c r="G103" s="131" t="str">
        <f>VLOOKUP(E103,'LISTADO ATM'!$A$2:$B$897,2,0)</f>
        <v xml:space="preserve">ATM S/M Olé Haina </v>
      </c>
      <c r="H103" s="131" t="str">
        <f>VLOOKUP(E103,VIP!$A$2:$O18422,7,FALSE)</f>
        <v>Si</v>
      </c>
      <c r="I103" s="131" t="str">
        <f>VLOOKUP(E103,VIP!$A$2:$O10387,8,FALSE)</f>
        <v>Si</v>
      </c>
      <c r="J103" s="131" t="str">
        <f>VLOOKUP(E103,VIP!$A$2:$O10337,8,FALSE)</f>
        <v>Si</v>
      </c>
      <c r="K103" s="131" t="str">
        <f>VLOOKUP(E103,VIP!$A$2:$O13911,6,0)</f>
        <v>NO</v>
      </c>
      <c r="L103" s="122" t="s">
        <v>2442</v>
      </c>
      <c r="M103" s="151" t="s">
        <v>2564</v>
      </c>
      <c r="N103" s="132" t="s">
        <v>2453</v>
      </c>
      <c r="O103" s="131" t="s">
        <v>2454</v>
      </c>
      <c r="P103" s="131"/>
      <c r="Q103" s="152">
        <v>44345.64166666667</v>
      </c>
    </row>
    <row r="104" spans="1:17" ht="18" x14ac:dyDescent="0.25">
      <c r="A104" s="131" t="str">
        <f>VLOOKUP(E104,'LISTADO ATM'!$A$2:$C$898,3,0)</f>
        <v>DISTRITO NACIONAL</v>
      </c>
      <c r="B104" s="126">
        <v>3335903384</v>
      </c>
      <c r="C104" s="133">
        <v>44345.480208333334</v>
      </c>
      <c r="D104" s="133" t="s">
        <v>2449</v>
      </c>
      <c r="E104" s="121">
        <v>20</v>
      </c>
      <c r="F104" s="144" t="str">
        <f>VLOOKUP(E104,VIP!$A$2:$O13558,2,0)</f>
        <v>DRBR049</v>
      </c>
      <c r="G104" s="131" t="str">
        <f>VLOOKUP(E104,'LISTADO ATM'!$A$2:$B$897,2,0)</f>
        <v>ATM S/M Aprezio Las Palmas</v>
      </c>
      <c r="H104" s="131" t="str">
        <f>VLOOKUP(E104,VIP!$A$2:$O18421,7,FALSE)</f>
        <v>Si</v>
      </c>
      <c r="I104" s="131" t="str">
        <f>VLOOKUP(E104,VIP!$A$2:$O10386,8,FALSE)</f>
        <v>Si</v>
      </c>
      <c r="J104" s="131" t="str">
        <f>VLOOKUP(E104,VIP!$A$2:$O10336,8,FALSE)</f>
        <v>Si</v>
      </c>
      <c r="K104" s="131" t="str">
        <f>VLOOKUP(E104,VIP!$A$2:$O13910,6,0)</f>
        <v>NO</v>
      </c>
      <c r="L104" s="122" t="s">
        <v>2442</v>
      </c>
      <c r="M104" s="151" t="s">
        <v>2564</v>
      </c>
      <c r="N104" s="132" t="s">
        <v>2453</v>
      </c>
      <c r="O104" s="131" t="s">
        <v>2454</v>
      </c>
      <c r="P104" s="131"/>
      <c r="Q104" s="152">
        <v>44345.572222222225</v>
      </c>
    </row>
    <row r="105" spans="1:17" ht="18" x14ac:dyDescent="0.25">
      <c r="A105" s="131" t="str">
        <f>VLOOKUP(E105,'LISTADO ATM'!$A$2:$C$898,3,0)</f>
        <v>NORTE</v>
      </c>
      <c r="B105" s="126">
        <v>3335903393</v>
      </c>
      <c r="C105" s="133">
        <v>44345.488356481481</v>
      </c>
      <c r="D105" s="133" t="s">
        <v>2553</v>
      </c>
      <c r="E105" s="121">
        <v>315</v>
      </c>
      <c r="F105" s="153" t="str">
        <f>VLOOKUP(E105,VIP!$A$2:$O13554,2,0)</f>
        <v>DRBR315</v>
      </c>
      <c r="G105" s="131" t="str">
        <f>VLOOKUP(E105,'LISTADO ATM'!$A$2:$B$897,2,0)</f>
        <v xml:space="preserve">ATM Oficina Estrella Sadalá </v>
      </c>
      <c r="H105" s="131" t="str">
        <f>VLOOKUP(E105,VIP!$A$2:$O18417,7,FALSE)</f>
        <v>Si</v>
      </c>
      <c r="I105" s="131" t="str">
        <f>VLOOKUP(E105,VIP!$A$2:$O10382,8,FALSE)</f>
        <v>Si</v>
      </c>
      <c r="J105" s="131" t="str">
        <f>VLOOKUP(E105,VIP!$A$2:$O10332,8,FALSE)</f>
        <v>Si</v>
      </c>
      <c r="K105" s="131" t="str">
        <f>VLOOKUP(E105,VIP!$A$2:$O13906,6,0)</f>
        <v>NO</v>
      </c>
      <c r="L105" s="122" t="s">
        <v>2442</v>
      </c>
      <c r="M105" s="151" t="s">
        <v>2564</v>
      </c>
      <c r="N105" s="132" t="s">
        <v>2453</v>
      </c>
      <c r="O105" s="131" t="s">
        <v>2554</v>
      </c>
      <c r="P105" s="131"/>
      <c r="Q105" s="152">
        <v>44345.574999999997</v>
      </c>
    </row>
    <row r="106" spans="1:17" ht="18" x14ac:dyDescent="0.25">
      <c r="A106" s="131" t="str">
        <f>VLOOKUP(E106,'LISTADO ATM'!$A$2:$C$898,3,0)</f>
        <v>SUR</v>
      </c>
      <c r="B106" s="126">
        <v>3335903399</v>
      </c>
      <c r="C106" s="133">
        <v>44345.495856481481</v>
      </c>
      <c r="D106" s="133" t="s">
        <v>2449</v>
      </c>
      <c r="E106" s="121">
        <v>616</v>
      </c>
      <c r="F106" s="144" t="str">
        <f>VLOOKUP(E106,VIP!$A$2:$O13553,2,0)</f>
        <v>DRBR187</v>
      </c>
      <c r="G106" s="131" t="str">
        <f>VLOOKUP(E106,'LISTADO ATM'!$A$2:$B$897,2,0)</f>
        <v xml:space="preserve">ATM 5ta. Brigada Barahona </v>
      </c>
      <c r="H106" s="131" t="str">
        <f>VLOOKUP(E106,VIP!$A$2:$O18416,7,FALSE)</f>
        <v>Si</v>
      </c>
      <c r="I106" s="131" t="str">
        <f>VLOOKUP(E106,VIP!$A$2:$O10381,8,FALSE)</f>
        <v>Si</v>
      </c>
      <c r="J106" s="131" t="str">
        <f>VLOOKUP(E106,VIP!$A$2:$O10331,8,FALSE)</f>
        <v>Si</v>
      </c>
      <c r="K106" s="131" t="str">
        <f>VLOOKUP(E106,VIP!$A$2:$O13905,6,0)</f>
        <v>NO</v>
      </c>
      <c r="L106" s="122" t="s">
        <v>2442</v>
      </c>
      <c r="M106" s="151" t="s">
        <v>2564</v>
      </c>
      <c r="N106" s="132" t="s">
        <v>2453</v>
      </c>
      <c r="O106" s="131" t="s">
        <v>2454</v>
      </c>
      <c r="P106" s="131"/>
      <c r="Q106" s="152">
        <v>44345.53125</v>
      </c>
    </row>
    <row r="107" spans="1:17" ht="18" x14ac:dyDescent="0.25">
      <c r="A107" s="131" t="str">
        <f>VLOOKUP(E107,'LISTADO ATM'!$A$2:$C$898,3,0)</f>
        <v>NORTE</v>
      </c>
      <c r="B107" s="126">
        <v>3335903446</v>
      </c>
      <c r="C107" s="133">
        <v>44345.576643518521</v>
      </c>
      <c r="D107" s="133" t="s">
        <v>2553</v>
      </c>
      <c r="E107" s="121">
        <v>864</v>
      </c>
      <c r="F107" s="144" t="str">
        <f>VLOOKUP(E107,VIP!$A$2:$O13565,2,0)</f>
        <v>DRBR864</v>
      </c>
      <c r="G107" s="131" t="str">
        <f>VLOOKUP(E107,'LISTADO ATM'!$A$2:$B$897,2,0)</f>
        <v xml:space="preserve">ATM Palmares Mall (San Francisco) </v>
      </c>
      <c r="H107" s="131" t="str">
        <f>VLOOKUP(E107,VIP!$A$2:$O18428,7,FALSE)</f>
        <v>Si</v>
      </c>
      <c r="I107" s="131" t="str">
        <f>VLOOKUP(E107,VIP!$A$2:$O10393,8,FALSE)</f>
        <v>Si</v>
      </c>
      <c r="J107" s="131" t="str">
        <f>VLOOKUP(E107,VIP!$A$2:$O10343,8,FALSE)</f>
        <v>Si</v>
      </c>
      <c r="K107" s="131" t="str">
        <f>VLOOKUP(E107,VIP!$A$2:$O13917,6,0)</f>
        <v>NO</v>
      </c>
      <c r="L107" s="122" t="s">
        <v>2442</v>
      </c>
      <c r="M107" s="151" t="s">
        <v>2564</v>
      </c>
      <c r="N107" s="132" t="s">
        <v>2453</v>
      </c>
      <c r="O107" s="131" t="s">
        <v>2554</v>
      </c>
      <c r="P107" s="131"/>
      <c r="Q107" s="152">
        <v>44345.697916666664</v>
      </c>
    </row>
    <row r="108" spans="1:17" ht="18" x14ac:dyDescent="0.25">
      <c r="A108" s="131" t="str">
        <f>VLOOKUP(E108,'LISTADO ATM'!$A$2:$C$898,3,0)</f>
        <v>DISTRITO NACIONAL</v>
      </c>
      <c r="B108" s="126">
        <v>3335903092</v>
      </c>
      <c r="C108" s="133">
        <v>44344.732488425929</v>
      </c>
      <c r="D108" s="133" t="s">
        <v>2449</v>
      </c>
      <c r="E108" s="121">
        <v>578</v>
      </c>
      <c r="F108" s="144" t="str">
        <f>VLOOKUP(E108,VIP!$A$2:$O13572,2,0)</f>
        <v>DRBR324</v>
      </c>
      <c r="G108" s="131" t="str">
        <f>VLOOKUP(E108,'LISTADO ATM'!$A$2:$B$897,2,0)</f>
        <v xml:space="preserve">ATM Procuraduría General de la República </v>
      </c>
      <c r="H108" s="131" t="str">
        <f>VLOOKUP(E108,VIP!$A$2:$O18435,7,FALSE)</f>
        <v>Si</v>
      </c>
      <c r="I108" s="131" t="str">
        <f>VLOOKUP(E108,VIP!$A$2:$O10400,8,FALSE)</f>
        <v>No</v>
      </c>
      <c r="J108" s="131" t="str">
        <f>VLOOKUP(E108,VIP!$A$2:$O10350,8,FALSE)</f>
        <v>No</v>
      </c>
      <c r="K108" s="131" t="str">
        <f>VLOOKUP(E108,VIP!$A$2:$O13924,6,0)</f>
        <v>NO</v>
      </c>
      <c r="L108" s="122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2442</v>
      </c>
    </row>
    <row r="109" spans="1:17" ht="18" x14ac:dyDescent="0.25">
      <c r="A109" s="131" t="str">
        <f>VLOOKUP(E109,'LISTADO ATM'!$A$2:$C$898,3,0)</f>
        <v>DISTRITO NACIONAL</v>
      </c>
      <c r="B109" s="126">
        <v>3335903094</v>
      </c>
      <c r="C109" s="133">
        <v>44344.733472222222</v>
      </c>
      <c r="D109" s="133" t="s">
        <v>2449</v>
      </c>
      <c r="E109" s="121">
        <v>678</v>
      </c>
      <c r="F109" s="144" t="str">
        <f>VLOOKUP(E109,VIP!$A$2:$O13571,2,0)</f>
        <v>DRBR678</v>
      </c>
      <c r="G109" s="131" t="str">
        <f>VLOOKUP(E109,'LISTADO ATM'!$A$2:$B$897,2,0)</f>
        <v>ATM Eco Petroleo San Isidro</v>
      </c>
      <c r="H109" s="131" t="str">
        <f>VLOOKUP(E109,VIP!$A$2:$O18434,7,FALSE)</f>
        <v>Si</v>
      </c>
      <c r="I109" s="131" t="str">
        <f>VLOOKUP(E109,VIP!$A$2:$O10399,8,FALSE)</f>
        <v>Si</v>
      </c>
      <c r="J109" s="131" t="str">
        <f>VLOOKUP(E109,VIP!$A$2:$O10349,8,FALSE)</f>
        <v>Si</v>
      </c>
      <c r="K109" s="131" t="str">
        <f>VLOOKUP(E109,VIP!$A$2:$O13923,6,0)</f>
        <v>NO</v>
      </c>
      <c r="L109" s="122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3335903097</v>
      </c>
      <c r="C110" s="133">
        <v>44344.735243055555</v>
      </c>
      <c r="D110" s="133" t="s">
        <v>2449</v>
      </c>
      <c r="E110" s="121">
        <v>43</v>
      </c>
      <c r="F110" s="144" t="str">
        <f>VLOOKUP(E110,VIP!$A$2:$O13569,2,0)</f>
        <v>DRBR043</v>
      </c>
      <c r="G110" s="131" t="str">
        <f>VLOOKUP(E110,'LISTADO ATM'!$A$2:$B$897,2,0)</f>
        <v xml:space="preserve">ATM Zona Franca San Isidro </v>
      </c>
      <c r="H110" s="131" t="str">
        <f>VLOOKUP(E110,VIP!$A$2:$O18432,7,FALSE)</f>
        <v>Si</v>
      </c>
      <c r="I110" s="131" t="str">
        <f>VLOOKUP(E110,VIP!$A$2:$O10397,8,FALSE)</f>
        <v>No</v>
      </c>
      <c r="J110" s="131" t="str">
        <f>VLOOKUP(E110,VIP!$A$2:$O10347,8,FALSE)</f>
        <v>No</v>
      </c>
      <c r="K110" s="131" t="str">
        <f>VLOOKUP(E110,VIP!$A$2:$O13921,6,0)</f>
        <v>NO</v>
      </c>
      <c r="L110" s="122" t="s">
        <v>2442</v>
      </c>
      <c r="M110" s="132" t="s">
        <v>2446</v>
      </c>
      <c r="N110" s="132" t="s">
        <v>2453</v>
      </c>
      <c r="O110" s="131" t="s">
        <v>2454</v>
      </c>
      <c r="P110" s="131"/>
      <c r="Q110" s="141" t="s">
        <v>2442</v>
      </c>
    </row>
    <row r="111" spans="1:17" ht="18" x14ac:dyDescent="0.25">
      <c r="A111" s="131" t="str">
        <f>VLOOKUP(E111,'LISTADO ATM'!$A$2:$C$898,3,0)</f>
        <v>DISTRITO NACIONAL</v>
      </c>
      <c r="B111" s="126">
        <v>3335903143</v>
      </c>
      <c r="C111" s="133">
        <v>44344.800937499997</v>
      </c>
      <c r="D111" s="133" t="s">
        <v>2470</v>
      </c>
      <c r="E111" s="121">
        <v>755</v>
      </c>
      <c r="F111" s="144" t="str">
        <f>VLOOKUP(E111,VIP!$A$2:$O13546,2,0)</f>
        <v>DRBR755</v>
      </c>
      <c r="G111" s="131" t="str">
        <f>VLOOKUP(E111,'LISTADO ATM'!$A$2:$B$897,2,0)</f>
        <v xml:space="preserve">ATM Oficina Galería del Este (Plaza) </v>
      </c>
      <c r="H111" s="131" t="str">
        <f>VLOOKUP(E111,VIP!$A$2:$O18409,7,FALSE)</f>
        <v>Si</v>
      </c>
      <c r="I111" s="131" t="str">
        <f>VLOOKUP(E111,VIP!$A$2:$O10374,8,FALSE)</f>
        <v>Si</v>
      </c>
      <c r="J111" s="131" t="str">
        <f>VLOOKUP(E111,VIP!$A$2:$O10324,8,FALSE)</f>
        <v>Si</v>
      </c>
      <c r="K111" s="131" t="str">
        <f>VLOOKUP(E111,VIP!$A$2:$O13898,6,0)</f>
        <v>NO</v>
      </c>
      <c r="L111" s="122" t="s">
        <v>2442</v>
      </c>
      <c r="M111" s="132" t="s">
        <v>2446</v>
      </c>
      <c r="N111" s="132" t="s">
        <v>2453</v>
      </c>
      <c r="O111" s="131" t="s">
        <v>2471</v>
      </c>
      <c r="P111" s="131"/>
      <c r="Q111" s="141" t="s">
        <v>2442</v>
      </c>
    </row>
    <row r="112" spans="1:17" ht="18" x14ac:dyDescent="0.25">
      <c r="A112" s="131" t="str">
        <f>VLOOKUP(E112,'LISTADO ATM'!$A$2:$C$898,3,0)</f>
        <v>DISTRITO NACIONAL</v>
      </c>
      <c r="B112" s="126">
        <v>3335903151</v>
      </c>
      <c r="C112" s="133">
        <v>44344.835833333331</v>
      </c>
      <c r="D112" s="133" t="s">
        <v>2449</v>
      </c>
      <c r="E112" s="121">
        <v>719</v>
      </c>
      <c r="F112" s="144" t="str">
        <f>VLOOKUP(E112,VIP!$A$2:$O13557,2,0)</f>
        <v>DRBR419</v>
      </c>
      <c r="G112" s="131" t="str">
        <f>VLOOKUP(E112,'LISTADO ATM'!$A$2:$B$897,2,0)</f>
        <v xml:space="preserve">ATM Ayuntamiento Municipal San Luís </v>
      </c>
      <c r="H112" s="131" t="str">
        <f>VLOOKUP(E112,VIP!$A$2:$O18420,7,FALSE)</f>
        <v>Si</v>
      </c>
      <c r="I112" s="131" t="str">
        <f>VLOOKUP(E112,VIP!$A$2:$O10385,8,FALSE)</f>
        <v>Si</v>
      </c>
      <c r="J112" s="131" t="str">
        <f>VLOOKUP(E112,VIP!$A$2:$O10335,8,FALSE)</f>
        <v>Si</v>
      </c>
      <c r="K112" s="131" t="str">
        <f>VLOOKUP(E112,VIP!$A$2:$O13909,6,0)</f>
        <v>NO</v>
      </c>
      <c r="L112" s="122" t="s">
        <v>2442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2442</v>
      </c>
    </row>
    <row r="113" spans="1:17" s="93" customFormat="1" ht="18" x14ac:dyDescent="0.25">
      <c r="A113" s="131" t="str">
        <f>VLOOKUP(E113,'LISTADO ATM'!$A$2:$C$898,3,0)</f>
        <v>DISTRITO NACIONAL</v>
      </c>
      <c r="B113" s="126">
        <v>3335903185</v>
      </c>
      <c r="C113" s="133">
        <v>44344.960289351853</v>
      </c>
      <c r="D113" s="133" t="s">
        <v>2449</v>
      </c>
      <c r="E113" s="121">
        <v>125</v>
      </c>
      <c r="F113" s="145" t="str">
        <f>VLOOKUP(E113,VIP!$A$2:$O13546,2,0)</f>
        <v>DRBR125</v>
      </c>
      <c r="G113" s="131" t="str">
        <f>VLOOKUP(E113,'LISTADO ATM'!$A$2:$B$897,2,0)</f>
        <v xml:space="preserve">ATM Dirección General de Aduanas II </v>
      </c>
      <c r="H113" s="131" t="str">
        <f>VLOOKUP(E113,VIP!$A$2:$O18409,7,FALSE)</f>
        <v>Si</v>
      </c>
      <c r="I113" s="131" t="str">
        <f>VLOOKUP(E113,VIP!$A$2:$O10374,8,FALSE)</f>
        <v>Si</v>
      </c>
      <c r="J113" s="131" t="str">
        <f>VLOOKUP(E113,VIP!$A$2:$O10324,8,FALSE)</f>
        <v>Si</v>
      </c>
      <c r="K113" s="131" t="str">
        <f>VLOOKUP(E113,VIP!$A$2:$O13898,6,0)</f>
        <v>NO</v>
      </c>
      <c r="L113" s="122" t="s">
        <v>2442</v>
      </c>
      <c r="M113" s="132" t="s">
        <v>2446</v>
      </c>
      <c r="N113" s="132" t="s">
        <v>2453</v>
      </c>
      <c r="O113" s="131" t="s">
        <v>2454</v>
      </c>
      <c r="P113" s="131"/>
      <c r="Q113" s="141" t="s">
        <v>2442</v>
      </c>
    </row>
    <row r="114" spans="1:17" ht="18" x14ac:dyDescent="0.25">
      <c r="A114" s="131" t="str">
        <f>VLOOKUP(E114,'LISTADO ATM'!$A$2:$C$898,3,0)</f>
        <v>DISTRITO NACIONAL</v>
      </c>
      <c r="B114" s="126">
        <v>3335903328</v>
      </c>
      <c r="C114" s="133">
        <v>44345.426585648151</v>
      </c>
      <c r="D114" s="133" t="s">
        <v>2449</v>
      </c>
      <c r="E114" s="121">
        <v>224</v>
      </c>
      <c r="F114" s="147" t="str">
        <f>VLOOKUP(E114,VIP!$A$2:$O13550,2,0)</f>
        <v>DRBR224</v>
      </c>
      <c r="G114" s="131" t="str">
        <f>VLOOKUP(E114,'LISTADO ATM'!$A$2:$B$897,2,0)</f>
        <v xml:space="preserve">ATM S/M Nacional El Millón (Núñez de Cáceres) </v>
      </c>
      <c r="H114" s="131" t="str">
        <f>VLOOKUP(E114,VIP!$A$2:$O18413,7,FALSE)</f>
        <v>Si</v>
      </c>
      <c r="I114" s="131" t="str">
        <f>VLOOKUP(E114,VIP!$A$2:$O10378,8,FALSE)</f>
        <v>Si</v>
      </c>
      <c r="J114" s="131" t="str">
        <f>VLOOKUP(E114,VIP!$A$2:$O10328,8,FALSE)</f>
        <v>Si</v>
      </c>
      <c r="K114" s="131" t="str">
        <f>VLOOKUP(E114,VIP!$A$2:$O13902,6,0)</f>
        <v>SI</v>
      </c>
      <c r="L114" s="122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2442</v>
      </c>
    </row>
    <row r="115" spans="1:17" ht="18" x14ac:dyDescent="0.25">
      <c r="A115" s="131" t="str">
        <f>VLOOKUP(E115,'LISTADO ATM'!$A$2:$C$898,3,0)</f>
        <v>DISTRITO NACIONAL</v>
      </c>
      <c r="B115" s="126">
        <v>3335903400</v>
      </c>
      <c r="C115" s="133">
        <v>44345.497754629629</v>
      </c>
      <c r="D115" s="133" t="s">
        <v>2449</v>
      </c>
      <c r="E115" s="121">
        <v>676</v>
      </c>
      <c r="F115" s="146" t="str">
        <f>VLOOKUP(E115,VIP!$A$2:$O13552,2,0)</f>
        <v>DRBR676</v>
      </c>
      <c r="G115" s="131" t="str">
        <f>VLOOKUP(E115,'LISTADO ATM'!$A$2:$B$897,2,0)</f>
        <v>ATM S/M Bravo Colina Del Oeste</v>
      </c>
      <c r="H115" s="131" t="str">
        <f>VLOOKUP(E115,VIP!$A$2:$O18415,7,FALSE)</f>
        <v>Si</v>
      </c>
      <c r="I115" s="131" t="str">
        <f>VLOOKUP(E115,VIP!$A$2:$O10380,8,FALSE)</f>
        <v>Si</v>
      </c>
      <c r="J115" s="131" t="str">
        <f>VLOOKUP(E115,VIP!$A$2:$O10330,8,FALSE)</f>
        <v>Si</v>
      </c>
      <c r="K115" s="131" t="str">
        <f>VLOOKUP(E115,VIP!$A$2:$O13904,6,0)</f>
        <v>NO</v>
      </c>
      <c r="L115" s="122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2442</v>
      </c>
    </row>
    <row r="116" spans="1:17" ht="18" x14ac:dyDescent="0.25">
      <c r="A116" s="131" t="str">
        <f>VLOOKUP(E116,'LISTADO ATM'!$A$2:$C$898,3,0)</f>
        <v>DISTRITO NACIONAL</v>
      </c>
      <c r="B116" s="126" t="s">
        <v>2645</v>
      </c>
      <c r="C116" s="133">
        <v>44345.830405092594</v>
      </c>
      <c r="D116" s="133" t="s">
        <v>2449</v>
      </c>
      <c r="E116" s="121">
        <v>96</v>
      </c>
      <c r="F116" s="153" t="str">
        <f>VLOOKUP(E116,VIP!$A$2:$O13582,2,0)</f>
        <v>DRBR096</v>
      </c>
      <c r="G116" s="131" t="str">
        <f>VLOOKUP(E116,'LISTADO ATM'!$A$2:$B$897,2,0)</f>
        <v>ATM S/M Caribe Av. Charles de Gaulle</v>
      </c>
      <c r="H116" s="131" t="str">
        <f>VLOOKUP(E116,VIP!$A$2:$O18445,7,FALSE)</f>
        <v>Si</v>
      </c>
      <c r="I116" s="131" t="str">
        <f>VLOOKUP(E116,VIP!$A$2:$O10410,8,FALSE)</f>
        <v>No</v>
      </c>
      <c r="J116" s="131" t="str">
        <f>VLOOKUP(E116,VIP!$A$2:$O10360,8,FALSE)</f>
        <v>No</v>
      </c>
      <c r="K116" s="131" t="str">
        <f>VLOOKUP(E116,VIP!$A$2:$O13934,6,0)</f>
        <v>NO</v>
      </c>
      <c r="L116" s="122" t="s">
        <v>2442</v>
      </c>
      <c r="M116" s="132" t="s">
        <v>2446</v>
      </c>
      <c r="N116" s="132" t="s">
        <v>2453</v>
      </c>
      <c r="O116" s="131" t="s">
        <v>2454</v>
      </c>
      <c r="P116" s="131"/>
      <c r="Q116" s="141" t="s">
        <v>2442</v>
      </c>
    </row>
    <row r="117" spans="1:17" ht="18" x14ac:dyDescent="0.25">
      <c r="A117" s="131" t="str">
        <f>VLOOKUP(E117,'LISTADO ATM'!$A$2:$C$898,3,0)</f>
        <v>ESTE</v>
      </c>
      <c r="B117" s="126" t="s">
        <v>2638</v>
      </c>
      <c r="C117" s="133">
        <v>44345.867442129631</v>
      </c>
      <c r="D117" s="133" t="s">
        <v>2449</v>
      </c>
      <c r="E117" s="121">
        <v>385</v>
      </c>
      <c r="F117" s="153" t="str">
        <f>VLOOKUP(E117,VIP!$A$2:$O13575,2,0)</f>
        <v>DRBR385</v>
      </c>
      <c r="G117" s="131" t="str">
        <f>VLOOKUP(E117,'LISTADO ATM'!$A$2:$B$897,2,0)</f>
        <v xml:space="preserve">ATM Plaza Verón I </v>
      </c>
      <c r="H117" s="131" t="str">
        <f>VLOOKUP(E117,VIP!$A$2:$O18438,7,FALSE)</f>
        <v>Si</v>
      </c>
      <c r="I117" s="131" t="str">
        <f>VLOOKUP(E117,VIP!$A$2:$O10403,8,FALSE)</f>
        <v>Si</v>
      </c>
      <c r="J117" s="131" t="str">
        <f>VLOOKUP(E117,VIP!$A$2:$O10353,8,FALSE)</f>
        <v>Si</v>
      </c>
      <c r="K117" s="131" t="str">
        <f>VLOOKUP(E117,VIP!$A$2:$O13927,6,0)</f>
        <v>NO</v>
      </c>
      <c r="L117" s="122" t="s">
        <v>2442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2442</v>
      </c>
    </row>
    <row r="118" spans="1:17" ht="18" x14ac:dyDescent="0.25">
      <c r="A118" s="131" t="str">
        <f>VLOOKUP(E118,'LISTADO ATM'!$A$2:$C$898,3,0)</f>
        <v>NORTE</v>
      </c>
      <c r="B118" s="126" t="s">
        <v>2632</v>
      </c>
      <c r="C118" s="133">
        <v>44345.879537037035</v>
      </c>
      <c r="D118" s="133" t="s">
        <v>2470</v>
      </c>
      <c r="E118" s="121">
        <v>292</v>
      </c>
      <c r="F118" s="153" t="str">
        <f>VLOOKUP(E118,VIP!$A$2:$O13569,2,0)</f>
        <v>DRBR292</v>
      </c>
      <c r="G118" s="131" t="str">
        <f>VLOOKUP(E118,'LISTADO ATM'!$A$2:$B$897,2,0)</f>
        <v xml:space="preserve">ATM UNP Castañuelas (Montecristi) </v>
      </c>
      <c r="H118" s="131" t="str">
        <f>VLOOKUP(E118,VIP!$A$2:$O18432,7,FALSE)</f>
        <v>Si</v>
      </c>
      <c r="I118" s="131" t="str">
        <f>VLOOKUP(E118,VIP!$A$2:$O10397,8,FALSE)</f>
        <v>Si</v>
      </c>
      <c r="J118" s="131" t="str">
        <f>VLOOKUP(E118,VIP!$A$2:$O10347,8,FALSE)</f>
        <v>Si</v>
      </c>
      <c r="K118" s="131" t="str">
        <f>VLOOKUP(E118,VIP!$A$2:$O13921,6,0)</f>
        <v>NO</v>
      </c>
      <c r="L118" s="122" t="s">
        <v>2442</v>
      </c>
      <c r="M118" s="132" t="s">
        <v>2446</v>
      </c>
      <c r="N118" s="132" t="s">
        <v>2453</v>
      </c>
      <c r="O118" s="131" t="s">
        <v>2471</v>
      </c>
      <c r="P118" s="131"/>
      <c r="Q118" s="141" t="s">
        <v>2442</v>
      </c>
    </row>
    <row r="119" spans="1:17" ht="18" x14ac:dyDescent="0.25">
      <c r="A119" s="131" t="str">
        <f>VLOOKUP(E119,'LISTADO ATM'!$A$2:$C$898,3,0)</f>
        <v>DISTRITO NACIONAL</v>
      </c>
      <c r="B119" s="126">
        <v>3335903198</v>
      </c>
      <c r="C119" s="133">
        <v>44345.309421296297</v>
      </c>
      <c r="D119" s="133" t="s">
        <v>2180</v>
      </c>
      <c r="E119" s="121">
        <v>958</v>
      </c>
      <c r="F119" s="147" t="str">
        <f>VLOOKUP(E119,VIP!$A$2:$O13549,2,0)</f>
        <v>DRBR958</v>
      </c>
      <c r="G119" s="131" t="str">
        <f>VLOOKUP(E119,'LISTADO ATM'!$A$2:$B$897,2,0)</f>
        <v xml:space="preserve">ATM Olé Aut. San Isidro </v>
      </c>
      <c r="H119" s="131" t="str">
        <f>VLOOKUP(E119,VIP!$A$2:$O18412,7,FALSE)</f>
        <v>Si</v>
      </c>
      <c r="I119" s="131" t="str">
        <f>VLOOKUP(E119,VIP!$A$2:$O10377,8,FALSE)</f>
        <v>Si</v>
      </c>
      <c r="J119" s="131" t="str">
        <f>VLOOKUP(E119,VIP!$A$2:$O10327,8,FALSE)</f>
        <v>Si</v>
      </c>
      <c r="K119" s="131" t="str">
        <f>VLOOKUP(E119,VIP!$A$2:$O13901,6,0)</f>
        <v>NO</v>
      </c>
      <c r="L119" s="122" t="s">
        <v>2561</v>
      </c>
      <c r="M119" s="151" t="s">
        <v>2564</v>
      </c>
      <c r="N119" s="132" t="s">
        <v>2453</v>
      </c>
      <c r="O119" s="131" t="s">
        <v>2455</v>
      </c>
      <c r="P119" s="131"/>
      <c r="Q119" s="152">
        <v>44345.673611111109</v>
      </c>
    </row>
    <row r="120" spans="1:17" ht="18" x14ac:dyDescent="0.25">
      <c r="A120" s="131" t="str">
        <f>VLOOKUP(E120,'LISTADO ATM'!$A$2:$C$898,3,0)</f>
        <v>NORTE</v>
      </c>
      <c r="B120" s="126">
        <v>3335903199</v>
      </c>
      <c r="C120" s="133">
        <v>44345.310763888891</v>
      </c>
      <c r="D120" s="133" t="s">
        <v>2181</v>
      </c>
      <c r="E120" s="121">
        <v>405</v>
      </c>
      <c r="F120" s="153" t="str">
        <f>VLOOKUP(E120,VIP!$A$2:$O13548,2,0)</f>
        <v>DRBR405</v>
      </c>
      <c r="G120" s="131" t="str">
        <f>VLOOKUP(E120,'LISTADO ATM'!$A$2:$B$897,2,0)</f>
        <v xml:space="preserve">ATM UNP Loma de Cabrera </v>
      </c>
      <c r="H120" s="131" t="str">
        <f>VLOOKUP(E120,VIP!$A$2:$O18411,7,FALSE)</f>
        <v>Si</v>
      </c>
      <c r="I120" s="131" t="str">
        <f>VLOOKUP(E120,VIP!$A$2:$O10376,8,FALSE)</f>
        <v>Si</v>
      </c>
      <c r="J120" s="131" t="str">
        <f>VLOOKUP(E120,VIP!$A$2:$O10326,8,FALSE)</f>
        <v>Si</v>
      </c>
      <c r="K120" s="131" t="str">
        <f>VLOOKUP(E120,VIP!$A$2:$O13900,6,0)</f>
        <v>NO</v>
      </c>
      <c r="L120" s="122" t="s">
        <v>2561</v>
      </c>
      <c r="M120" s="151" t="s">
        <v>2564</v>
      </c>
      <c r="N120" s="151" t="s">
        <v>2569</v>
      </c>
      <c r="O120" s="131" t="s">
        <v>2562</v>
      </c>
      <c r="P120" s="131"/>
      <c r="Q120" s="152">
        <v>44345.573611111111</v>
      </c>
    </row>
    <row r="121" spans="1:17" ht="18" x14ac:dyDescent="0.25">
      <c r="A121" s="131" t="str">
        <f>VLOOKUP(E121,'LISTADO ATM'!$A$2:$C$898,3,0)</f>
        <v>NORTE</v>
      </c>
      <c r="B121" s="126">
        <v>3335903207</v>
      </c>
      <c r="C121" s="133">
        <v>44345.359664351854</v>
      </c>
      <c r="D121" s="133" t="s">
        <v>2181</v>
      </c>
      <c r="E121" s="121">
        <v>520</v>
      </c>
      <c r="F121" s="147" t="str">
        <f>VLOOKUP(E121,VIP!$A$2:$O13556,2,0)</f>
        <v>DRBR520</v>
      </c>
      <c r="G121" s="131" t="str">
        <f>VLOOKUP(E121,'LISTADO ATM'!$A$2:$B$897,2,0)</f>
        <v xml:space="preserve">ATM Cooperativa Navarrete (COOPNAVA) </v>
      </c>
      <c r="H121" s="131" t="str">
        <f>VLOOKUP(E121,VIP!$A$2:$O18419,7,FALSE)</f>
        <v>Si</v>
      </c>
      <c r="I121" s="131" t="str">
        <f>VLOOKUP(E121,VIP!$A$2:$O10384,8,FALSE)</f>
        <v>Si</v>
      </c>
      <c r="J121" s="131" t="str">
        <f>VLOOKUP(E121,VIP!$A$2:$O10334,8,FALSE)</f>
        <v>Si</v>
      </c>
      <c r="K121" s="131" t="str">
        <f>VLOOKUP(E121,VIP!$A$2:$O13908,6,0)</f>
        <v>NO</v>
      </c>
      <c r="L121" s="122" t="s">
        <v>2561</v>
      </c>
      <c r="M121" s="151" t="s">
        <v>2564</v>
      </c>
      <c r="N121" s="151" t="s">
        <v>2569</v>
      </c>
      <c r="O121" s="131" t="s">
        <v>2562</v>
      </c>
      <c r="P121" s="131"/>
      <c r="Q121" s="152">
        <v>44345.572222222225</v>
      </c>
    </row>
    <row r="122" spans="1:17" ht="18" x14ac:dyDescent="0.25">
      <c r="A122" s="131" t="str">
        <f>VLOOKUP(E122,'LISTADO ATM'!$A$2:$C$898,3,0)</f>
        <v>DISTRITO NACIONAL</v>
      </c>
      <c r="B122" s="126">
        <v>3335903416</v>
      </c>
      <c r="C122" s="133">
        <v>44345.527245370373</v>
      </c>
      <c r="D122" s="133" t="s">
        <v>2470</v>
      </c>
      <c r="E122" s="121">
        <v>551</v>
      </c>
      <c r="F122" s="147" t="str">
        <f>VLOOKUP(E122,VIP!$A$2:$O13554,2,0)</f>
        <v>DRBR01C</v>
      </c>
      <c r="G122" s="131" t="str">
        <f>VLOOKUP(E122,'LISTADO ATM'!$A$2:$B$897,2,0)</f>
        <v xml:space="preserve">ATM Oficina Padre Castellanos </v>
      </c>
      <c r="H122" s="131" t="str">
        <f>VLOOKUP(E122,VIP!$A$2:$O18417,7,FALSE)</f>
        <v>Si</v>
      </c>
      <c r="I122" s="131" t="str">
        <f>VLOOKUP(E122,VIP!$A$2:$O10382,8,FALSE)</f>
        <v>Si</v>
      </c>
      <c r="J122" s="131" t="str">
        <f>VLOOKUP(E122,VIP!$A$2:$O10332,8,FALSE)</f>
        <v>Si</v>
      </c>
      <c r="K122" s="131" t="str">
        <f>VLOOKUP(E122,VIP!$A$2:$O13906,6,0)</f>
        <v>NO</v>
      </c>
      <c r="L122" s="122" t="s">
        <v>2561</v>
      </c>
      <c r="M122" s="151" t="s">
        <v>2564</v>
      </c>
      <c r="N122" s="151" t="s">
        <v>2569</v>
      </c>
      <c r="O122" s="131" t="s">
        <v>2565</v>
      </c>
      <c r="P122" s="151" t="s">
        <v>2568</v>
      </c>
      <c r="Q122" s="151" t="s">
        <v>2561</v>
      </c>
    </row>
    <row r="123" spans="1:17" ht="18" x14ac:dyDescent="0.25">
      <c r="A123" s="131" t="str">
        <f>VLOOKUP(E123,'LISTADO ATM'!$A$2:$C$898,3,0)</f>
        <v>ESTE</v>
      </c>
      <c r="B123" s="126">
        <v>3335903417</v>
      </c>
      <c r="C123" s="133">
        <v>44345.527326388888</v>
      </c>
      <c r="D123" s="133" t="s">
        <v>2180</v>
      </c>
      <c r="E123" s="121">
        <v>366</v>
      </c>
      <c r="F123" s="147" t="str">
        <f>VLOOKUP(E123,VIP!$A$2:$O13557,2,0)</f>
        <v>DRBR366</v>
      </c>
      <c r="G123" s="131" t="str">
        <f>VLOOKUP(E123,'LISTADO ATM'!$A$2:$B$897,2,0)</f>
        <v>ATM Oficina Boulevard (Higuey) II</v>
      </c>
      <c r="H123" s="131" t="str">
        <f>VLOOKUP(E123,VIP!$A$2:$O18420,7,FALSE)</f>
        <v>N/A</v>
      </c>
      <c r="I123" s="131" t="str">
        <f>VLOOKUP(E123,VIP!$A$2:$O10385,8,FALSE)</f>
        <v>N/A</v>
      </c>
      <c r="J123" s="131" t="str">
        <f>VLOOKUP(E123,VIP!$A$2:$O10335,8,FALSE)</f>
        <v>N/A</v>
      </c>
      <c r="K123" s="131" t="str">
        <f>VLOOKUP(E123,VIP!$A$2:$O13909,6,0)</f>
        <v>N/A</v>
      </c>
      <c r="L123" s="122" t="s">
        <v>2561</v>
      </c>
      <c r="M123" s="151" t="s">
        <v>2564</v>
      </c>
      <c r="N123" s="132" t="s">
        <v>2453</v>
      </c>
      <c r="O123" s="131" t="s">
        <v>2455</v>
      </c>
      <c r="P123" s="131"/>
      <c r="Q123" s="152">
        <v>44345.780555555553</v>
      </c>
    </row>
    <row r="124" spans="1:17" ht="18" x14ac:dyDescent="0.25">
      <c r="A124" s="131" t="str">
        <f>VLOOKUP(E124,'LISTADO ATM'!$A$2:$C$898,3,0)</f>
        <v>SUR</v>
      </c>
      <c r="B124" s="126">
        <v>3335903419</v>
      </c>
      <c r="C124" s="133">
        <v>44345.530034722222</v>
      </c>
      <c r="D124" s="133" t="s">
        <v>2470</v>
      </c>
      <c r="E124" s="121">
        <v>764</v>
      </c>
      <c r="F124" s="147" t="str">
        <f>VLOOKUP(E124,VIP!$A$2:$O13553,2,0)</f>
        <v>DRBR451</v>
      </c>
      <c r="G124" s="131" t="str">
        <f>VLOOKUP(E124,'LISTADO ATM'!$A$2:$B$897,2,0)</f>
        <v xml:space="preserve">ATM Oficina Elías Piña </v>
      </c>
      <c r="H124" s="131" t="str">
        <f>VLOOKUP(E124,VIP!$A$2:$O18416,7,FALSE)</f>
        <v>Si</v>
      </c>
      <c r="I124" s="131" t="str">
        <f>VLOOKUP(E124,VIP!$A$2:$O10381,8,FALSE)</f>
        <v>Si</v>
      </c>
      <c r="J124" s="131" t="str">
        <f>VLOOKUP(E124,VIP!$A$2:$O10331,8,FALSE)</f>
        <v>Si</v>
      </c>
      <c r="K124" s="131" t="str">
        <f>VLOOKUP(E124,VIP!$A$2:$O13905,6,0)</f>
        <v>NO</v>
      </c>
      <c r="L124" s="122" t="s">
        <v>2561</v>
      </c>
      <c r="M124" s="151" t="s">
        <v>2564</v>
      </c>
      <c r="N124" s="151" t="s">
        <v>2569</v>
      </c>
      <c r="O124" s="131" t="s">
        <v>2565</v>
      </c>
      <c r="P124" s="151" t="s">
        <v>2568</v>
      </c>
      <c r="Q124" s="151" t="s">
        <v>2561</v>
      </c>
    </row>
    <row r="125" spans="1:17" ht="18" x14ac:dyDescent="0.25">
      <c r="A125" s="131" t="str">
        <f>VLOOKUP(E125,'LISTADO ATM'!$A$2:$C$898,3,0)</f>
        <v>DISTRITO NACIONAL</v>
      </c>
      <c r="B125" s="126">
        <v>3335903458</v>
      </c>
      <c r="C125" s="133">
        <v>44345.627280092594</v>
      </c>
      <c r="D125" s="133" t="s">
        <v>2180</v>
      </c>
      <c r="E125" s="121">
        <v>180</v>
      </c>
      <c r="F125" s="153" t="str">
        <f>VLOOKUP(E125,VIP!$A$2:$O13557,2,0)</f>
        <v>DRBR180</v>
      </c>
      <c r="G125" s="131" t="str">
        <f>VLOOKUP(E125,'LISTADO ATM'!$A$2:$B$897,2,0)</f>
        <v xml:space="preserve">ATM Megacentro II </v>
      </c>
      <c r="H125" s="131" t="str">
        <f>VLOOKUP(E125,VIP!$A$2:$O18420,7,FALSE)</f>
        <v>Si</v>
      </c>
      <c r="I125" s="131" t="str">
        <f>VLOOKUP(E125,VIP!$A$2:$O10385,8,FALSE)</f>
        <v>Si</v>
      </c>
      <c r="J125" s="131" t="str">
        <f>VLOOKUP(E125,VIP!$A$2:$O10335,8,FALSE)</f>
        <v>Si</v>
      </c>
      <c r="K125" s="131" t="str">
        <f>VLOOKUP(E125,VIP!$A$2:$O13909,6,0)</f>
        <v>SI</v>
      </c>
      <c r="L125" s="122" t="s">
        <v>2561</v>
      </c>
      <c r="M125" s="151" t="s">
        <v>2564</v>
      </c>
      <c r="N125" s="132" t="s">
        <v>2453</v>
      </c>
      <c r="O125" s="131" t="s">
        <v>2455</v>
      </c>
      <c r="P125" s="131"/>
      <c r="Q125" s="152">
        <v>44345.568749999999</v>
      </c>
    </row>
    <row r="126" spans="1:17" ht="18" x14ac:dyDescent="0.25">
      <c r="A126" s="131" t="str">
        <f>VLOOKUP(E126,'LISTADO ATM'!$A$2:$C$898,3,0)</f>
        <v>DISTRITO NACIONAL</v>
      </c>
      <c r="B126" s="126">
        <v>3335903456</v>
      </c>
      <c r="C126" s="133">
        <v>44345.615937499999</v>
      </c>
      <c r="D126" s="133" t="s">
        <v>2180</v>
      </c>
      <c r="E126" s="121">
        <v>717</v>
      </c>
      <c r="F126" s="153" t="str">
        <f>VLOOKUP(E126,VIP!$A$2:$O13559,2,0)</f>
        <v>DRBR24K</v>
      </c>
      <c r="G126" s="131" t="str">
        <f>VLOOKUP(E126,'LISTADO ATM'!$A$2:$B$897,2,0)</f>
        <v xml:space="preserve">ATM Oficina Los Alcarrizos </v>
      </c>
      <c r="H126" s="131" t="str">
        <f>VLOOKUP(E126,VIP!$A$2:$O18422,7,FALSE)</f>
        <v>Si</v>
      </c>
      <c r="I126" s="131" t="str">
        <f>VLOOKUP(E126,VIP!$A$2:$O10387,8,FALSE)</f>
        <v>Si</v>
      </c>
      <c r="J126" s="131" t="str">
        <f>VLOOKUP(E126,VIP!$A$2:$O10337,8,FALSE)</f>
        <v>Si</v>
      </c>
      <c r="K126" s="131" t="str">
        <f>VLOOKUP(E126,VIP!$A$2:$O13911,6,0)</f>
        <v>SI</v>
      </c>
      <c r="L126" s="122" t="s">
        <v>2561</v>
      </c>
      <c r="M126" s="132" t="s">
        <v>2446</v>
      </c>
      <c r="N126" s="132" t="s">
        <v>2453</v>
      </c>
      <c r="O126" s="131" t="s">
        <v>2455</v>
      </c>
      <c r="P126" s="131"/>
      <c r="Q126" s="141" t="s">
        <v>2561</v>
      </c>
    </row>
    <row r="127" spans="1:17" ht="18" x14ac:dyDescent="0.25">
      <c r="A127" s="131" t="str">
        <f>VLOOKUP(E127,'LISTADO ATM'!$A$2:$C$898,3,0)</f>
        <v>DISTRITO NACIONAL</v>
      </c>
      <c r="B127" s="126">
        <v>3335903281</v>
      </c>
      <c r="C127" s="133">
        <v>44345.395624999997</v>
      </c>
      <c r="D127" s="133" t="s">
        <v>2470</v>
      </c>
      <c r="E127" s="121">
        <v>734</v>
      </c>
      <c r="F127" s="153" t="str">
        <f>VLOOKUP(E127,VIP!$A$2:$O13551,2,0)</f>
        <v>DRBR178</v>
      </c>
      <c r="G127" s="131" t="str">
        <f>VLOOKUP(E127,'LISTADO ATM'!$A$2:$B$897,2,0)</f>
        <v xml:space="preserve">ATM Oficina Independencia I </v>
      </c>
      <c r="H127" s="131" t="str">
        <f>VLOOKUP(E127,VIP!$A$2:$O18414,7,FALSE)</f>
        <v>Si</v>
      </c>
      <c r="I127" s="131" t="str">
        <f>VLOOKUP(E127,VIP!$A$2:$O10379,8,FALSE)</f>
        <v>Si</v>
      </c>
      <c r="J127" s="131" t="str">
        <f>VLOOKUP(E127,VIP!$A$2:$O10329,8,FALSE)</f>
        <v>Si</v>
      </c>
      <c r="K127" s="131" t="str">
        <f>VLOOKUP(E127,VIP!$A$2:$O13903,6,0)</f>
        <v>SI</v>
      </c>
      <c r="L127" s="122" t="s">
        <v>2570</v>
      </c>
      <c r="M127" s="151" t="s">
        <v>2564</v>
      </c>
      <c r="N127" s="151" t="s">
        <v>2569</v>
      </c>
      <c r="O127" s="131" t="s">
        <v>2566</v>
      </c>
      <c r="P127" s="151" t="s">
        <v>2571</v>
      </c>
      <c r="Q127" s="151" t="s">
        <v>2570</v>
      </c>
    </row>
    <row r="128" spans="1:17" ht="18" x14ac:dyDescent="0.25">
      <c r="A128" s="131" t="str">
        <f>VLOOKUP(E128,'LISTADO ATM'!$A$2:$C$898,3,0)</f>
        <v>NORTE</v>
      </c>
      <c r="B128" s="126">
        <v>3335903512</v>
      </c>
      <c r="C128" s="133">
        <v>44346.826990682872</v>
      </c>
      <c r="D128" s="133" t="s">
        <v>2470</v>
      </c>
      <c r="E128" s="121">
        <v>635</v>
      </c>
      <c r="F128" s="153" t="str">
        <f>VLOOKUP(E128,VIP!$A$2:$O13584,2,0)</f>
        <v>DRBR12J</v>
      </c>
      <c r="G128" s="131" t="str">
        <f>VLOOKUP(E128,'LISTADO ATM'!$A$2:$B$897,2,0)</f>
        <v xml:space="preserve">ATM Zona Franca Tamboril </v>
      </c>
      <c r="H128" s="131" t="str">
        <f>VLOOKUP(E128,VIP!$A$2:$O18447,7,FALSE)</f>
        <v>Si</v>
      </c>
      <c r="I128" s="131" t="str">
        <f>VLOOKUP(E128,VIP!$A$2:$O10412,8,FALSE)</f>
        <v>Si</v>
      </c>
      <c r="J128" s="131" t="str">
        <f>VLOOKUP(E128,VIP!$A$2:$O10362,8,FALSE)</f>
        <v>Si</v>
      </c>
      <c r="K128" s="131" t="str">
        <f>VLOOKUP(E128,VIP!$A$2:$O13936,6,0)</f>
        <v>NO</v>
      </c>
      <c r="L128" s="122" t="s">
        <v>2570</v>
      </c>
      <c r="M128" s="151" t="s">
        <v>2564</v>
      </c>
      <c r="N128" s="151" t="s">
        <v>2569</v>
      </c>
      <c r="O128" s="131" t="s">
        <v>2647</v>
      </c>
      <c r="P128" s="151" t="s">
        <v>2571</v>
      </c>
      <c r="Q128" s="151" t="s">
        <v>2648</v>
      </c>
    </row>
    <row r="129" spans="1:17" ht="18" x14ac:dyDescent="0.25">
      <c r="A129" s="131" t="str">
        <f>VLOOKUP(E129,'LISTADO ATM'!$A$2:$C$898,3,0)</f>
        <v>SUR</v>
      </c>
      <c r="B129" s="126">
        <v>3335903513</v>
      </c>
      <c r="C129" s="133">
        <v>44347.826990682872</v>
      </c>
      <c r="D129" s="133" t="s">
        <v>2470</v>
      </c>
      <c r="E129" s="121">
        <v>871</v>
      </c>
      <c r="F129" s="153" t="str">
        <f>VLOOKUP(E129,VIP!$A$2:$O13585,2,0)</f>
        <v>DRBR871</v>
      </c>
      <c r="G129" s="131" t="str">
        <f>VLOOKUP(E129,'LISTADO ATM'!$A$2:$B$897,2,0)</f>
        <v>ATM Plaza Cultural San Juan</v>
      </c>
      <c r="H129" s="131" t="str">
        <f>VLOOKUP(E129,VIP!$A$2:$O18448,7,FALSE)</f>
        <v>N/A</v>
      </c>
      <c r="I129" s="131" t="str">
        <f>VLOOKUP(E129,VIP!$A$2:$O10413,8,FALSE)</f>
        <v>N/A</v>
      </c>
      <c r="J129" s="131" t="str">
        <f>VLOOKUP(E129,VIP!$A$2:$O10363,8,FALSE)</f>
        <v>N/A</v>
      </c>
      <c r="K129" s="131" t="str">
        <f>VLOOKUP(E129,VIP!$A$2:$O13937,6,0)</f>
        <v>N/A</v>
      </c>
      <c r="L129" s="122" t="s">
        <v>2570</v>
      </c>
      <c r="M129" s="151" t="s">
        <v>2564</v>
      </c>
      <c r="N129" s="151" t="s">
        <v>2569</v>
      </c>
      <c r="O129" s="131" t="s">
        <v>2647</v>
      </c>
      <c r="P129" s="151" t="s">
        <v>2571</v>
      </c>
      <c r="Q129" s="151" t="s">
        <v>2648</v>
      </c>
    </row>
    <row r="130" spans="1:17" ht="18" x14ac:dyDescent="0.25">
      <c r="A130" s="131" t="str">
        <f>VLOOKUP(E130,'LISTADO ATM'!$A$2:$C$898,3,0)</f>
        <v>ESTE</v>
      </c>
      <c r="B130" s="126">
        <v>3335903514</v>
      </c>
      <c r="C130" s="133">
        <v>44348.826990682872</v>
      </c>
      <c r="D130" s="133" t="s">
        <v>2470</v>
      </c>
      <c r="E130" s="121">
        <v>824</v>
      </c>
      <c r="F130" s="153" t="str">
        <f>VLOOKUP(E130,VIP!$A$2:$O13586,2,0)</f>
        <v>DRBR824</v>
      </c>
      <c r="G130" s="131" t="str">
        <f>VLOOKUP(E130,'LISTADO ATM'!$A$2:$B$897,2,0)</f>
        <v xml:space="preserve">ATM Multiplaza (Higuey) </v>
      </c>
      <c r="H130" s="131" t="str">
        <f>VLOOKUP(E130,VIP!$A$2:$O18449,7,FALSE)</f>
        <v>Si</v>
      </c>
      <c r="I130" s="131" t="str">
        <f>VLOOKUP(E130,VIP!$A$2:$O10414,8,FALSE)</f>
        <v>Si</v>
      </c>
      <c r="J130" s="131" t="str">
        <f>VLOOKUP(E130,VIP!$A$2:$O10364,8,FALSE)</f>
        <v>Si</v>
      </c>
      <c r="K130" s="131" t="str">
        <f>VLOOKUP(E130,VIP!$A$2:$O13938,6,0)</f>
        <v>NO</v>
      </c>
      <c r="L130" s="122" t="s">
        <v>2570</v>
      </c>
      <c r="M130" s="151" t="s">
        <v>2564</v>
      </c>
      <c r="N130" s="151" t="s">
        <v>2569</v>
      </c>
      <c r="O130" s="131" t="s">
        <v>2647</v>
      </c>
      <c r="P130" s="151" t="s">
        <v>2571</v>
      </c>
      <c r="Q130" s="151" t="s">
        <v>2648</v>
      </c>
    </row>
    <row r="131" spans="1:17" ht="18" x14ac:dyDescent="0.25">
      <c r="A131" s="131" t="str">
        <f>VLOOKUP(E131,'LISTADO ATM'!$A$2:$C$898,3,0)</f>
        <v>NORTE</v>
      </c>
      <c r="B131" s="126">
        <v>3335903515</v>
      </c>
      <c r="C131" s="133">
        <v>44349.826990682872</v>
      </c>
      <c r="D131" s="133" t="s">
        <v>2470</v>
      </c>
      <c r="E131" s="121">
        <v>779</v>
      </c>
      <c r="F131" s="153" t="str">
        <f>VLOOKUP(E131,VIP!$A$2:$O13587,2,0)</f>
        <v>DRBR206</v>
      </c>
      <c r="G131" s="131" t="str">
        <f>VLOOKUP(E131,'LISTADO ATM'!$A$2:$B$897,2,0)</f>
        <v xml:space="preserve">ATM Zona Franca Esperanza I (Mao) </v>
      </c>
      <c r="H131" s="131" t="str">
        <f>VLOOKUP(E131,VIP!$A$2:$O18450,7,FALSE)</f>
        <v>Si</v>
      </c>
      <c r="I131" s="131" t="str">
        <f>VLOOKUP(E131,VIP!$A$2:$O10415,8,FALSE)</f>
        <v>Si</v>
      </c>
      <c r="J131" s="131" t="str">
        <f>VLOOKUP(E131,VIP!$A$2:$O10365,8,FALSE)</f>
        <v>Si</v>
      </c>
      <c r="K131" s="131" t="str">
        <f>VLOOKUP(E131,VIP!$A$2:$O13939,6,0)</f>
        <v>NO</v>
      </c>
      <c r="L131" s="122" t="s">
        <v>2570</v>
      </c>
      <c r="M131" s="151" t="s">
        <v>2564</v>
      </c>
      <c r="N131" s="151" t="s">
        <v>2569</v>
      </c>
      <c r="O131" s="131" t="s">
        <v>2647</v>
      </c>
      <c r="P131" s="151" t="s">
        <v>2571</v>
      </c>
      <c r="Q131" s="151" t="s">
        <v>2648</v>
      </c>
    </row>
    <row r="132" spans="1:17" ht="18" x14ac:dyDescent="0.25">
      <c r="A132" s="131" t="str">
        <f>VLOOKUP(E132,'LISTADO ATM'!$A$2:$C$898,3,0)</f>
        <v>SUR</v>
      </c>
      <c r="B132" s="126">
        <v>3335901528</v>
      </c>
      <c r="C132" s="133">
        <v>44343.670081018521</v>
      </c>
      <c r="D132" s="133" t="s">
        <v>2555</v>
      </c>
      <c r="E132" s="121">
        <v>619</v>
      </c>
      <c r="F132" s="153" t="str">
        <f>VLOOKUP(E132,VIP!$A$2:$O13609,2,0)</f>
        <v>DRBR619</v>
      </c>
      <c r="G132" s="131" t="str">
        <f>VLOOKUP(E132,'LISTADO ATM'!$A$2:$B$897,2,0)</f>
        <v xml:space="preserve">ATM Academia P.N. Hatillo (San Cristóbal) </v>
      </c>
      <c r="H132" s="131" t="str">
        <f>VLOOKUP(E132,VIP!$A$2:$O18472,7,FALSE)</f>
        <v>Si</v>
      </c>
      <c r="I132" s="131" t="str">
        <f>VLOOKUP(E132,VIP!$A$2:$O10437,8,FALSE)</f>
        <v>Si</v>
      </c>
      <c r="J132" s="131" t="str">
        <f>VLOOKUP(E132,VIP!$A$2:$O10387,8,FALSE)</f>
        <v>Si</v>
      </c>
      <c r="K132" s="131" t="str">
        <f>VLOOKUP(E132,VIP!$A$2:$O13961,6,0)</f>
        <v>NO</v>
      </c>
      <c r="L132" s="122" t="s">
        <v>2557</v>
      </c>
      <c r="M132" s="132" t="s">
        <v>2446</v>
      </c>
      <c r="N132" s="132" t="s">
        <v>2453</v>
      </c>
      <c r="O132" s="131" t="s">
        <v>2556</v>
      </c>
      <c r="P132" s="131"/>
      <c r="Q132" s="141" t="s">
        <v>2557</v>
      </c>
    </row>
    <row r="133" spans="1:17" ht="18" x14ac:dyDescent="0.25">
      <c r="A133" s="131" t="str">
        <f>VLOOKUP(E133,'LISTADO ATM'!$A$2:$C$898,3,0)</f>
        <v>ESTE</v>
      </c>
      <c r="B133" s="126">
        <v>3335901617</v>
      </c>
      <c r="C133" s="133">
        <v>44343.684074074074</v>
      </c>
      <c r="D133" s="133" t="s">
        <v>2449</v>
      </c>
      <c r="E133" s="121">
        <v>114</v>
      </c>
      <c r="F133" s="153" t="str">
        <f>VLOOKUP(E133,VIP!$A$2:$O13656,2,0)</f>
        <v>DRBR114</v>
      </c>
      <c r="G133" s="131" t="str">
        <f>VLOOKUP(E133,'LISTADO ATM'!$A$2:$B$897,2,0)</f>
        <v xml:space="preserve">ATM Oficina Hato Mayor </v>
      </c>
      <c r="H133" s="131" t="str">
        <f>VLOOKUP(E133,VIP!$A$2:$O18519,7,FALSE)</f>
        <v>Si</v>
      </c>
      <c r="I133" s="131" t="str">
        <f>VLOOKUP(E133,VIP!$A$2:$O10484,8,FALSE)</f>
        <v>Si</v>
      </c>
      <c r="J133" s="131" t="str">
        <f>VLOOKUP(E133,VIP!$A$2:$O10434,8,FALSE)</f>
        <v>Si</v>
      </c>
      <c r="K133" s="131" t="str">
        <f>VLOOKUP(E133,VIP!$A$2:$O14008,6,0)</f>
        <v>NO</v>
      </c>
      <c r="L133" s="122" t="s">
        <v>2418</v>
      </c>
      <c r="M133" s="151" t="s">
        <v>2564</v>
      </c>
      <c r="N133" s="132" t="s">
        <v>2453</v>
      </c>
      <c r="O133" s="131" t="s">
        <v>2454</v>
      </c>
      <c r="P133" s="131"/>
      <c r="Q133" s="152">
        <v>44345.551388888889</v>
      </c>
    </row>
    <row r="134" spans="1:17" ht="18" x14ac:dyDescent="0.25">
      <c r="A134" s="131" t="str">
        <f>VLOOKUP(E134,'LISTADO ATM'!$A$2:$C$898,3,0)</f>
        <v>DISTRITO NACIONAL</v>
      </c>
      <c r="B134" s="126">
        <v>3335901766</v>
      </c>
      <c r="C134" s="133">
        <v>44343.809340277781</v>
      </c>
      <c r="D134" s="133" t="s">
        <v>2449</v>
      </c>
      <c r="E134" s="121">
        <v>979</v>
      </c>
      <c r="F134" s="153" t="str">
        <f>VLOOKUP(E134,VIP!$A$2:$O13497,2,0)</f>
        <v>DRBR979</v>
      </c>
      <c r="G134" s="131" t="str">
        <f>VLOOKUP(E134,'LISTADO ATM'!$A$2:$B$897,2,0)</f>
        <v xml:space="preserve">ATM Oficina Luperón I </v>
      </c>
      <c r="H134" s="131" t="str">
        <f>VLOOKUP(E134,VIP!$A$2:$O18360,7,FALSE)</f>
        <v>Si</v>
      </c>
      <c r="I134" s="131" t="str">
        <f>VLOOKUP(E134,VIP!$A$2:$O10325,8,FALSE)</f>
        <v>Si</v>
      </c>
      <c r="J134" s="131" t="str">
        <f>VLOOKUP(E134,VIP!$A$2:$O10275,8,FALSE)</f>
        <v>Si</v>
      </c>
      <c r="K134" s="131" t="str">
        <f>VLOOKUP(E134,VIP!$A$2:$O13849,6,0)</f>
        <v>NO</v>
      </c>
      <c r="L134" s="122" t="s">
        <v>2418</v>
      </c>
      <c r="M134" s="151" t="s">
        <v>2564</v>
      </c>
      <c r="N134" s="132" t="s">
        <v>2453</v>
      </c>
      <c r="O134" s="131" t="s">
        <v>2454</v>
      </c>
      <c r="P134" s="131"/>
      <c r="Q134" s="152">
        <v>44345.552083333336</v>
      </c>
    </row>
    <row r="135" spans="1:17" ht="18" x14ac:dyDescent="0.25">
      <c r="A135" s="131" t="str">
        <f>VLOOKUP(E135,'LISTADO ATM'!$A$2:$C$898,3,0)</f>
        <v>DISTRITO NACIONAL</v>
      </c>
      <c r="B135" s="126">
        <v>3335901779</v>
      </c>
      <c r="C135" s="133">
        <v>44343.833252314813</v>
      </c>
      <c r="D135" s="133" t="s">
        <v>2470</v>
      </c>
      <c r="E135" s="121">
        <v>628</v>
      </c>
      <c r="F135" s="153" t="str">
        <f>VLOOKUP(E135,VIP!$A$2:$O13487,2,0)</f>
        <v>DRBR086</v>
      </c>
      <c r="G135" s="131" t="str">
        <f>VLOOKUP(E135,'LISTADO ATM'!$A$2:$B$897,2,0)</f>
        <v xml:space="preserve">ATM Autobanco San Isidro </v>
      </c>
      <c r="H135" s="131" t="str">
        <f>VLOOKUP(E135,VIP!$A$2:$O18350,7,FALSE)</f>
        <v>Si</v>
      </c>
      <c r="I135" s="131" t="str">
        <f>VLOOKUP(E135,VIP!$A$2:$O10315,8,FALSE)</f>
        <v>Si</v>
      </c>
      <c r="J135" s="131" t="str">
        <f>VLOOKUP(E135,VIP!$A$2:$O10265,8,FALSE)</f>
        <v>Si</v>
      </c>
      <c r="K135" s="131" t="str">
        <f>VLOOKUP(E135,VIP!$A$2:$O13839,6,0)</f>
        <v>SI</v>
      </c>
      <c r="L135" s="122" t="s">
        <v>2418</v>
      </c>
      <c r="M135" s="151" t="s">
        <v>2564</v>
      </c>
      <c r="N135" s="132" t="s">
        <v>2453</v>
      </c>
      <c r="O135" s="131" t="s">
        <v>2552</v>
      </c>
      <c r="P135" s="131"/>
      <c r="Q135" s="152">
        <v>44345.644444444442</v>
      </c>
    </row>
    <row r="136" spans="1:17" ht="18" x14ac:dyDescent="0.25">
      <c r="A136" s="131" t="str">
        <f>VLOOKUP(E136,'LISTADO ATM'!$A$2:$C$898,3,0)</f>
        <v>NORTE</v>
      </c>
      <c r="B136" s="126">
        <v>3335901963</v>
      </c>
      <c r="C136" s="133">
        <v>44344.353831018518</v>
      </c>
      <c r="D136" s="133" t="s">
        <v>2470</v>
      </c>
      <c r="E136" s="121">
        <v>332</v>
      </c>
      <c r="F136" s="153" t="str">
        <f>VLOOKUP(E136,VIP!$A$2:$O13482,2,0)</f>
        <v>DRBR332</v>
      </c>
      <c r="G136" s="131" t="str">
        <f>VLOOKUP(E136,'LISTADO ATM'!$A$2:$B$897,2,0)</f>
        <v>ATM Estación Sigma (Cotuí)</v>
      </c>
      <c r="H136" s="131" t="str">
        <f>VLOOKUP(E136,VIP!$A$2:$O18345,7,FALSE)</f>
        <v>Si</v>
      </c>
      <c r="I136" s="131" t="str">
        <f>VLOOKUP(E136,VIP!$A$2:$O10310,8,FALSE)</f>
        <v>Si</v>
      </c>
      <c r="J136" s="131" t="str">
        <f>VLOOKUP(E136,VIP!$A$2:$O10260,8,FALSE)</f>
        <v>Si</v>
      </c>
      <c r="K136" s="131" t="str">
        <f>VLOOKUP(E136,VIP!$A$2:$O13834,6,0)</f>
        <v>NO</v>
      </c>
      <c r="L136" s="122" t="s">
        <v>2418</v>
      </c>
      <c r="M136" s="151" t="s">
        <v>2564</v>
      </c>
      <c r="N136" s="151" t="s">
        <v>2569</v>
      </c>
      <c r="O136" s="131" t="s">
        <v>2471</v>
      </c>
      <c r="P136" s="131"/>
      <c r="Q136" s="152">
        <v>44345.493750000001</v>
      </c>
    </row>
    <row r="137" spans="1:17" ht="18" x14ac:dyDescent="0.25">
      <c r="A137" s="131" t="str">
        <f>VLOOKUP(E137,'LISTADO ATM'!$A$2:$C$898,3,0)</f>
        <v>DISTRITO NACIONAL</v>
      </c>
      <c r="B137" s="126">
        <v>3335902418</v>
      </c>
      <c r="C137" s="133">
        <v>44344.489386574074</v>
      </c>
      <c r="D137" s="133" t="s">
        <v>2449</v>
      </c>
      <c r="E137" s="121">
        <v>958</v>
      </c>
      <c r="F137" s="153" t="str">
        <f>VLOOKUP(E137,VIP!$A$2:$O13502,2,0)</f>
        <v>DRBR958</v>
      </c>
      <c r="G137" s="131" t="str">
        <f>VLOOKUP(E137,'LISTADO ATM'!$A$2:$B$897,2,0)</f>
        <v xml:space="preserve">ATM Olé Aut. San Isidro </v>
      </c>
      <c r="H137" s="131" t="str">
        <f>VLOOKUP(E137,VIP!$A$2:$O18365,7,FALSE)</f>
        <v>Si</v>
      </c>
      <c r="I137" s="131" t="str">
        <f>VLOOKUP(E137,VIP!$A$2:$O10330,8,FALSE)</f>
        <v>Si</v>
      </c>
      <c r="J137" s="131" t="str">
        <f>VLOOKUP(E137,VIP!$A$2:$O10280,8,FALSE)</f>
        <v>Si</v>
      </c>
      <c r="K137" s="131" t="str">
        <f>VLOOKUP(E137,VIP!$A$2:$O13854,6,0)</f>
        <v>NO</v>
      </c>
      <c r="L137" s="122" t="s">
        <v>2418</v>
      </c>
      <c r="M137" s="151" t="s">
        <v>2564</v>
      </c>
      <c r="N137" s="132" t="s">
        <v>2453</v>
      </c>
      <c r="O137" s="131" t="s">
        <v>2454</v>
      </c>
      <c r="P137" s="131"/>
      <c r="Q137" s="152">
        <v>44345.645833333336</v>
      </c>
    </row>
    <row r="138" spans="1:17" ht="18" x14ac:dyDescent="0.25">
      <c r="A138" s="131" t="str">
        <f>VLOOKUP(E138,'LISTADO ATM'!$A$2:$C$898,3,0)</f>
        <v>DISTRITO NACIONAL</v>
      </c>
      <c r="B138" s="126">
        <v>3335902425</v>
      </c>
      <c r="C138" s="133">
        <v>44344.491886574076</v>
      </c>
      <c r="D138" s="133" t="s">
        <v>2449</v>
      </c>
      <c r="E138" s="121">
        <v>989</v>
      </c>
      <c r="F138" s="153" t="str">
        <f>VLOOKUP(E138,VIP!$A$2:$O13499,2,0)</f>
        <v>DRBR989</v>
      </c>
      <c r="G138" s="131" t="str">
        <f>VLOOKUP(E138,'LISTADO ATM'!$A$2:$B$897,2,0)</f>
        <v xml:space="preserve">ATM Ministerio de Deportes </v>
      </c>
      <c r="H138" s="131" t="str">
        <f>VLOOKUP(E138,VIP!$A$2:$O18362,7,FALSE)</f>
        <v>Si</v>
      </c>
      <c r="I138" s="131" t="str">
        <f>VLOOKUP(E138,VIP!$A$2:$O10327,8,FALSE)</f>
        <v>Si</v>
      </c>
      <c r="J138" s="131" t="str">
        <f>VLOOKUP(E138,VIP!$A$2:$O10277,8,FALSE)</f>
        <v>Si</v>
      </c>
      <c r="K138" s="131" t="str">
        <f>VLOOKUP(E138,VIP!$A$2:$O13851,6,0)</f>
        <v>NO</v>
      </c>
      <c r="L138" s="122" t="s">
        <v>2418</v>
      </c>
      <c r="M138" s="151" t="s">
        <v>2564</v>
      </c>
      <c r="N138" s="132" t="s">
        <v>2453</v>
      </c>
      <c r="O138" s="131" t="s">
        <v>2454</v>
      </c>
      <c r="P138" s="131"/>
      <c r="Q138" s="152">
        <v>44345.645833333336</v>
      </c>
    </row>
    <row r="139" spans="1:17" ht="18" x14ac:dyDescent="0.25">
      <c r="A139" s="131" t="str">
        <f>VLOOKUP(E139,'LISTADO ATM'!$A$2:$C$898,3,0)</f>
        <v>DISTRITO NACIONAL</v>
      </c>
      <c r="B139" s="126">
        <v>3335902518</v>
      </c>
      <c r="C139" s="133">
        <v>44344.525671296295</v>
      </c>
      <c r="D139" s="133" t="s">
        <v>2470</v>
      </c>
      <c r="E139" s="121">
        <v>514</v>
      </c>
      <c r="F139" s="153" t="str">
        <f>VLOOKUP(E139,VIP!$A$2:$O13493,2,0)</f>
        <v>DRBR514</v>
      </c>
      <c r="G139" s="131" t="str">
        <f>VLOOKUP(E139,'LISTADO ATM'!$A$2:$B$897,2,0)</f>
        <v>ATM Autoservicio Charles de Gaulle</v>
      </c>
      <c r="H139" s="131" t="str">
        <f>VLOOKUP(E139,VIP!$A$2:$O18356,7,FALSE)</f>
        <v>Si</v>
      </c>
      <c r="I139" s="131" t="str">
        <f>VLOOKUP(E139,VIP!$A$2:$O10321,8,FALSE)</f>
        <v>No</v>
      </c>
      <c r="J139" s="131" t="str">
        <f>VLOOKUP(E139,VIP!$A$2:$O10271,8,FALSE)</f>
        <v>No</v>
      </c>
      <c r="K139" s="131" t="str">
        <f>VLOOKUP(E139,VIP!$A$2:$O13845,6,0)</f>
        <v>NO</v>
      </c>
      <c r="L139" s="122" t="s">
        <v>2418</v>
      </c>
      <c r="M139" s="151" t="s">
        <v>2564</v>
      </c>
      <c r="N139" s="151" t="s">
        <v>2569</v>
      </c>
      <c r="O139" s="131" t="s">
        <v>2471</v>
      </c>
      <c r="P139" s="131"/>
      <c r="Q139" s="152">
        <v>44345.419444444444</v>
      </c>
    </row>
    <row r="140" spans="1:17" ht="18" x14ac:dyDescent="0.25">
      <c r="A140" s="131" t="str">
        <f>VLOOKUP(E140,'LISTADO ATM'!$A$2:$C$898,3,0)</f>
        <v>SUR</v>
      </c>
      <c r="B140" s="126">
        <v>3335902736</v>
      </c>
      <c r="C140" s="133">
        <v>44344.586145833331</v>
      </c>
      <c r="D140" s="133" t="s">
        <v>2449</v>
      </c>
      <c r="E140" s="121">
        <v>301</v>
      </c>
      <c r="F140" s="153" t="str">
        <f>VLOOKUP(E140,VIP!$A$2:$O13497,2,0)</f>
        <v>DRBR301</v>
      </c>
      <c r="G140" s="131" t="str">
        <f>VLOOKUP(E140,'LISTADO ATM'!$A$2:$B$897,2,0)</f>
        <v xml:space="preserve">ATM UNP Alfa y Omega (Barahona) </v>
      </c>
      <c r="H140" s="131" t="str">
        <f>VLOOKUP(E140,VIP!$A$2:$O18360,7,FALSE)</f>
        <v>Si</v>
      </c>
      <c r="I140" s="131" t="str">
        <f>VLOOKUP(E140,VIP!$A$2:$O10325,8,FALSE)</f>
        <v>Si</v>
      </c>
      <c r="J140" s="131" t="str">
        <f>VLOOKUP(E140,VIP!$A$2:$O10275,8,FALSE)</f>
        <v>Si</v>
      </c>
      <c r="K140" s="131" t="str">
        <f>VLOOKUP(E140,VIP!$A$2:$O13849,6,0)</f>
        <v>NO</v>
      </c>
      <c r="L140" s="122" t="s">
        <v>2418</v>
      </c>
      <c r="M140" s="151" t="s">
        <v>2564</v>
      </c>
      <c r="N140" s="132" t="s">
        <v>2453</v>
      </c>
      <c r="O140" s="131" t="s">
        <v>2454</v>
      </c>
      <c r="P140" s="131"/>
      <c r="Q140" s="152">
        <v>44345.390972222223</v>
      </c>
    </row>
    <row r="141" spans="1:17" ht="18" x14ac:dyDescent="0.25">
      <c r="A141" s="131" t="str">
        <f>VLOOKUP(E141,'LISTADO ATM'!$A$2:$C$898,3,0)</f>
        <v>SUR</v>
      </c>
      <c r="B141" s="126">
        <v>3335902786</v>
      </c>
      <c r="C141" s="133">
        <v>44344.604502314818</v>
      </c>
      <c r="D141" s="133" t="s">
        <v>2449</v>
      </c>
      <c r="E141" s="121">
        <v>783</v>
      </c>
      <c r="F141" s="146" t="str">
        <f>VLOOKUP(E141,VIP!$A$2:$O13494,2,0)</f>
        <v>DRBR303</v>
      </c>
      <c r="G141" s="131" t="str">
        <f>VLOOKUP(E141,'LISTADO ATM'!$A$2:$B$897,2,0)</f>
        <v xml:space="preserve">ATM Autobanco Alfa y Omega (Barahona) </v>
      </c>
      <c r="H141" s="131" t="str">
        <f>VLOOKUP(E141,VIP!$A$2:$O18357,7,FALSE)</f>
        <v>Si</v>
      </c>
      <c r="I141" s="131" t="str">
        <f>VLOOKUP(E141,VIP!$A$2:$O10322,8,FALSE)</f>
        <v>Si</v>
      </c>
      <c r="J141" s="131" t="str">
        <f>VLOOKUP(E141,VIP!$A$2:$O10272,8,FALSE)</f>
        <v>Si</v>
      </c>
      <c r="K141" s="131" t="str">
        <f>VLOOKUP(E141,VIP!$A$2:$O13846,6,0)</f>
        <v>NO</v>
      </c>
      <c r="L141" s="122" t="s">
        <v>2418</v>
      </c>
      <c r="M141" s="151" t="s">
        <v>2564</v>
      </c>
      <c r="N141" s="132" t="s">
        <v>2453</v>
      </c>
      <c r="O141" s="131" t="s">
        <v>2454</v>
      </c>
      <c r="P141" s="131"/>
      <c r="Q141" s="152">
        <v>44345.431250000001</v>
      </c>
    </row>
    <row r="142" spans="1:17" ht="18" x14ac:dyDescent="0.25">
      <c r="A142" s="131" t="str">
        <f>VLOOKUP(E142,'LISTADO ATM'!$A$2:$C$898,3,0)</f>
        <v>DISTRITO NACIONAL</v>
      </c>
      <c r="B142" s="126">
        <v>3335903083</v>
      </c>
      <c r="C142" s="133">
        <v>44344.728090277778</v>
      </c>
      <c r="D142" s="133" t="s">
        <v>2449</v>
      </c>
      <c r="E142" s="121">
        <v>671</v>
      </c>
      <c r="F142" s="146" t="str">
        <f>VLOOKUP(E142,VIP!$A$2:$O13579,2,0)</f>
        <v>DRBR671</v>
      </c>
      <c r="G142" s="131" t="str">
        <f>VLOOKUP(E142,'LISTADO ATM'!$A$2:$B$897,2,0)</f>
        <v>ATM Ayuntamiento Sto. Dgo. Norte</v>
      </c>
      <c r="H142" s="131" t="str">
        <f>VLOOKUP(E142,VIP!$A$2:$O18442,7,FALSE)</f>
        <v>Si</v>
      </c>
      <c r="I142" s="131" t="str">
        <f>VLOOKUP(E142,VIP!$A$2:$O10407,8,FALSE)</f>
        <v>Si</v>
      </c>
      <c r="J142" s="131" t="str">
        <f>VLOOKUP(E142,VIP!$A$2:$O10357,8,FALSE)</f>
        <v>Si</v>
      </c>
      <c r="K142" s="131" t="str">
        <f>VLOOKUP(E142,VIP!$A$2:$O13931,6,0)</f>
        <v>NO</v>
      </c>
      <c r="L142" s="122" t="s">
        <v>2418</v>
      </c>
      <c r="M142" s="151" t="s">
        <v>2564</v>
      </c>
      <c r="N142" s="132" t="s">
        <v>2453</v>
      </c>
      <c r="O142" s="131" t="s">
        <v>2454</v>
      </c>
      <c r="P142" s="131"/>
      <c r="Q142" s="152">
        <v>44345.635416666664</v>
      </c>
    </row>
    <row r="143" spans="1:17" ht="18" x14ac:dyDescent="0.25">
      <c r="A143" s="131" t="str">
        <f>VLOOKUP(E143,'LISTADO ATM'!$A$2:$C$898,3,0)</f>
        <v>NORTE</v>
      </c>
      <c r="B143" s="126">
        <v>3335903085</v>
      </c>
      <c r="C143" s="133">
        <v>44344.728692129633</v>
      </c>
      <c r="D143" s="133" t="s">
        <v>2470</v>
      </c>
      <c r="E143" s="121">
        <v>299</v>
      </c>
      <c r="F143" s="146" t="str">
        <f>VLOOKUP(E143,VIP!$A$2:$O13578,2,0)</f>
        <v>DRBR299</v>
      </c>
      <c r="G143" s="131" t="str">
        <f>VLOOKUP(E143,'LISTADO ATM'!$A$2:$B$897,2,0)</f>
        <v xml:space="preserve">ATM S/M Aprezio Cotui </v>
      </c>
      <c r="H143" s="131" t="str">
        <f>VLOOKUP(E143,VIP!$A$2:$O18441,7,FALSE)</f>
        <v>Si</v>
      </c>
      <c r="I143" s="131" t="str">
        <f>VLOOKUP(E143,VIP!$A$2:$O10406,8,FALSE)</f>
        <v>Si</v>
      </c>
      <c r="J143" s="131" t="str">
        <f>VLOOKUP(E143,VIP!$A$2:$O10356,8,FALSE)</f>
        <v>Si</v>
      </c>
      <c r="K143" s="131" t="str">
        <f>VLOOKUP(E143,VIP!$A$2:$O13930,6,0)</f>
        <v>NO</v>
      </c>
      <c r="L143" s="122" t="s">
        <v>2418</v>
      </c>
      <c r="M143" s="151" t="s">
        <v>2564</v>
      </c>
      <c r="N143" s="151" t="s">
        <v>2569</v>
      </c>
      <c r="O143" s="131" t="s">
        <v>2471</v>
      </c>
      <c r="P143" s="131"/>
      <c r="Q143" s="152">
        <v>44345.493750000001</v>
      </c>
    </row>
    <row r="144" spans="1:17" ht="18" x14ac:dyDescent="0.25">
      <c r="A144" s="131" t="str">
        <f>VLOOKUP(E144,'LISTADO ATM'!$A$2:$C$898,3,0)</f>
        <v>ESTE</v>
      </c>
      <c r="B144" s="126">
        <v>3335903086</v>
      </c>
      <c r="C144" s="133">
        <v>44344.729247685187</v>
      </c>
      <c r="D144" s="133" t="s">
        <v>2470</v>
      </c>
      <c r="E144" s="121">
        <v>608</v>
      </c>
      <c r="F144" s="146" t="str">
        <f>VLOOKUP(E144,VIP!$A$2:$O13577,2,0)</f>
        <v>DRBR305</v>
      </c>
      <c r="G144" s="131" t="str">
        <f>VLOOKUP(E144,'LISTADO ATM'!$A$2:$B$897,2,0)</f>
        <v xml:space="preserve">ATM Oficina Jumbo (San Pedro) </v>
      </c>
      <c r="H144" s="131" t="str">
        <f>VLOOKUP(E144,VIP!$A$2:$O18440,7,FALSE)</f>
        <v>Si</v>
      </c>
      <c r="I144" s="131" t="str">
        <f>VLOOKUP(E144,VIP!$A$2:$O10405,8,FALSE)</f>
        <v>Si</v>
      </c>
      <c r="J144" s="131" t="str">
        <f>VLOOKUP(E144,VIP!$A$2:$O10355,8,FALSE)</f>
        <v>Si</v>
      </c>
      <c r="K144" s="131" t="str">
        <f>VLOOKUP(E144,VIP!$A$2:$O13929,6,0)</f>
        <v>SI</v>
      </c>
      <c r="L144" s="122" t="s">
        <v>2418</v>
      </c>
      <c r="M144" s="151" t="s">
        <v>2564</v>
      </c>
      <c r="N144" s="132" t="s">
        <v>2453</v>
      </c>
      <c r="O144" s="131" t="s">
        <v>2471</v>
      </c>
      <c r="P144" s="131"/>
      <c r="Q144" s="152">
        <v>44345.645833333336</v>
      </c>
    </row>
    <row r="145" spans="1:17" ht="18" x14ac:dyDescent="0.25">
      <c r="A145" s="131" t="str">
        <f>VLOOKUP(E145,'LISTADO ATM'!$A$2:$C$898,3,0)</f>
        <v>SUR</v>
      </c>
      <c r="B145" s="126">
        <v>3335903087</v>
      </c>
      <c r="C145" s="133">
        <v>44344.729780092595</v>
      </c>
      <c r="D145" s="133" t="s">
        <v>2470</v>
      </c>
      <c r="E145" s="121">
        <v>751</v>
      </c>
      <c r="F145" s="146" t="str">
        <f>VLOOKUP(E145,VIP!$A$2:$O13576,2,0)</f>
        <v>DRBR751</v>
      </c>
      <c r="G145" s="131" t="str">
        <f>VLOOKUP(E145,'LISTADO ATM'!$A$2:$B$897,2,0)</f>
        <v>ATM Eco Petroleo Camilo</v>
      </c>
      <c r="H145" s="131" t="str">
        <f>VLOOKUP(E145,VIP!$A$2:$O18439,7,FALSE)</f>
        <v>N/A</v>
      </c>
      <c r="I145" s="131" t="str">
        <f>VLOOKUP(E145,VIP!$A$2:$O10404,8,FALSE)</f>
        <v>N/A</v>
      </c>
      <c r="J145" s="131" t="str">
        <f>VLOOKUP(E145,VIP!$A$2:$O10354,8,FALSE)</f>
        <v>N/A</v>
      </c>
      <c r="K145" s="131" t="str">
        <f>VLOOKUP(E145,VIP!$A$2:$O13928,6,0)</f>
        <v>N/A</v>
      </c>
      <c r="L145" s="122" t="s">
        <v>2418</v>
      </c>
      <c r="M145" s="151" t="s">
        <v>2564</v>
      </c>
      <c r="N145" s="151" t="s">
        <v>2569</v>
      </c>
      <c r="O145" s="131" t="s">
        <v>2471</v>
      </c>
      <c r="P145" s="131"/>
      <c r="Q145" s="152">
        <v>44345.552083333336</v>
      </c>
    </row>
    <row r="146" spans="1:17" ht="18" x14ac:dyDescent="0.25">
      <c r="A146" s="131" t="str">
        <f>VLOOKUP(E146,'LISTADO ATM'!$A$2:$C$898,3,0)</f>
        <v>DISTRITO NACIONAL</v>
      </c>
      <c r="B146" s="126">
        <v>3335903088</v>
      </c>
      <c r="C146" s="133">
        <v>44344.730393518519</v>
      </c>
      <c r="D146" s="133" t="s">
        <v>2449</v>
      </c>
      <c r="E146" s="121">
        <v>12</v>
      </c>
      <c r="F146" s="146" t="str">
        <f>VLOOKUP(E146,VIP!$A$2:$O13575,2,0)</f>
        <v>DRBR012</v>
      </c>
      <c r="G146" s="131" t="str">
        <f>VLOOKUP(E146,'LISTADO ATM'!$A$2:$B$897,2,0)</f>
        <v xml:space="preserve">ATM Comercial Ganadera (San Isidro) </v>
      </c>
      <c r="H146" s="131" t="str">
        <f>VLOOKUP(E146,VIP!$A$2:$O18438,7,FALSE)</f>
        <v>Si</v>
      </c>
      <c r="I146" s="131" t="str">
        <f>VLOOKUP(E146,VIP!$A$2:$O10403,8,FALSE)</f>
        <v>No</v>
      </c>
      <c r="J146" s="131" t="str">
        <f>VLOOKUP(E146,VIP!$A$2:$O10353,8,FALSE)</f>
        <v>No</v>
      </c>
      <c r="K146" s="131" t="str">
        <f>VLOOKUP(E146,VIP!$A$2:$O13927,6,0)</f>
        <v>NO</v>
      </c>
      <c r="L146" s="122" t="s">
        <v>2418</v>
      </c>
      <c r="M146" s="151" t="s">
        <v>2564</v>
      </c>
      <c r="N146" s="132" t="s">
        <v>2453</v>
      </c>
      <c r="O146" s="131" t="s">
        <v>2454</v>
      </c>
      <c r="P146" s="131"/>
      <c r="Q146" s="152">
        <v>44345.638194444444</v>
      </c>
    </row>
    <row r="147" spans="1:17" ht="18" x14ac:dyDescent="0.25">
      <c r="A147" s="131" t="str">
        <f>VLOOKUP(E147,'LISTADO ATM'!$A$2:$C$898,3,0)</f>
        <v>NORTE</v>
      </c>
      <c r="B147" s="126">
        <v>3335903089</v>
      </c>
      <c r="C147" s="133">
        <v>44344.730937499997</v>
      </c>
      <c r="D147" s="133" t="s">
        <v>2553</v>
      </c>
      <c r="E147" s="121">
        <v>757</v>
      </c>
      <c r="F147" s="146" t="str">
        <f>VLOOKUP(E147,VIP!$A$2:$O13574,2,0)</f>
        <v>DRBR757</v>
      </c>
      <c r="G147" s="131" t="str">
        <f>VLOOKUP(E147,'LISTADO ATM'!$A$2:$B$897,2,0)</f>
        <v xml:space="preserve">ATM UNP Plaza Paseo (Santiago) </v>
      </c>
      <c r="H147" s="131" t="str">
        <f>VLOOKUP(E147,VIP!$A$2:$O18437,7,FALSE)</f>
        <v>Si</v>
      </c>
      <c r="I147" s="131" t="str">
        <f>VLOOKUP(E147,VIP!$A$2:$O10402,8,FALSE)</f>
        <v>Si</v>
      </c>
      <c r="J147" s="131" t="str">
        <f>VLOOKUP(E147,VIP!$A$2:$O10352,8,FALSE)</f>
        <v>Si</v>
      </c>
      <c r="K147" s="131" t="str">
        <f>VLOOKUP(E147,VIP!$A$2:$O13926,6,0)</f>
        <v>NO</v>
      </c>
      <c r="L147" s="122" t="s">
        <v>2418</v>
      </c>
      <c r="M147" s="151" t="s">
        <v>2564</v>
      </c>
      <c r="N147" s="132" t="s">
        <v>2453</v>
      </c>
      <c r="O147" s="131" t="s">
        <v>2554</v>
      </c>
      <c r="P147" s="131"/>
      <c r="Q147" s="152">
        <v>44345.39166666667</v>
      </c>
    </row>
    <row r="148" spans="1:17" ht="18" x14ac:dyDescent="0.25">
      <c r="A148" s="131" t="str">
        <f>VLOOKUP(E148,'LISTADO ATM'!$A$2:$C$898,3,0)</f>
        <v>ESTE</v>
      </c>
      <c r="B148" s="126">
        <v>3335903095</v>
      </c>
      <c r="C148" s="133">
        <v>44344.734490740739</v>
      </c>
      <c r="D148" s="133" t="s">
        <v>2470</v>
      </c>
      <c r="E148" s="121">
        <v>427</v>
      </c>
      <c r="F148" s="146" t="str">
        <f>VLOOKUP(E148,VIP!$A$2:$O13570,2,0)</f>
        <v>DRBR427</v>
      </c>
      <c r="G148" s="131" t="str">
        <f>VLOOKUP(E148,'LISTADO ATM'!$A$2:$B$897,2,0)</f>
        <v xml:space="preserve">ATM Almacenes Iberia (Hato Mayor) </v>
      </c>
      <c r="H148" s="131" t="str">
        <f>VLOOKUP(E148,VIP!$A$2:$O18433,7,FALSE)</f>
        <v>Si</v>
      </c>
      <c r="I148" s="131" t="str">
        <f>VLOOKUP(E148,VIP!$A$2:$O10398,8,FALSE)</f>
        <v>Si</v>
      </c>
      <c r="J148" s="131" t="str">
        <f>VLOOKUP(E148,VIP!$A$2:$O10348,8,FALSE)</f>
        <v>Si</v>
      </c>
      <c r="K148" s="131" t="str">
        <f>VLOOKUP(E148,VIP!$A$2:$O13922,6,0)</f>
        <v>NO</v>
      </c>
      <c r="L148" s="122" t="s">
        <v>2418</v>
      </c>
      <c r="M148" s="151" t="s">
        <v>2564</v>
      </c>
      <c r="N148" s="151" t="s">
        <v>2569</v>
      </c>
      <c r="O148" s="131" t="s">
        <v>2471</v>
      </c>
      <c r="P148" s="131"/>
      <c r="Q148" s="152">
        <v>44345.552777777775</v>
      </c>
    </row>
    <row r="149" spans="1:17" ht="18" x14ac:dyDescent="0.25">
      <c r="A149" s="131" t="str">
        <f>VLOOKUP(E149,'LISTADO ATM'!$A$2:$C$898,3,0)</f>
        <v>NORTE</v>
      </c>
      <c r="B149" s="126">
        <v>3335903099</v>
      </c>
      <c r="C149" s="133">
        <v>44344.737650462965</v>
      </c>
      <c r="D149" s="133" t="s">
        <v>2470</v>
      </c>
      <c r="E149" s="121">
        <v>285</v>
      </c>
      <c r="F149" s="146" t="str">
        <f>VLOOKUP(E149,VIP!$A$2:$O13568,2,0)</f>
        <v>DRBR285</v>
      </c>
      <c r="G149" s="131" t="str">
        <f>VLOOKUP(E149,'LISTADO ATM'!$A$2:$B$897,2,0)</f>
        <v xml:space="preserve">ATM Oficina Camino Real (Puerto Plata) </v>
      </c>
      <c r="H149" s="131" t="str">
        <f>VLOOKUP(E149,VIP!$A$2:$O18431,7,FALSE)</f>
        <v>Si</v>
      </c>
      <c r="I149" s="131" t="str">
        <f>VLOOKUP(E149,VIP!$A$2:$O10396,8,FALSE)</f>
        <v>Si</v>
      </c>
      <c r="J149" s="131" t="str">
        <f>VLOOKUP(E149,VIP!$A$2:$O10346,8,FALSE)</f>
        <v>Si</v>
      </c>
      <c r="K149" s="131" t="str">
        <f>VLOOKUP(E149,VIP!$A$2:$O13920,6,0)</f>
        <v>NO</v>
      </c>
      <c r="L149" s="122" t="s">
        <v>2418</v>
      </c>
      <c r="M149" s="151" t="s">
        <v>2564</v>
      </c>
      <c r="N149" s="151" t="s">
        <v>2569</v>
      </c>
      <c r="O149" s="131" t="s">
        <v>2471</v>
      </c>
      <c r="P149" s="131"/>
      <c r="Q149" s="152">
        <v>44345.388888888891</v>
      </c>
    </row>
    <row r="150" spans="1:17" ht="18" x14ac:dyDescent="0.25">
      <c r="A150" s="131" t="str">
        <f>VLOOKUP(E150,'LISTADO ATM'!$A$2:$C$898,3,0)</f>
        <v>NORTE</v>
      </c>
      <c r="B150" s="126">
        <v>3335903112</v>
      </c>
      <c r="C150" s="133">
        <v>44344.764537037037</v>
      </c>
      <c r="D150" s="133" t="s">
        <v>2553</v>
      </c>
      <c r="E150" s="121">
        <v>594</v>
      </c>
      <c r="F150" s="146" t="str">
        <f>VLOOKUP(E150,VIP!$A$2:$O13567,2,0)</f>
        <v>DRBR594</v>
      </c>
      <c r="G150" s="131" t="str">
        <f>VLOOKUP(E150,'LISTADO ATM'!$A$2:$B$897,2,0)</f>
        <v xml:space="preserve">ATM Plaza Venezuela II (Santiago) </v>
      </c>
      <c r="H150" s="131" t="str">
        <f>VLOOKUP(E150,VIP!$A$2:$O18430,7,FALSE)</f>
        <v>Si</v>
      </c>
      <c r="I150" s="131" t="str">
        <f>VLOOKUP(E150,VIP!$A$2:$O10395,8,FALSE)</f>
        <v>Si</v>
      </c>
      <c r="J150" s="131" t="str">
        <f>VLOOKUP(E150,VIP!$A$2:$O10345,8,FALSE)</f>
        <v>Si</v>
      </c>
      <c r="K150" s="131" t="str">
        <f>VLOOKUP(E150,VIP!$A$2:$O13919,6,0)</f>
        <v>NO</v>
      </c>
      <c r="L150" s="122" t="s">
        <v>2418</v>
      </c>
      <c r="M150" s="151" t="s">
        <v>2564</v>
      </c>
      <c r="N150" s="132" t="s">
        <v>2453</v>
      </c>
      <c r="O150" s="131" t="s">
        <v>2554</v>
      </c>
      <c r="P150" s="131"/>
      <c r="Q150" s="152">
        <v>44345.645833333336</v>
      </c>
    </row>
    <row r="151" spans="1:17" ht="18" x14ac:dyDescent="0.25">
      <c r="A151" s="131" t="str">
        <f>VLOOKUP(E151,'LISTADO ATM'!$A$2:$C$898,3,0)</f>
        <v>DISTRITO NACIONAL</v>
      </c>
      <c r="B151" s="126">
        <v>3335903148</v>
      </c>
      <c r="C151" s="133">
        <v>44344.83152777778</v>
      </c>
      <c r="D151" s="133" t="s">
        <v>2449</v>
      </c>
      <c r="E151" s="121">
        <v>169</v>
      </c>
      <c r="F151" s="146" t="str">
        <f>VLOOKUP(E151,VIP!$A$2:$O13560,2,0)</f>
        <v>DRBR169</v>
      </c>
      <c r="G151" s="131" t="str">
        <f>VLOOKUP(E151,'LISTADO ATM'!$A$2:$B$897,2,0)</f>
        <v xml:space="preserve">ATM Oficina Caonabo </v>
      </c>
      <c r="H151" s="131" t="str">
        <f>VLOOKUP(E151,VIP!$A$2:$O18423,7,FALSE)</f>
        <v>Si</v>
      </c>
      <c r="I151" s="131" t="str">
        <f>VLOOKUP(E151,VIP!$A$2:$O10388,8,FALSE)</f>
        <v>Si</v>
      </c>
      <c r="J151" s="131" t="str">
        <f>VLOOKUP(E151,VIP!$A$2:$O10338,8,FALSE)</f>
        <v>Si</v>
      </c>
      <c r="K151" s="131" t="str">
        <f>VLOOKUP(E151,VIP!$A$2:$O13912,6,0)</f>
        <v>NO</v>
      </c>
      <c r="L151" s="122" t="s">
        <v>2418</v>
      </c>
      <c r="M151" s="151" t="s">
        <v>2564</v>
      </c>
      <c r="N151" s="132" t="s">
        <v>2453</v>
      </c>
      <c r="O151" s="131" t="s">
        <v>2454</v>
      </c>
      <c r="P151" s="131"/>
      <c r="Q151" s="152">
        <v>44345.552777777775</v>
      </c>
    </row>
    <row r="152" spans="1:17" ht="18" x14ac:dyDescent="0.25">
      <c r="A152" s="131" t="str">
        <f>VLOOKUP(E152,'LISTADO ATM'!$A$2:$C$898,3,0)</f>
        <v>DISTRITO NACIONAL</v>
      </c>
      <c r="B152" s="126">
        <v>3335903149</v>
      </c>
      <c r="C152" s="133">
        <v>44344.832951388889</v>
      </c>
      <c r="D152" s="133" t="s">
        <v>2449</v>
      </c>
      <c r="E152" s="121">
        <v>407</v>
      </c>
      <c r="F152" s="146" t="str">
        <f>VLOOKUP(E152,VIP!$A$2:$O13559,2,0)</f>
        <v>DRBR407</v>
      </c>
      <c r="G152" s="131" t="str">
        <f>VLOOKUP(E152,'LISTADO ATM'!$A$2:$B$897,2,0)</f>
        <v xml:space="preserve">ATM Multicentro La Sirena Villa Mella </v>
      </c>
      <c r="H152" s="131" t="str">
        <f>VLOOKUP(E152,VIP!$A$2:$O18422,7,FALSE)</f>
        <v>Si</v>
      </c>
      <c r="I152" s="131" t="str">
        <f>VLOOKUP(E152,VIP!$A$2:$O10387,8,FALSE)</f>
        <v>Si</v>
      </c>
      <c r="J152" s="131" t="str">
        <f>VLOOKUP(E152,VIP!$A$2:$O10337,8,FALSE)</f>
        <v>Si</v>
      </c>
      <c r="K152" s="131" t="str">
        <f>VLOOKUP(E152,VIP!$A$2:$O13911,6,0)</f>
        <v>NO</v>
      </c>
      <c r="L152" s="122" t="s">
        <v>2418</v>
      </c>
      <c r="M152" s="151" t="s">
        <v>2564</v>
      </c>
      <c r="N152" s="132" t="s">
        <v>2453</v>
      </c>
      <c r="O152" s="131" t="s">
        <v>2454</v>
      </c>
      <c r="P152" s="131"/>
      <c r="Q152" s="152">
        <v>44345.646527777775</v>
      </c>
    </row>
    <row r="153" spans="1:17" ht="18" x14ac:dyDescent="0.25">
      <c r="A153" s="131" t="str">
        <f>VLOOKUP(E153,'LISTADO ATM'!$A$2:$C$898,3,0)</f>
        <v>DISTRITO NACIONAL</v>
      </c>
      <c r="B153" s="126">
        <v>3335903150</v>
      </c>
      <c r="C153" s="133">
        <v>44344.834201388891</v>
      </c>
      <c r="D153" s="133" t="s">
        <v>2449</v>
      </c>
      <c r="E153" s="121">
        <v>629</v>
      </c>
      <c r="F153" s="147" t="str">
        <f>VLOOKUP(E153,VIP!$A$2:$O13558,2,0)</f>
        <v>DRBR24M</v>
      </c>
      <c r="G153" s="131" t="str">
        <f>VLOOKUP(E153,'LISTADO ATM'!$A$2:$B$897,2,0)</f>
        <v xml:space="preserve">ATM Oficina Americana Independencia I </v>
      </c>
      <c r="H153" s="131" t="str">
        <f>VLOOKUP(E153,VIP!$A$2:$O18421,7,FALSE)</f>
        <v>Si</v>
      </c>
      <c r="I153" s="131" t="str">
        <f>VLOOKUP(E153,VIP!$A$2:$O10386,8,FALSE)</f>
        <v>Si</v>
      </c>
      <c r="J153" s="131" t="str">
        <f>VLOOKUP(E153,VIP!$A$2:$O10336,8,FALSE)</f>
        <v>Si</v>
      </c>
      <c r="K153" s="131" t="str">
        <f>VLOOKUP(E153,VIP!$A$2:$O13910,6,0)</f>
        <v>SI</v>
      </c>
      <c r="L153" s="122" t="s">
        <v>2418</v>
      </c>
      <c r="M153" s="151" t="s">
        <v>2564</v>
      </c>
      <c r="N153" s="132" t="s">
        <v>2453</v>
      </c>
      <c r="O153" s="131" t="s">
        <v>2454</v>
      </c>
      <c r="P153" s="131"/>
      <c r="Q153" s="152">
        <v>44345.494444444441</v>
      </c>
    </row>
    <row r="154" spans="1:17" ht="18" x14ac:dyDescent="0.25">
      <c r="A154" s="131" t="str">
        <f>VLOOKUP(E154,'LISTADO ATM'!$A$2:$C$898,3,0)</f>
        <v>NORTE</v>
      </c>
      <c r="B154" s="126">
        <v>3335903152</v>
      </c>
      <c r="C154" s="133">
        <v>44344.837152777778</v>
      </c>
      <c r="D154" s="133" t="s">
        <v>2470</v>
      </c>
      <c r="E154" s="121">
        <v>350</v>
      </c>
      <c r="F154" s="146" t="str">
        <f>VLOOKUP(E154,VIP!$A$2:$O13556,2,0)</f>
        <v>DRBR350</v>
      </c>
      <c r="G154" s="131" t="str">
        <f>VLOOKUP(E154,'LISTADO ATM'!$A$2:$B$897,2,0)</f>
        <v xml:space="preserve">ATM Oficina Villa Tapia </v>
      </c>
      <c r="H154" s="131" t="str">
        <f>VLOOKUP(E154,VIP!$A$2:$O18419,7,FALSE)</f>
        <v>Si</v>
      </c>
      <c r="I154" s="131" t="str">
        <f>VLOOKUP(E154,VIP!$A$2:$O10384,8,FALSE)</f>
        <v>Si</v>
      </c>
      <c r="J154" s="131" t="str">
        <f>VLOOKUP(E154,VIP!$A$2:$O10334,8,FALSE)</f>
        <v>Si</v>
      </c>
      <c r="K154" s="131" t="str">
        <f>VLOOKUP(E154,VIP!$A$2:$O13908,6,0)</f>
        <v>NO</v>
      </c>
      <c r="L154" s="122" t="s">
        <v>2418</v>
      </c>
      <c r="M154" s="151" t="s">
        <v>2564</v>
      </c>
      <c r="N154" s="151" t="s">
        <v>2569</v>
      </c>
      <c r="O154" s="131" t="s">
        <v>2471</v>
      </c>
      <c r="P154" s="131"/>
      <c r="Q154" s="152">
        <v>44345.416666666664</v>
      </c>
    </row>
    <row r="155" spans="1:17" ht="18" x14ac:dyDescent="0.25">
      <c r="A155" s="131" t="str">
        <f>VLOOKUP(E155,'LISTADO ATM'!$A$2:$C$898,3,0)</f>
        <v>NORTE</v>
      </c>
      <c r="B155" s="126">
        <v>3335903157</v>
      </c>
      <c r="C155" s="133">
        <v>44344.841643518521</v>
      </c>
      <c r="D155" s="133" t="s">
        <v>2553</v>
      </c>
      <c r="E155" s="121">
        <v>388</v>
      </c>
      <c r="F155" s="146" t="str">
        <f>VLOOKUP(E155,VIP!$A$2:$O13553,2,0)</f>
        <v>DRBR388</v>
      </c>
      <c r="G155" s="131" t="str">
        <f>VLOOKUP(E155,'LISTADO ATM'!$A$2:$B$897,2,0)</f>
        <v xml:space="preserve">ATM Multicentro La Sirena Puerto Plata </v>
      </c>
      <c r="H155" s="131" t="str">
        <f>VLOOKUP(E155,VIP!$A$2:$O18416,7,FALSE)</f>
        <v>Si</v>
      </c>
      <c r="I155" s="131" t="str">
        <f>VLOOKUP(E155,VIP!$A$2:$O10381,8,FALSE)</f>
        <v>Si</v>
      </c>
      <c r="J155" s="131" t="str">
        <f>VLOOKUP(E155,VIP!$A$2:$O10331,8,FALSE)</f>
        <v>Si</v>
      </c>
      <c r="K155" s="131" t="str">
        <f>VLOOKUP(E155,VIP!$A$2:$O13905,6,0)</f>
        <v>NO</v>
      </c>
      <c r="L155" s="122" t="s">
        <v>2418</v>
      </c>
      <c r="M155" s="151" t="s">
        <v>2564</v>
      </c>
      <c r="N155" s="132" t="s">
        <v>2453</v>
      </c>
      <c r="O155" s="131" t="s">
        <v>2554</v>
      </c>
      <c r="P155" s="131"/>
      <c r="Q155" s="152">
        <v>44345.552083333336</v>
      </c>
    </row>
    <row r="156" spans="1:17" ht="18" x14ac:dyDescent="0.25">
      <c r="A156" s="131" t="str">
        <f>VLOOKUP(E156,'LISTADO ATM'!$A$2:$C$898,3,0)</f>
        <v>NORTE</v>
      </c>
      <c r="B156" s="126">
        <v>3335903166</v>
      </c>
      <c r="C156" s="133">
        <v>44344.900914351849</v>
      </c>
      <c r="D156" s="133" t="s">
        <v>2470</v>
      </c>
      <c r="E156" s="121">
        <v>756</v>
      </c>
      <c r="F156" s="146" t="str">
        <f>VLOOKUP(E156,VIP!$A$2:$O13551,2,0)</f>
        <v>DRBR756</v>
      </c>
      <c r="G156" s="131" t="str">
        <f>VLOOKUP(E156,'LISTADO ATM'!$A$2:$B$897,2,0)</f>
        <v xml:space="preserve">ATM UNP Villa La Mata (Cotuí) </v>
      </c>
      <c r="H156" s="131" t="str">
        <f>VLOOKUP(E156,VIP!$A$2:$O18414,7,FALSE)</f>
        <v>Si</v>
      </c>
      <c r="I156" s="131" t="str">
        <f>VLOOKUP(E156,VIP!$A$2:$O10379,8,FALSE)</f>
        <v>Si</v>
      </c>
      <c r="J156" s="131" t="str">
        <f>VLOOKUP(E156,VIP!$A$2:$O10329,8,FALSE)</f>
        <v>Si</v>
      </c>
      <c r="K156" s="131" t="str">
        <f>VLOOKUP(E156,VIP!$A$2:$O13903,6,0)</f>
        <v>NO</v>
      </c>
      <c r="L156" s="122" t="s">
        <v>2418</v>
      </c>
      <c r="M156" s="151" t="s">
        <v>2564</v>
      </c>
      <c r="N156" s="151" t="s">
        <v>2569</v>
      </c>
      <c r="O156" s="131" t="s">
        <v>2471</v>
      </c>
      <c r="P156" s="131"/>
      <c r="Q156" s="152">
        <v>44345.55</v>
      </c>
    </row>
    <row r="157" spans="1:17" ht="18" x14ac:dyDescent="0.25">
      <c r="A157" s="131" t="str">
        <f>VLOOKUP(E157,'LISTADO ATM'!$A$2:$C$898,3,0)</f>
        <v>NORTE</v>
      </c>
      <c r="B157" s="126">
        <v>3335903167</v>
      </c>
      <c r="C157" s="133">
        <v>44344.902233796296</v>
      </c>
      <c r="D157" s="133" t="s">
        <v>2470</v>
      </c>
      <c r="E157" s="121">
        <v>288</v>
      </c>
      <c r="F157" s="146" t="str">
        <f>VLOOKUP(E157,VIP!$A$2:$O13550,2,0)</f>
        <v>DRBR288</v>
      </c>
      <c r="G157" s="131" t="str">
        <f>VLOOKUP(E157,'LISTADO ATM'!$A$2:$B$897,2,0)</f>
        <v xml:space="preserve">ATM Oficina Camino Real II (Puerto Plata) </v>
      </c>
      <c r="H157" s="131" t="str">
        <f>VLOOKUP(E157,VIP!$A$2:$O18413,7,FALSE)</f>
        <v>N/A</v>
      </c>
      <c r="I157" s="131" t="str">
        <f>VLOOKUP(E157,VIP!$A$2:$O10378,8,FALSE)</f>
        <v>N/A</v>
      </c>
      <c r="J157" s="131" t="str">
        <f>VLOOKUP(E157,VIP!$A$2:$O10328,8,FALSE)</f>
        <v>N/A</v>
      </c>
      <c r="K157" s="131" t="str">
        <f>VLOOKUP(E157,VIP!$A$2:$O13902,6,0)</f>
        <v>N/A</v>
      </c>
      <c r="L157" s="122" t="s">
        <v>2418</v>
      </c>
      <c r="M157" s="151" t="s">
        <v>2564</v>
      </c>
      <c r="N157" s="151" t="s">
        <v>2569</v>
      </c>
      <c r="O157" s="131" t="s">
        <v>2471</v>
      </c>
      <c r="P157" s="131"/>
      <c r="Q157" s="152">
        <v>44345.432638888888</v>
      </c>
    </row>
    <row r="158" spans="1:17" ht="18" x14ac:dyDescent="0.25">
      <c r="A158" s="131" t="str">
        <f>VLOOKUP(E158,'LISTADO ATM'!$A$2:$C$898,3,0)</f>
        <v>NORTE</v>
      </c>
      <c r="B158" s="126">
        <v>3335903174</v>
      </c>
      <c r="C158" s="133">
        <v>44344.925023148149</v>
      </c>
      <c r="D158" s="133" t="s">
        <v>2470</v>
      </c>
      <c r="E158" s="121">
        <v>8</v>
      </c>
      <c r="F158" s="146" t="str">
        <f>VLOOKUP(E158,VIP!$A$2:$O13554,2,0)</f>
        <v>DRBR008</v>
      </c>
      <c r="G158" s="131" t="str">
        <f>VLOOKUP(E158,'LISTADO ATM'!$A$2:$B$897,2,0)</f>
        <v>ATM Autoservicio Yaque</v>
      </c>
      <c r="H158" s="131" t="str">
        <f>VLOOKUP(E158,VIP!$A$2:$O18417,7,FALSE)</f>
        <v>Si</v>
      </c>
      <c r="I158" s="131" t="str">
        <f>VLOOKUP(E158,VIP!$A$2:$O10382,8,FALSE)</f>
        <v>Si</v>
      </c>
      <c r="J158" s="131" t="str">
        <f>VLOOKUP(E158,VIP!$A$2:$O10332,8,FALSE)</f>
        <v>Si</v>
      </c>
      <c r="K158" s="131" t="str">
        <f>VLOOKUP(E158,VIP!$A$2:$O13906,6,0)</f>
        <v>NO</v>
      </c>
      <c r="L158" s="122" t="s">
        <v>2418</v>
      </c>
      <c r="M158" s="151" t="s">
        <v>2564</v>
      </c>
      <c r="N158" s="151" t="s">
        <v>2569</v>
      </c>
      <c r="O158" s="131" t="s">
        <v>2471</v>
      </c>
      <c r="P158" s="131"/>
      <c r="Q158" s="152">
        <v>44345.474999999999</v>
      </c>
    </row>
    <row r="159" spans="1:17" ht="18" x14ac:dyDescent="0.25">
      <c r="A159" s="131" t="str">
        <f>VLOOKUP(E159,'LISTADO ATM'!$A$2:$C$898,3,0)</f>
        <v>NORTE</v>
      </c>
      <c r="B159" s="126">
        <v>3335903175</v>
      </c>
      <c r="C159" s="133">
        <v>44344.928923611114</v>
      </c>
      <c r="D159" s="133" t="s">
        <v>2470</v>
      </c>
      <c r="E159" s="121">
        <v>538</v>
      </c>
      <c r="F159" s="146" t="str">
        <f>VLOOKUP(E159,VIP!$A$2:$O13553,2,0)</f>
        <v>DRBR538</v>
      </c>
      <c r="G159" s="131" t="str">
        <f>VLOOKUP(E159,'LISTADO ATM'!$A$2:$B$897,2,0)</f>
        <v>ATM  Autoservicio San Fco. Macorís</v>
      </c>
      <c r="H159" s="131" t="str">
        <f>VLOOKUP(E159,VIP!$A$2:$O18416,7,FALSE)</f>
        <v>Si</v>
      </c>
      <c r="I159" s="131" t="str">
        <f>VLOOKUP(E159,VIP!$A$2:$O10381,8,FALSE)</f>
        <v>Si</v>
      </c>
      <c r="J159" s="131" t="str">
        <f>VLOOKUP(E159,VIP!$A$2:$O10331,8,FALSE)</f>
        <v>Si</v>
      </c>
      <c r="K159" s="131" t="str">
        <f>VLOOKUP(E159,VIP!$A$2:$O13905,6,0)</f>
        <v>NO</v>
      </c>
      <c r="L159" s="122" t="s">
        <v>2418</v>
      </c>
      <c r="M159" s="151" t="s">
        <v>2564</v>
      </c>
      <c r="N159" s="151" t="s">
        <v>2569</v>
      </c>
      <c r="O159" s="131" t="s">
        <v>2471</v>
      </c>
      <c r="P159" s="131"/>
      <c r="Q159" s="152">
        <v>44345.493055555555</v>
      </c>
    </row>
    <row r="160" spans="1:17" ht="18" x14ac:dyDescent="0.25">
      <c r="A160" s="131" t="str">
        <f>VLOOKUP(E160,'LISTADO ATM'!$A$2:$C$898,3,0)</f>
        <v>DISTRITO NACIONAL</v>
      </c>
      <c r="B160" s="126">
        <v>3335903176</v>
      </c>
      <c r="C160" s="133">
        <v>44344.935787037037</v>
      </c>
      <c r="D160" s="133" t="s">
        <v>2449</v>
      </c>
      <c r="E160" s="121">
        <v>918</v>
      </c>
      <c r="F160" s="146" t="str">
        <f>VLOOKUP(E160,VIP!$A$2:$O13552,2,0)</f>
        <v>DRBR918</v>
      </c>
      <c r="G160" s="131" t="str">
        <f>VLOOKUP(E160,'LISTADO ATM'!$A$2:$B$897,2,0)</f>
        <v xml:space="preserve">ATM S/M Liverpool de la Jacobo Majluta </v>
      </c>
      <c r="H160" s="131" t="str">
        <f>VLOOKUP(E160,VIP!$A$2:$O18415,7,FALSE)</f>
        <v>Si</v>
      </c>
      <c r="I160" s="131" t="str">
        <f>VLOOKUP(E160,VIP!$A$2:$O10380,8,FALSE)</f>
        <v>Si</v>
      </c>
      <c r="J160" s="131" t="str">
        <f>VLOOKUP(E160,VIP!$A$2:$O10330,8,FALSE)</f>
        <v>Si</v>
      </c>
      <c r="K160" s="131" t="str">
        <f>VLOOKUP(E160,VIP!$A$2:$O13904,6,0)</f>
        <v>NO</v>
      </c>
      <c r="L160" s="122" t="s">
        <v>2418</v>
      </c>
      <c r="M160" s="151" t="s">
        <v>2564</v>
      </c>
      <c r="N160" s="132" t="s">
        <v>2453</v>
      </c>
      <c r="O160" s="131" t="s">
        <v>2454</v>
      </c>
      <c r="P160" s="131"/>
      <c r="Q160" s="152">
        <v>44345.646527777775</v>
      </c>
    </row>
    <row r="161" spans="1:17" ht="18" x14ac:dyDescent="0.25">
      <c r="A161" s="131" t="str">
        <f>VLOOKUP(E161,'LISTADO ATM'!$A$2:$C$898,3,0)</f>
        <v>DISTRITO NACIONAL</v>
      </c>
      <c r="B161" s="126">
        <v>3335903182</v>
      </c>
      <c r="C161" s="133">
        <v>44344.946770833332</v>
      </c>
      <c r="D161" s="133" t="s">
        <v>2449</v>
      </c>
      <c r="E161" s="121">
        <v>884</v>
      </c>
      <c r="F161" s="147" t="str">
        <f>VLOOKUP(E161,VIP!$A$2:$O13548,2,0)</f>
        <v>DRBR884</v>
      </c>
      <c r="G161" s="131" t="str">
        <f>VLOOKUP(E161,'LISTADO ATM'!$A$2:$B$897,2,0)</f>
        <v xml:space="preserve">ATM UNP Olé Sabana Perdida </v>
      </c>
      <c r="H161" s="131" t="str">
        <f>VLOOKUP(E161,VIP!$A$2:$O18411,7,FALSE)</f>
        <v>Si</v>
      </c>
      <c r="I161" s="131" t="str">
        <f>VLOOKUP(E161,VIP!$A$2:$O10376,8,FALSE)</f>
        <v>Si</v>
      </c>
      <c r="J161" s="131" t="str">
        <f>VLOOKUP(E161,VIP!$A$2:$O10326,8,FALSE)</f>
        <v>Si</v>
      </c>
      <c r="K161" s="131" t="str">
        <f>VLOOKUP(E161,VIP!$A$2:$O13900,6,0)</f>
        <v>NO</v>
      </c>
      <c r="L161" s="122" t="s">
        <v>2418</v>
      </c>
      <c r="M161" s="151" t="s">
        <v>2564</v>
      </c>
      <c r="N161" s="132" t="s">
        <v>2453</v>
      </c>
      <c r="O161" s="131" t="s">
        <v>2454</v>
      </c>
      <c r="P161" s="131"/>
      <c r="Q161" s="152">
        <v>44345.494444444441</v>
      </c>
    </row>
    <row r="162" spans="1:17" ht="18" x14ac:dyDescent="0.25">
      <c r="A162" s="131" t="str">
        <f>VLOOKUP(E162,'LISTADO ATM'!$A$2:$C$898,3,0)</f>
        <v>DISTRITO NACIONAL</v>
      </c>
      <c r="B162" s="126">
        <v>3335903184</v>
      </c>
      <c r="C162" s="133">
        <v>44344.955497685187</v>
      </c>
      <c r="D162" s="133" t="s">
        <v>2449</v>
      </c>
      <c r="E162" s="121">
        <v>600</v>
      </c>
      <c r="F162" s="153" t="str">
        <f>VLOOKUP(E162,VIP!$A$2:$O13547,2,0)</f>
        <v>DRBR600</v>
      </c>
      <c r="G162" s="131" t="str">
        <f>VLOOKUP(E162,'LISTADO ATM'!$A$2:$B$897,2,0)</f>
        <v>ATM S/M Bravo Hipica</v>
      </c>
      <c r="H162" s="131" t="str">
        <f>VLOOKUP(E162,VIP!$A$2:$O18410,7,FALSE)</f>
        <v>N/A</v>
      </c>
      <c r="I162" s="131" t="str">
        <f>VLOOKUP(E162,VIP!$A$2:$O10375,8,FALSE)</f>
        <v>N/A</v>
      </c>
      <c r="J162" s="131" t="str">
        <f>VLOOKUP(E162,VIP!$A$2:$O10325,8,FALSE)</f>
        <v>N/A</v>
      </c>
      <c r="K162" s="131" t="str">
        <f>VLOOKUP(E162,VIP!$A$2:$O13899,6,0)</f>
        <v>N/A</v>
      </c>
      <c r="L162" s="122" t="s">
        <v>2418</v>
      </c>
      <c r="M162" s="151" t="s">
        <v>2564</v>
      </c>
      <c r="N162" s="132" t="s">
        <v>2453</v>
      </c>
      <c r="O162" s="131" t="s">
        <v>2454</v>
      </c>
      <c r="P162" s="131"/>
      <c r="Q162" s="152">
        <v>44345.647222222222</v>
      </c>
    </row>
    <row r="163" spans="1:17" ht="18" x14ac:dyDescent="0.25">
      <c r="A163" s="131" t="str">
        <f>VLOOKUP(E163,'LISTADO ATM'!$A$2:$C$898,3,0)</f>
        <v>DISTRITO NACIONAL</v>
      </c>
      <c r="B163" s="126">
        <v>3335903202</v>
      </c>
      <c r="C163" s="133">
        <v>44345.339108796295</v>
      </c>
      <c r="D163" s="133" t="s">
        <v>2449</v>
      </c>
      <c r="E163" s="121">
        <v>387</v>
      </c>
      <c r="F163" s="153" t="str">
        <f>VLOOKUP(E163,VIP!$A$2:$O13560,2,0)</f>
        <v>DRBR387</v>
      </c>
      <c r="G163" s="131" t="str">
        <f>VLOOKUP(E163,'LISTADO ATM'!$A$2:$B$897,2,0)</f>
        <v xml:space="preserve">ATM S/M La Cadena San Vicente de Paul </v>
      </c>
      <c r="H163" s="131" t="str">
        <f>VLOOKUP(E163,VIP!$A$2:$O18423,7,FALSE)</f>
        <v>Si</v>
      </c>
      <c r="I163" s="131" t="str">
        <f>VLOOKUP(E163,VIP!$A$2:$O10388,8,FALSE)</f>
        <v>Si</v>
      </c>
      <c r="J163" s="131" t="str">
        <f>VLOOKUP(E163,VIP!$A$2:$O10338,8,FALSE)</f>
        <v>Si</v>
      </c>
      <c r="K163" s="131" t="str">
        <f>VLOOKUP(E163,VIP!$A$2:$O13912,6,0)</f>
        <v>NO</v>
      </c>
      <c r="L163" s="122" t="s">
        <v>2418</v>
      </c>
      <c r="M163" s="151" t="s">
        <v>2564</v>
      </c>
      <c r="N163" s="132" t="s">
        <v>2453</v>
      </c>
      <c r="O163" s="131" t="s">
        <v>2454</v>
      </c>
      <c r="P163" s="131"/>
      <c r="Q163" s="152">
        <v>44345.495138888888</v>
      </c>
    </row>
    <row r="164" spans="1:17" ht="18" x14ac:dyDescent="0.25">
      <c r="A164" s="131" t="str">
        <f>VLOOKUP(E164,'LISTADO ATM'!$A$2:$C$898,3,0)</f>
        <v>DISTRITO NACIONAL</v>
      </c>
      <c r="B164" s="126">
        <v>3335903206</v>
      </c>
      <c r="C164" s="133">
        <v>44345.34883101852</v>
      </c>
      <c r="D164" s="133" t="s">
        <v>2449</v>
      </c>
      <c r="E164" s="121">
        <v>32</v>
      </c>
      <c r="F164" s="147" t="str">
        <f>VLOOKUP(E164,VIP!$A$2:$O13557,2,0)</f>
        <v>DRBR032</v>
      </c>
      <c r="G164" s="131" t="str">
        <f>VLOOKUP(E164,'LISTADO ATM'!$A$2:$B$897,2,0)</f>
        <v xml:space="preserve">ATM Oficina San Martín II </v>
      </c>
      <c r="H164" s="131" t="str">
        <f>VLOOKUP(E164,VIP!$A$2:$O18420,7,FALSE)</f>
        <v>Si</v>
      </c>
      <c r="I164" s="131" t="str">
        <f>VLOOKUP(E164,VIP!$A$2:$O10385,8,FALSE)</f>
        <v>Si</v>
      </c>
      <c r="J164" s="131" t="str">
        <f>VLOOKUP(E164,VIP!$A$2:$O10335,8,FALSE)</f>
        <v>Si</v>
      </c>
      <c r="K164" s="131" t="str">
        <f>VLOOKUP(E164,VIP!$A$2:$O13909,6,0)</f>
        <v>NO</v>
      </c>
      <c r="L164" s="122" t="s">
        <v>2418</v>
      </c>
      <c r="M164" s="151" t="s">
        <v>2564</v>
      </c>
      <c r="N164" s="132" t="s">
        <v>2453</v>
      </c>
      <c r="O164" s="131" t="s">
        <v>2454</v>
      </c>
      <c r="P164" s="131"/>
      <c r="Q164" s="152">
        <v>44345.553472222222</v>
      </c>
    </row>
    <row r="165" spans="1:17" ht="18" x14ac:dyDescent="0.25">
      <c r="A165" s="131" t="str">
        <f>VLOOKUP(E165,'LISTADO ATM'!$A$2:$C$898,3,0)</f>
        <v>DISTRITO NACIONAL</v>
      </c>
      <c r="B165" s="126">
        <v>3335903214</v>
      </c>
      <c r="C165" s="133">
        <v>44345.367708333331</v>
      </c>
      <c r="D165" s="133" t="s">
        <v>2449</v>
      </c>
      <c r="E165" s="121">
        <v>560</v>
      </c>
      <c r="F165" s="146" t="str">
        <f>VLOOKUP(E165,VIP!$A$2:$O13554,2,0)</f>
        <v>DRBR229</v>
      </c>
      <c r="G165" s="131" t="str">
        <f>VLOOKUP(E165,'LISTADO ATM'!$A$2:$B$897,2,0)</f>
        <v xml:space="preserve">ATM Junta Central Electoral </v>
      </c>
      <c r="H165" s="131" t="str">
        <f>VLOOKUP(E165,VIP!$A$2:$O18417,7,FALSE)</f>
        <v>Si</v>
      </c>
      <c r="I165" s="131" t="str">
        <f>VLOOKUP(E165,VIP!$A$2:$O10382,8,FALSE)</f>
        <v>Si</v>
      </c>
      <c r="J165" s="131" t="str">
        <f>VLOOKUP(E165,VIP!$A$2:$O10332,8,FALSE)</f>
        <v>Si</v>
      </c>
      <c r="K165" s="131" t="str">
        <f>VLOOKUP(E165,VIP!$A$2:$O13906,6,0)</f>
        <v>SI</v>
      </c>
      <c r="L165" s="122" t="s">
        <v>2418</v>
      </c>
      <c r="M165" s="151" t="s">
        <v>2564</v>
      </c>
      <c r="N165" s="132" t="s">
        <v>2453</v>
      </c>
      <c r="O165" s="131" t="s">
        <v>2454</v>
      </c>
      <c r="P165" s="131"/>
      <c r="Q165" s="152">
        <v>44345.495138888888</v>
      </c>
    </row>
    <row r="166" spans="1:17" ht="18" x14ac:dyDescent="0.25">
      <c r="A166" s="131" t="str">
        <f>VLOOKUP(E166,'LISTADO ATM'!$A$2:$C$898,3,0)</f>
        <v>SUR</v>
      </c>
      <c r="B166" s="126">
        <v>3335903219</v>
      </c>
      <c r="C166" s="133">
        <v>44345.369143518517</v>
      </c>
      <c r="D166" s="133" t="s">
        <v>2449</v>
      </c>
      <c r="E166" s="121">
        <v>582</v>
      </c>
      <c r="F166" s="146" t="str">
        <f>VLOOKUP(E166,VIP!$A$2:$O13553,2,0)</f>
        <v xml:space="preserve">DRBR582 </v>
      </c>
      <c r="G166" s="131" t="str">
        <f>VLOOKUP(E166,'LISTADO ATM'!$A$2:$B$897,2,0)</f>
        <v>ATM Estación Sabana Yegua</v>
      </c>
      <c r="H166" s="131" t="str">
        <f>VLOOKUP(E166,VIP!$A$2:$O18416,7,FALSE)</f>
        <v>N/A</v>
      </c>
      <c r="I166" s="131" t="str">
        <f>VLOOKUP(E166,VIP!$A$2:$O10381,8,FALSE)</f>
        <v>N/A</v>
      </c>
      <c r="J166" s="131" t="str">
        <f>VLOOKUP(E166,VIP!$A$2:$O10331,8,FALSE)</f>
        <v>N/A</v>
      </c>
      <c r="K166" s="131" t="str">
        <f>VLOOKUP(E166,VIP!$A$2:$O13905,6,0)</f>
        <v>N/A</v>
      </c>
      <c r="L166" s="122" t="s">
        <v>2418</v>
      </c>
      <c r="M166" s="151" t="s">
        <v>2564</v>
      </c>
      <c r="N166" s="132" t="s">
        <v>2453</v>
      </c>
      <c r="O166" s="131" t="s">
        <v>2454</v>
      </c>
      <c r="P166" s="131"/>
      <c r="Q166" s="152">
        <v>44345.432638888888</v>
      </c>
    </row>
    <row r="167" spans="1:17" ht="18" x14ac:dyDescent="0.25">
      <c r="A167" s="131" t="str">
        <f>VLOOKUP(E167,'LISTADO ATM'!$A$2:$C$898,3,0)</f>
        <v>NORTE</v>
      </c>
      <c r="B167" s="126">
        <v>3335903223</v>
      </c>
      <c r="C167" s="133">
        <v>44345.370763888888</v>
      </c>
      <c r="D167" s="133" t="s">
        <v>2553</v>
      </c>
      <c r="E167" s="121">
        <v>633</v>
      </c>
      <c r="F167" s="146" t="str">
        <f>VLOOKUP(E167,VIP!$A$2:$O13552,2,0)</f>
        <v>DRBR260</v>
      </c>
      <c r="G167" s="131" t="str">
        <f>VLOOKUP(E167,'LISTADO ATM'!$A$2:$B$897,2,0)</f>
        <v xml:space="preserve">ATM Autobanco Las Colinas </v>
      </c>
      <c r="H167" s="131" t="str">
        <f>VLOOKUP(E167,VIP!$A$2:$O18415,7,FALSE)</f>
        <v>Si</v>
      </c>
      <c r="I167" s="131" t="str">
        <f>VLOOKUP(E167,VIP!$A$2:$O10380,8,FALSE)</f>
        <v>Si</v>
      </c>
      <c r="J167" s="131" t="str">
        <f>VLOOKUP(E167,VIP!$A$2:$O10330,8,FALSE)</f>
        <v>Si</v>
      </c>
      <c r="K167" s="131" t="str">
        <f>VLOOKUP(E167,VIP!$A$2:$O13904,6,0)</f>
        <v>SI</v>
      </c>
      <c r="L167" s="122" t="s">
        <v>2418</v>
      </c>
      <c r="M167" s="151" t="s">
        <v>2564</v>
      </c>
      <c r="N167" s="132" t="s">
        <v>2453</v>
      </c>
      <c r="O167" s="131" t="s">
        <v>2554</v>
      </c>
      <c r="P167" s="131"/>
      <c r="Q167" s="152">
        <v>44345.643055555556</v>
      </c>
    </row>
    <row r="168" spans="1:17" ht="18" x14ac:dyDescent="0.25">
      <c r="A168" s="131" t="str">
        <f>VLOOKUP(E168,'LISTADO ATM'!$A$2:$C$898,3,0)</f>
        <v>SUR</v>
      </c>
      <c r="B168" s="126">
        <v>3335903250</v>
      </c>
      <c r="C168" s="133">
        <v>44345.380972222221</v>
      </c>
      <c r="D168" s="133" t="s">
        <v>2470</v>
      </c>
      <c r="E168" s="121">
        <v>89</v>
      </c>
      <c r="F168" s="146" t="str">
        <f>VLOOKUP(E168,VIP!$A$2:$O13559,2,0)</f>
        <v>DRBR089</v>
      </c>
      <c r="G168" s="131" t="str">
        <f>VLOOKUP(E168,'LISTADO ATM'!$A$2:$B$897,2,0)</f>
        <v xml:space="preserve">ATM UNP El Cercado (San Juan) </v>
      </c>
      <c r="H168" s="131" t="str">
        <f>VLOOKUP(E168,VIP!$A$2:$O18422,7,FALSE)</f>
        <v>Si</v>
      </c>
      <c r="I168" s="131" t="str">
        <f>VLOOKUP(E168,VIP!$A$2:$O10387,8,FALSE)</f>
        <v>Si</v>
      </c>
      <c r="J168" s="131" t="str">
        <f>VLOOKUP(E168,VIP!$A$2:$O10337,8,FALSE)</f>
        <v>Si</v>
      </c>
      <c r="K168" s="131" t="str">
        <f>VLOOKUP(E168,VIP!$A$2:$O13911,6,0)</f>
        <v>NO</v>
      </c>
      <c r="L168" s="122" t="s">
        <v>2418</v>
      </c>
      <c r="M168" s="151" t="s">
        <v>2564</v>
      </c>
      <c r="N168" s="132" t="s">
        <v>2453</v>
      </c>
      <c r="O168" s="131" t="s">
        <v>2471</v>
      </c>
      <c r="P168" s="131"/>
      <c r="Q168" s="152">
        <v>44345.643055555556</v>
      </c>
    </row>
    <row r="169" spans="1:17" ht="18" x14ac:dyDescent="0.25">
      <c r="A169" s="131" t="str">
        <f>VLOOKUP(E169,'LISTADO ATM'!$A$2:$C$898,3,0)</f>
        <v>ESTE</v>
      </c>
      <c r="B169" s="126">
        <v>3335903262</v>
      </c>
      <c r="C169" s="133">
        <v>44345.38585648148</v>
      </c>
      <c r="D169" s="133" t="s">
        <v>2449</v>
      </c>
      <c r="E169" s="121">
        <v>912</v>
      </c>
      <c r="F169" s="146" t="str">
        <f>VLOOKUP(E169,VIP!$A$2:$O13558,2,0)</f>
        <v>DRBR973</v>
      </c>
      <c r="G169" s="131" t="str">
        <f>VLOOKUP(E169,'LISTADO ATM'!$A$2:$B$897,2,0)</f>
        <v xml:space="preserve">ATM Oficina San Pedro II </v>
      </c>
      <c r="H169" s="131" t="str">
        <f>VLOOKUP(E169,VIP!$A$2:$O18421,7,FALSE)</f>
        <v>Si</v>
      </c>
      <c r="I169" s="131" t="str">
        <f>VLOOKUP(E169,VIP!$A$2:$O10386,8,FALSE)</f>
        <v>Si</v>
      </c>
      <c r="J169" s="131" t="str">
        <f>VLOOKUP(E169,VIP!$A$2:$O10336,8,FALSE)</f>
        <v>Si</v>
      </c>
      <c r="K169" s="131" t="str">
        <f>VLOOKUP(E169,VIP!$A$2:$O13910,6,0)</f>
        <v>SI</v>
      </c>
      <c r="L169" s="122" t="s">
        <v>2418</v>
      </c>
      <c r="M169" s="151" t="s">
        <v>2564</v>
      </c>
      <c r="N169" s="132" t="s">
        <v>2453</v>
      </c>
      <c r="O169" s="131" t="s">
        <v>2454</v>
      </c>
      <c r="P169" s="131"/>
      <c r="Q169" s="152">
        <v>44345.495833333334</v>
      </c>
    </row>
    <row r="170" spans="1:17" ht="18" x14ac:dyDescent="0.25">
      <c r="A170" s="131" t="str">
        <f>VLOOKUP(E170,'LISTADO ATM'!$A$2:$C$898,3,0)</f>
        <v>NORTE</v>
      </c>
      <c r="B170" s="126">
        <v>3335903293</v>
      </c>
      <c r="C170" s="133">
        <v>44345.405624999999</v>
      </c>
      <c r="D170" s="133" t="s">
        <v>2470</v>
      </c>
      <c r="E170" s="121">
        <v>645</v>
      </c>
      <c r="F170" s="146" t="str">
        <f>VLOOKUP(E170,VIP!$A$2:$O13557,2,0)</f>
        <v>DRBR329</v>
      </c>
      <c r="G170" s="131" t="str">
        <f>VLOOKUP(E170,'LISTADO ATM'!$A$2:$B$897,2,0)</f>
        <v xml:space="preserve">ATM UNP Cabrera </v>
      </c>
      <c r="H170" s="131" t="str">
        <f>VLOOKUP(E170,VIP!$A$2:$O18420,7,FALSE)</f>
        <v>Si</v>
      </c>
      <c r="I170" s="131" t="str">
        <f>VLOOKUP(E170,VIP!$A$2:$O10385,8,FALSE)</f>
        <v>Si</v>
      </c>
      <c r="J170" s="131" t="str">
        <f>VLOOKUP(E170,VIP!$A$2:$O10335,8,FALSE)</f>
        <v>Si</v>
      </c>
      <c r="K170" s="131" t="str">
        <f>VLOOKUP(E170,VIP!$A$2:$O13909,6,0)</f>
        <v>NO</v>
      </c>
      <c r="L170" s="122" t="s">
        <v>2418</v>
      </c>
      <c r="M170" s="151" t="s">
        <v>2564</v>
      </c>
      <c r="N170" s="151" t="s">
        <v>2569</v>
      </c>
      <c r="O170" s="131" t="s">
        <v>2471</v>
      </c>
      <c r="P170" s="131"/>
      <c r="Q170" s="152">
        <v>44345.495138888888</v>
      </c>
    </row>
    <row r="171" spans="1:17" ht="18" x14ac:dyDescent="0.25">
      <c r="A171" s="131" t="str">
        <f>VLOOKUP(E171,'LISTADO ATM'!$A$2:$C$898,3,0)</f>
        <v>NORTE</v>
      </c>
      <c r="B171" s="126">
        <v>3335903365</v>
      </c>
      <c r="C171" s="133">
        <v>44345.463148148148</v>
      </c>
      <c r="D171" s="133" t="s">
        <v>2553</v>
      </c>
      <c r="E171" s="121">
        <v>720</v>
      </c>
      <c r="F171" s="146" t="str">
        <f>VLOOKUP(E171,VIP!$A$2:$O13564,2,0)</f>
        <v>DRBR12E</v>
      </c>
      <c r="G171" s="131" t="str">
        <f>VLOOKUP(E171,'LISTADO ATM'!$A$2:$B$897,2,0)</f>
        <v xml:space="preserve">ATM OMSA (Santiago) </v>
      </c>
      <c r="H171" s="131" t="str">
        <f>VLOOKUP(E171,VIP!$A$2:$O18427,7,FALSE)</f>
        <v>Si</v>
      </c>
      <c r="I171" s="131" t="str">
        <f>VLOOKUP(E171,VIP!$A$2:$O10392,8,FALSE)</f>
        <v>Si</v>
      </c>
      <c r="J171" s="131" t="str">
        <f>VLOOKUP(E171,VIP!$A$2:$O10342,8,FALSE)</f>
        <v>Si</v>
      </c>
      <c r="K171" s="131" t="str">
        <f>VLOOKUP(E171,VIP!$A$2:$O13916,6,0)</f>
        <v>NO</v>
      </c>
      <c r="L171" s="122" t="s">
        <v>2418</v>
      </c>
      <c r="M171" s="151" t="s">
        <v>2564</v>
      </c>
      <c r="N171" s="132" t="s">
        <v>2453</v>
      </c>
      <c r="O171" s="131" t="s">
        <v>2554</v>
      </c>
      <c r="P171" s="131"/>
      <c r="Q171" s="152">
        <v>44345.647222222222</v>
      </c>
    </row>
    <row r="172" spans="1:17" ht="18" x14ac:dyDescent="0.25">
      <c r="A172" s="131" t="str">
        <f>VLOOKUP(E172,'LISTADO ATM'!$A$2:$C$898,3,0)</f>
        <v>DISTRITO NACIONAL</v>
      </c>
      <c r="B172" s="126">
        <v>3335903368</v>
      </c>
      <c r="C172" s="133">
        <v>44345.464618055557</v>
      </c>
      <c r="D172" s="133" t="s">
        <v>2470</v>
      </c>
      <c r="E172" s="121">
        <v>408</v>
      </c>
      <c r="F172" s="146" t="str">
        <f>VLOOKUP(E172,VIP!$A$2:$O13563,2,0)</f>
        <v>DRBR408</v>
      </c>
      <c r="G172" s="131" t="str">
        <f>VLOOKUP(E172,'LISTADO ATM'!$A$2:$B$897,2,0)</f>
        <v xml:space="preserve">ATM Autobanco Las Palmas de Herrera </v>
      </c>
      <c r="H172" s="131" t="str">
        <f>VLOOKUP(E172,VIP!$A$2:$O18426,7,FALSE)</f>
        <v>Si</v>
      </c>
      <c r="I172" s="131" t="str">
        <f>VLOOKUP(E172,VIP!$A$2:$O10391,8,FALSE)</f>
        <v>Si</v>
      </c>
      <c r="J172" s="131" t="str">
        <f>VLOOKUP(E172,VIP!$A$2:$O10341,8,FALSE)</f>
        <v>Si</v>
      </c>
      <c r="K172" s="131" t="str">
        <f>VLOOKUP(E172,VIP!$A$2:$O13915,6,0)</f>
        <v>NO</v>
      </c>
      <c r="L172" s="122" t="s">
        <v>2418</v>
      </c>
      <c r="M172" s="151" t="s">
        <v>2564</v>
      </c>
      <c r="N172" s="151" t="s">
        <v>2569</v>
      </c>
      <c r="O172" s="131" t="s">
        <v>2471</v>
      </c>
      <c r="P172" s="131"/>
      <c r="Q172" s="152">
        <v>44345.552777777775</v>
      </c>
    </row>
    <row r="173" spans="1:17" ht="18" x14ac:dyDescent="0.25">
      <c r="A173" s="131" t="str">
        <f>VLOOKUP(E173,'LISTADO ATM'!$A$2:$C$898,3,0)</f>
        <v>DISTRITO NACIONAL</v>
      </c>
      <c r="B173" s="126">
        <v>3335903370</v>
      </c>
      <c r="C173" s="133">
        <v>44345.469537037039</v>
      </c>
      <c r="D173" s="133" t="s">
        <v>2449</v>
      </c>
      <c r="E173" s="121">
        <v>562</v>
      </c>
      <c r="F173" s="146" t="str">
        <f>VLOOKUP(E173,VIP!$A$2:$O13562,2,0)</f>
        <v>DRBR226</v>
      </c>
      <c r="G173" s="131" t="str">
        <f>VLOOKUP(E173,'LISTADO ATM'!$A$2:$B$897,2,0)</f>
        <v xml:space="preserve">ATM S/M Jumbo Carretera Mella </v>
      </c>
      <c r="H173" s="131" t="str">
        <f>VLOOKUP(E173,VIP!$A$2:$O18425,7,FALSE)</f>
        <v>Si</v>
      </c>
      <c r="I173" s="131" t="str">
        <f>VLOOKUP(E173,VIP!$A$2:$O10390,8,FALSE)</f>
        <v>Si</v>
      </c>
      <c r="J173" s="131" t="str">
        <f>VLOOKUP(E173,VIP!$A$2:$O10340,8,FALSE)</f>
        <v>Si</v>
      </c>
      <c r="K173" s="131" t="str">
        <f>VLOOKUP(E173,VIP!$A$2:$O13914,6,0)</f>
        <v>SI</v>
      </c>
      <c r="L173" s="122" t="s">
        <v>2418</v>
      </c>
      <c r="M173" s="151" t="s">
        <v>2564</v>
      </c>
      <c r="N173" s="132" t="s">
        <v>2453</v>
      </c>
      <c r="O173" s="131" t="s">
        <v>2454</v>
      </c>
      <c r="P173" s="131"/>
      <c r="Q173" s="152">
        <v>44345.647222222222</v>
      </c>
    </row>
    <row r="174" spans="1:17" ht="18" x14ac:dyDescent="0.25">
      <c r="A174" s="131" t="str">
        <f>VLOOKUP(E174,'LISTADO ATM'!$A$2:$C$898,3,0)</f>
        <v>NORTE</v>
      </c>
      <c r="B174" s="126">
        <v>3335903389</v>
      </c>
      <c r="C174" s="133">
        <v>44345.483969907407</v>
      </c>
      <c r="D174" s="133" t="s">
        <v>2553</v>
      </c>
      <c r="E174" s="121">
        <v>606</v>
      </c>
      <c r="F174" s="146" t="str">
        <f>VLOOKUP(E174,VIP!$A$2:$O13557,2,0)</f>
        <v>DRBR704</v>
      </c>
      <c r="G174" s="131" t="str">
        <f>VLOOKUP(E174,'LISTADO ATM'!$A$2:$B$897,2,0)</f>
        <v xml:space="preserve">ATM UNP Manolo Tavarez Justo </v>
      </c>
      <c r="H174" s="131" t="str">
        <f>VLOOKUP(E174,VIP!$A$2:$O18420,7,FALSE)</f>
        <v>Si</v>
      </c>
      <c r="I174" s="131" t="str">
        <f>VLOOKUP(E174,VIP!$A$2:$O10385,8,FALSE)</f>
        <v>Si</v>
      </c>
      <c r="J174" s="131" t="str">
        <f>VLOOKUP(E174,VIP!$A$2:$O10335,8,FALSE)</f>
        <v>Si</v>
      </c>
      <c r="K174" s="131" t="str">
        <f>VLOOKUP(E174,VIP!$A$2:$O13909,6,0)</f>
        <v>NO</v>
      </c>
      <c r="L174" s="122" t="s">
        <v>2418</v>
      </c>
      <c r="M174" s="151" t="s">
        <v>2564</v>
      </c>
      <c r="N174" s="132" t="s">
        <v>2453</v>
      </c>
      <c r="O174" s="131" t="s">
        <v>2554</v>
      </c>
      <c r="P174" s="131"/>
      <c r="Q174" s="152">
        <v>44345.553472222222</v>
      </c>
    </row>
    <row r="175" spans="1:17" ht="18" x14ac:dyDescent="0.25">
      <c r="A175" s="131" t="str">
        <f>VLOOKUP(E175,'LISTADO ATM'!$A$2:$C$898,3,0)</f>
        <v>DISTRITO NACIONAL</v>
      </c>
      <c r="B175" s="126">
        <v>3335903391</v>
      </c>
      <c r="C175" s="133">
        <v>44345.485150462962</v>
      </c>
      <c r="D175" s="133" t="s">
        <v>2449</v>
      </c>
      <c r="E175" s="121">
        <v>486</v>
      </c>
      <c r="F175" s="147" t="str">
        <f>VLOOKUP(E175,VIP!$A$2:$O13556,2,0)</f>
        <v>DRBR486</v>
      </c>
      <c r="G175" s="131" t="str">
        <f>VLOOKUP(E175,'LISTADO ATM'!$A$2:$B$897,2,0)</f>
        <v xml:space="preserve">ATM Olé La Caleta </v>
      </c>
      <c r="H175" s="131" t="str">
        <f>VLOOKUP(E175,VIP!$A$2:$O18419,7,FALSE)</f>
        <v>Si</v>
      </c>
      <c r="I175" s="131" t="str">
        <f>VLOOKUP(E175,VIP!$A$2:$O10384,8,FALSE)</f>
        <v>Si</v>
      </c>
      <c r="J175" s="131" t="str">
        <f>VLOOKUP(E175,VIP!$A$2:$O10334,8,FALSE)</f>
        <v>Si</v>
      </c>
      <c r="K175" s="131" t="str">
        <f>VLOOKUP(E175,VIP!$A$2:$O13908,6,0)</f>
        <v>NO</v>
      </c>
      <c r="L175" s="122" t="s">
        <v>2418</v>
      </c>
      <c r="M175" s="151" t="s">
        <v>2564</v>
      </c>
      <c r="N175" s="132" t="s">
        <v>2453</v>
      </c>
      <c r="O175" s="131" t="s">
        <v>2454</v>
      </c>
      <c r="P175" s="131"/>
      <c r="Q175" s="152">
        <v>44345.552777777775</v>
      </c>
    </row>
    <row r="176" spans="1:17" ht="18" x14ac:dyDescent="0.25">
      <c r="A176" s="131" t="str">
        <f>VLOOKUP(E176,'LISTADO ATM'!$A$2:$C$898,3,0)</f>
        <v>ESTE</v>
      </c>
      <c r="B176" s="126">
        <v>3335903392</v>
      </c>
      <c r="C176" s="133">
        <v>44345.486863425926</v>
      </c>
      <c r="D176" s="133" t="s">
        <v>2449</v>
      </c>
      <c r="E176" s="121">
        <v>631</v>
      </c>
      <c r="F176" s="147" t="str">
        <f>VLOOKUP(E176,VIP!$A$2:$O13555,2,0)</f>
        <v>DRBR417</v>
      </c>
      <c r="G176" s="131" t="str">
        <f>VLOOKUP(E176,'LISTADO ATM'!$A$2:$B$897,2,0)</f>
        <v xml:space="preserve">ATM ASOCODEQUI (San Pedro) </v>
      </c>
      <c r="H176" s="131" t="str">
        <f>VLOOKUP(E176,VIP!$A$2:$O18418,7,FALSE)</f>
        <v>Si</v>
      </c>
      <c r="I176" s="131" t="str">
        <f>VLOOKUP(E176,VIP!$A$2:$O10383,8,FALSE)</f>
        <v>Si</v>
      </c>
      <c r="J176" s="131" t="str">
        <f>VLOOKUP(E176,VIP!$A$2:$O10333,8,FALSE)</f>
        <v>Si</v>
      </c>
      <c r="K176" s="131" t="str">
        <f>VLOOKUP(E176,VIP!$A$2:$O13907,6,0)</f>
        <v>NO</v>
      </c>
      <c r="L176" s="122" t="s">
        <v>2418</v>
      </c>
      <c r="M176" s="151" t="s">
        <v>2564</v>
      </c>
      <c r="N176" s="132" t="s">
        <v>2453</v>
      </c>
      <c r="O176" s="131" t="s">
        <v>2454</v>
      </c>
      <c r="P176" s="131"/>
      <c r="Q176" s="152">
        <v>44345.548611111109</v>
      </c>
    </row>
    <row r="177" spans="1:17" ht="18" x14ac:dyDescent="0.25">
      <c r="A177" s="131" t="str">
        <f>VLOOKUP(E177,'LISTADO ATM'!$A$2:$C$898,3,0)</f>
        <v>NORTE</v>
      </c>
      <c r="B177" s="126">
        <v>3335903402</v>
      </c>
      <c r="C177" s="133">
        <v>44345.502372685187</v>
      </c>
      <c r="D177" s="133" t="s">
        <v>2470</v>
      </c>
      <c r="E177" s="121">
        <v>40</v>
      </c>
      <c r="F177" s="147" t="str">
        <f>VLOOKUP(E177,VIP!$A$2:$O13551,2,0)</f>
        <v>DRBR040</v>
      </c>
      <c r="G177" s="131" t="str">
        <f>VLOOKUP(E177,'LISTADO ATM'!$A$2:$B$897,2,0)</f>
        <v xml:space="preserve">ATM Oficina El Puñal </v>
      </c>
      <c r="H177" s="131" t="str">
        <f>VLOOKUP(E177,VIP!$A$2:$O18414,7,FALSE)</f>
        <v>Si</v>
      </c>
      <c r="I177" s="131" t="str">
        <f>VLOOKUP(E177,VIP!$A$2:$O10379,8,FALSE)</f>
        <v>Si</v>
      </c>
      <c r="J177" s="131" t="str">
        <f>VLOOKUP(E177,VIP!$A$2:$O10329,8,FALSE)</f>
        <v>Si</v>
      </c>
      <c r="K177" s="131" t="str">
        <f>VLOOKUP(E177,VIP!$A$2:$O13903,6,0)</f>
        <v>NO</v>
      </c>
      <c r="L177" s="122" t="s">
        <v>2418</v>
      </c>
      <c r="M177" s="151" t="s">
        <v>2564</v>
      </c>
      <c r="N177" s="151" t="s">
        <v>2569</v>
      </c>
      <c r="O177" s="131" t="s">
        <v>2471</v>
      </c>
      <c r="P177" s="131"/>
      <c r="Q177" s="152">
        <v>44345.548611111109</v>
      </c>
    </row>
    <row r="178" spans="1:17" ht="18" x14ac:dyDescent="0.25">
      <c r="A178" s="131" t="str">
        <f>VLOOKUP(E178,'LISTADO ATM'!$A$2:$C$898,3,0)</f>
        <v>SUR</v>
      </c>
      <c r="B178" s="126">
        <v>3335903404</v>
      </c>
      <c r="C178" s="133">
        <v>44345.504629629628</v>
      </c>
      <c r="D178" s="133" t="s">
        <v>2470</v>
      </c>
      <c r="E178" s="121">
        <v>764</v>
      </c>
      <c r="F178" s="147" t="str">
        <f>VLOOKUP(E178,VIP!$A$2:$O13561,2,0)</f>
        <v>DRBR451</v>
      </c>
      <c r="G178" s="131" t="str">
        <f>VLOOKUP(E178,'LISTADO ATM'!$A$2:$B$897,2,0)</f>
        <v xml:space="preserve">ATM Oficina Elías Piña </v>
      </c>
      <c r="H178" s="131" t="str">
        <f>VLOOKUP(E178,VIP!$A$2:$O18424,7,FALSE)</f>
        <v>Si</v>
      </c>
      <c r="I178" s="131" t="str">
        <f>VLOOKUP(E178,VIP!$A$2:$O10389,8,FALSE)</f>
        <v>Si</v>
      </c>
      <c r="J178" s="131" t="str">
        <f>VLOOKUP(E178,VIP!$A$2:$O10339,8,FALSE)</f>
        <v>Si</v>
      </c>
      <c r="K178" s="131" t="str">
        <f>VLOOKUP(E178,VIP!$A$2:$O13913,6,0)</f>
        <v>NO</v>
      </c>
      <c r="L178" s="122" t="s">
        <v>2418</v>
      </c>
      <c r="M178" s="151" t="s">
        <v>2564</v>
      </c>
      <c r="N178" s="151" t="s">
        <v>2569</v>
      </c>
      <c r="O178" s="131" t="s">
        <v>2471</v>
      </c>
      <c r="P178" s="131"/>
      <c r="Q178" s="152">
        <v>44345.554166666669</v>
      </c>
    </row>
    <row r="179" spans="1:17" ht="18" x14ac:dyDescent="0.25">
      <c r="A179" s="131" t="str">
        <f>VLOOKUP(E179,'LISTADO ATM'!$A$2:$C$898,3,0)</f>
        <v>NORTE</v>
      </c>
      <c r="B179" s="126">
        <v>3335903409</v>
      </c>
      <c r="C179" s="133">
        <v>44345.507754629631</v>
      </c>
      <c r="D179" s="133" t="s">
        <v>2553</v>
      </c>
      <c r="E179" s="121">
        <v>853</v>
      </c>
      <c r="F179" s="147" t="str">
        <f>VLOOKUP(E179,VIP!$A$2:$O13559,2,0)</f>
        <v>DRBR853</v>
      </c>
      <c r="G179" s="131" t="str">
        <f>VLOOKUP(E179,'LISTADO ATM'!$A$2:$B$897,2,0)</f>
        <v xml:space="preserve">ATM Inversiones JF Group (Shell Canabacoa) </v>
      </c>
      <c r="H179" s="131" t="str">
        <f>VLOOKUP(E179,VIP!$A$2:$O18422,7,FALSE)</f>
        <v>Si</v>
      </c>
      <c r="I179" s="131" t="str">
        <f>VLOOKUP(E179,VIP!$A$2:$O10387,8,FALSE)</f>
        <v>Si</v>
      </c>
      <c r="J179" s="131" t="str">
        <f>VLOOKUP(E179,VIP!$A$2:$O10337,8,FALSE)</f>
        <v>Si</v>
      </c>
      <c r="K179" s="131" t="str">
        <f>VLOOKUP(E179,VIP!$A$2:$O13911,6,0)</f>
        <v>NO</v>
      </c>
      <c r="L179" s="122" t="s">
        <v>2418</v>
      </c>
      <c r="M179" s="151" t="s">
        <v>2564</v>
      </c>
      <c r="N179" s="132" t="s">
        <v>2453</v>
      </c>
      <c r="O179" s="131" t="s">
        <v>2554</v>
      </c>
      <c r="P179" s="131"/>
      <c r="Q179" s="152">
        <v>44345.549305555556</v>
      </c>
    </row>
    <row r="180" spans="1:17" ht="18" x14ac:dyDescent="0.25">
      <c r="A180" s="131" t="str">
        <f>VLOOKUP(E180,'LISTADO ATM'!$A$2:$C$898,3,0)</f>
        <v>NORTE</v>
      </c>
      <c r="B180" s="126">
        <v>3335903463</v>
      </c>
      <c r="C180" s="133">
        <v>44345.636342592596</v>
      </c>
      <c r="D180" s="133" t="s">
        <v>2553</v>
      </c>
      <c r="E180" s="121">
        <v>775</v>
      </c>
      <c r="F180" s="147" t="str">
        <f>VLOOKUP(E180,VIP!$A$2:$O13557,2,0)</f>
        <v>DRBR450</v>
      </c>
      <c r="G180" s="131" t="str">
        <f>VLOOKUP(E180,'LISTADO ATM'!$A$2:$B$897,2,0)</f>
        <v xml:space="preserve">ATM S/M Lilo (Montecristi) </v>
      </c>
      <c r="H180" s="131" t="str">
        <f>VLOOKUP(E180,VIP!$A$2:$O18420,7,FALSE)</f>
        <v>Si</v>
      </c>
      <c r="I180" s="131" t="str">
        <f>VLOOKUP(E180,VIP!$A$2:$O10385,8,FALSE)</f>
        <v>Si</v>
      </c>
      <c r="J180" s="131" t="str">
        <f>VLOOKUP(E180,VIP!$A$2:$O10335,8,FALSE)</f>
        <v>Si</v>
      </c>
      <c r="K180" s="131" t="str">
        <f>VLOOKUP(E180,VIP!$A$2:$O13909,6,0)</f>
        <v>NO</v>
      </c>
      <c r="L180" s="122" t="s">
        <v>2418</v>
      </c>
      <c r="M180" s="151" t="s">
        <v>2564</v>
      </c>
      <c r="N180" s="132" t="s">
        <v>2453</v>
      </c>
      <c r="O180" s="131" t="s">
        <v>2554</v>
      </c>
      <c r="P180" s="131"/>
      <c r="Q180" s="152">
        <v>44345.799305555556</v>
      </c>
    </row>
    <row r="181" spans="1:17" ht="18" x14ac:dyDescent="0.25">
      <c r="A181" s="131" t="str">
        <f>VLOOKUP(E181,'LISTADO ATM'!$A$2:$C$898,3,0)</f>
        <v>DISTRITO NACIONAL</v>
      </c>
      <c r="B181" s="126">
        <v>3335902252</v>
      </c>
      <c r="C181" s="133">
        <v>44344.435902777775</v>
      </c>
      <c r="D181" s="133" t="s">
        <v>2449</v>
      </c>
      <c r="E181" s="121">
        <v>593</v>
      </c>
      <c r="F181" s="153" t="str">
        <f>VLOOKUP(E181,VIP!$A$2:$O13488,2,0)</f>
        <v>DRBR242</v>
      </c>
      <c r="G181" s="131" t="str">
        <f>VLOOKUP(E181,'LISTADO ATM'!$A$2:$B$897,2,0)</f>
        <v xml:space="preserve">ATM Ministerio Fuerzas Armadas II </v>
      </c>
      <c r="H181" s="131" t="str">
        <f>VLOOKUP(E181,VIP!$A$2:$O18351,7,FALSE)</f>
        <v>Si</v>
      </c>
      <c r="I181" s="131" t="str">
        <f>VLOOKUP(E181,VIP!$A$2:$O10316,8,FALSE)</f>
        <v>Si</v>
      </c>
      <c r="J181" s="131" t="str">
        <f>VLOOKUP(E181,VIP!$A$2:$O10266,8,FALSE)</f>
        <v>Si</v>
      </c>
      <c r="K181" s="131" t="str">
        <f>VLOOKUP(E181,VIP!$A$2:$O13840,6,0)</f>
        <v>NO</v>
      </c>
      <c r="L181" s="122" t="s">
        <v>2418</v>
      </c>
      <c r="M181" s="132" t="s">
        <v>2446</v>
      </c>
      <c r="N181" s="132" t="s">
        <v>2453</v>
      </c>
      <c r="O181" s="131" t="s">
        <v>2454</v>
      </c>
      <c r="P181" s="131"/>
      <c r="Q181" s="141" t="s">
        <v>2418</v>
      </c>
    </row>
    <row r="182" spans="1:17" ht="18" x14ac:dyDescent="0.25">
      <c r="A182" s="131" t="str">
        <f>VLOOKUP(E182,'LISTADO ATM'!$A$2:$C$898,3,0)</f>
        <v>DISTRITO NACIONAL</v>
      </c>
      <c r="B182" s="126">
        <v>3335903168</v>
      </c>
      <c r="C182" s="133">
        <v>44344.903032407405</v>
      </c>
      <c r="D182" s="133" t="s">
        <v>2449</v>
      </c>
      <c r="E182" s="121">
        <v>717</v>
      </c>
      <c r="F182" s="153" t="str">
        <f>VLOOKUP(E182,VIP!$A$2:$O13549,2,0)</f>
        <v>DRBR24K</v>
      </c>
      <c r="G182" s="131" t="str">
        <f>VLOOKUP(E182,'LISTADO ATM'!$A$2:$B$897,2,0)</f>
        <v xml:space="preserve">ATM Oficina Los Alcarrizos </v>
      </c>
      <c r="H182" s="131" t="str">
        <f>VLOOKUP(E182,VIP!$A$2:$O18412,7,FALSE)</f>
        <v>Si</v>
      </c>
      <c r="I182" s="131" t="str">
        <f>VLOOKUP(E182,VIP!$A$2:$O10377,8,FALSE)</f>
        <v>Si</v>
      </c>
      <c r="J182" s="131" t="str">
        <f>VLOOKUP(E182,VIP!$A$2:$O10327,8,FALSE)</f>
        <v>Si</v>
      </c>
      <c r="K182" s="131" t="str">
        <f>VLOOKUP(E182,VIP!$A$2:$O13901,6,0)</f>
        <v>SI</v>
      </c>
      <c r="L182" s="122" t="s">
        <v>2418</v>
      </c>
      <c r="M182" s="132" t="s">
        <v>2446</v>
      </c>
      <c r="N182" s="132" t="s">
        <v>2453</v>
      </c>
      <c r="O182" s="131" t="s">
        <v>2454</v>
      </c>
      <c r="P182" s="131"/>
      <c r="Q182" s="141" t="s">
        <v>2418</v>
      </c>
    </row>
    <row r="183" spans="1:17" ht="18" x14ac:dyDescent="0.25">
      <c r="A183" s="131" t="str">
        <f>VLOOKUP(E183,'LISTADO ATM'!$A$2:$C$898,3,0)</f>
        <v>ESTE</v>
      </c>
      <c r="B183" s="126">
        <v>3335903358</v>
      </c>
      <c r="C183" s="133">
        <v>44345.457627314812</v>
      </c>
      <c r="D183" s="133" t="s">
        <v>2449</v>
      </c>
      <c r="E183" s="121">
        <v>634</v>
      </c>
      <c r="F183" s="153" t="str">
        <f>VLOOKUP(E183,VIP!$A$2:$O13565,2,0)</f>
        <v>DRBR273</v>
      </c>
      <c r="G183" s="131" t="str">
        <f>VLOOKUP(E183,'LISTADO ATM'!$A$2:$B$897,2,0)</f>
        <v xml:space="preserve">ATM Ayuntamiento Los Llanos (SPM) </v>
      </c>
      <c r="H183" s="131" t="str">
        <f>VLOOKUP(E183,VIP!$A$2:$O18428,7,FALSE)</f>
        <v>Si</v>
      </c>
      <c r="I183" s="131" t="str">
        <f>VLOOKUP(E183,VIP!$A$2:$O10393,8,FALSE)</f>
        <v>Si</v>
      </c>
      <c r="J183" s="131" t="str">
        <f>VLOOKUP(E183,VIP!$A$2:$O10343,8,FALSE)</f>
        <v>Si</v>
      </c>
      <c r="K183" s="131" t="str">
        <f>VLOOKUP(E183,VIP!$A$2:$O13917,6,0)</f>
        <v>NO</v>
      </c>
      <c r="L183" s="122" t="s">
        <v>2418</v>
      </c>
      <c r="M183" s="132" t="s">
        <v>2446</v>
      </c>
      <c r="N183" s="132" t="s">
        <v>2453</v>
      </c>
      <c r="O183" s="131" t="s">
        <v>2454</v>
      </c>
      <c r="P183" s="131"/>
      <c r="Q183" s="141" t="s">
        <v>2418</v>
      </c>
    </row>
    <row r="184" spans="1:17" ht="18" x14ac:dyDescent="0.25">
      <c r="A184" s="131" t="str">
        <f>VLOOKUP(E184,'LISTADO ATM'!$A$2:$C$898,3,0)</f>
        <v>DISTRITO NACIONAL</v>
      </c>
      <c r="B184" s="126">
        <v>3335903407</v>
      </c>
      <c r="C184" s="133">
        <v>44345.506064814814</v>
      </c>
      <c r="D184" s="133" t="s">
        <v>2449</v>
      </c>
      <c r="E184" s="121">
        <v>165</v>
      </c>
      <c r="F184" s="153" t="str">
        <f>VLOOKUP(E184,VIP!$A$2:$O13560,2,0)</f>
        <v>DRBR165</v>
      </c>
      <c r="G184" s="131" t="str">
        <f>VLOOKUP(E184,'LISTADO ATM'!$A$2:$B$897,2,0)</f>
        <v>ATM Autoservicio Megacentro</v>
      </c>
      <c r="H184" s="131" t="str">
        <f>VLOOKUP(E184,VIP!$A$2:$O18423,7,FALSE)</f>
        <v>Si</v>
      </c>
      <c r="I184" s="131" t="str">
        <f>VLOOKUP(E184,VIP!$A$2:$O10388,8,FALSE)</f>
        <v>Si</v>
      </c>
      <c r="J184" s="131" t="str">
        <f>VLOOKUP(E184,VIP!$A$2:$O10338,8,FALSE)</f>
        <v>Si</v>
      </c>
      <c r="K184" s="131" t="str">
        <f>VLOOKUP(E184,VIP!$A$2:$O13912,6,0)</f>
        <v>SI</v>
      </c>
      <c r="L184" s="122" t="s">
        <v>2418</v>
      </c>
      <c r="M184" s="132" t="s">
        <v>2446</v>
      </c>
      <c r="N184" s="132" t="s">
        <v>2453</v>
      </c>
      <c r="O184" s="131" t="s">
        <v>2454</v>
      </c>
      <c r="P184" s="131"/>
      <c r="Q184" s="141" t="s">
        <v>2418</v>
      </c>
    </row>
    <row r="185" spans="1:17" ht="18" x14ac:dyDescent="0.25">
      <c r="A185" s="131" t="str">
        <f>VLOOKUP(E185,'LISTADO ATM'!$A$2:$C$898,3,0)</f>
        <v>DISTRITO NACIONAL</v>
      </c>
      <c r="B185" s="126">
        <v>3335903447</v>
      </c>
      <c r="C185" s="133">
        <v>44345.578344907408</v>
      </c>
      <c r="D185" s="133" t="s">
        <v>2470</v>
      </c>
      <c r="E185" s="121">
        <v>701</v>
      </c>
      <c r="F185" s="153" t="str">
        <f>VLOOKUP(E185,VIP!$A$2:$O13564,2,0)</f>
        <v>DRBR701</v>
      </c>
      <c r="G185" s="131" t="str">
        <f>VLOOKUP(E185,'LISTADO ATM'!$A$2:$B$897,2,0)</f>
        <v>ATM Autoservicio Los Alcarrizos</v>
      </c>
      <c r="H185" s="131" t="str">
        <f>VLOOKUP(E185,VIP!$A$2:$O18427,7,FALSE)</f>
        <v>Si</v>
      </c>
      <c r="I185" s="131" t="str">
        <f>VLOOKUP(E185,VIP!$A$2:$O10392,8,FALSE)</f>
        <v>Si</v>
      </c>
      <c r="J185" s="131" t="str">
        <f>VLOOKUP(E185,VIP!$A$2:$O10342,8,FALSE)</f>
        <v>Si</v>
      </c>
      <c r="K185" s="131" t="str">
        <f>VLOOKUP(E185,VIP!$A$2:$O13916,6,0)</f>
        <v>NO</v>
      </c>
      <c r="L185" s="122" t="s">
        <v>2418</v>
      </c>
      <c r="M185" s="132" t="s">
        <v>2446</v>
      </c>
      <c r="N185" s="132" t="s">
        <v>2453</v>
      </c>
      <c r="O185" s="131" t="s">
        <v>2471</v>
      </c>
      <c r="P185" s="131"/>
      <c r="Q185" s="141" t="s">
        <v>2418</v>
      </c>
    </row>
    <row r="186" spans="1:17" ht="18" x14ac:dyDescent="0.25">
      <c r="A186" s="131" t="str">
        <f>VLOOKUP(E186,'LISTADO ATM'!$A$2:$C$898,3,0)</f>
        <v>DISTRITO NACIONAL</v>
      </c>
      <c r="B186" s="126">
        <v>3335903448</v>
      </c>
      <c r="C186" s="133">
        <v>44345.583124999997</v>
      </c>
      <c r="D186" s="133" t="s">
        <v>2449</v>
      </c>
      <c r="E186" s="121">
        <v>887</v>
      </c>
      <c r="F186" s="153" t="str">
        <f>VLOOKUP(E186,VIP!$A$2:$O13563,2,0)</f>
        <v>DRBR887</v>
      </c>
      <c r="G186" s="131" t="str">
        <f>VLOOKUP(E186,'LISTADO ATM'!$A$2:$B$897,2,0)</f>
        <v>ATM S/M Bravo Los Proceres</v>
      </c>
      <c r="H186" s="131" t="str">
        <f>VLOOKUP(E186,VIP!$A$2:$O18426,7,FALSE)</f>
        <v>Si</v>
      </c>
      <c r="I186" s="131" t="str">
        <f>VLOOKUP(E186,VIP!$A$2:$O10391,8,FALSE)</f>
        <v>Si</v>
      </c>
      <c r="J186" s="131" t="str">
        <f>VLOOKUP(E186,VIP!$A$2:$O10341,8,FALSE)</f>
        <v>Si</v>
      </c>
      <c r="K186" s="131" t="str">
        <f>VLOOKUP(E186,VIP!$A$2:$O13915,6,0)</f>
        <v>NO</v>
      </c>
      <c r="L186" s="122" t="s">
        <v>2418</v>
      </c>
      <c r="M186" s="132" t="s">
        <v>2446</v>
      </c>
      <c r="N186" s="132" t="s">
        <v>2453</v>
      </c>
      <c r="O186" s="131" t="s">
        <v>2454</v>
      </c>
      <c r="P186" s="131"/>
      <c r="Q186" s="141" t="s">
        <v>2418</v>
      </c>
    </row>
    <row r="187" spans="1:17" ht="18" x14ac:dyDescent="0.25">
      <c r="A187" s="131" t="str">
        <f>VLOOKUP(E187,'LISTADO ATM'!$A$2:$C$898,3,0)</f>
        <v>SUR</v>
      </c>
      <c r="B187" s="126">
        <v>3335903449</v>
      </c>
      <c r="C187" s="133">
        <v>44345.585266203707</v>
      </c>
      <c r="D187" s="133" t="s">
        <v>2449</v>
      </c>
      <c r="E187" s="121">
        <v>781</v>
      </c>
      <c r="F187" s="153" t="str">
        <f>VLOOKUP(E187,VIP!$A$2:$O13562,2,0)</f>
        <v>DRBR186</v>
      </c>
      <c r="G187" s="131" t="str">
        <f>VLOOKUP(E187,'LISTADO ATM'!$A$2:$B$897,2,0)</f>
        <v xml:space="preserve">ATM Estación Isla Barahona </v>
      </c>
      <c r="H187" s="131" t="str">
        <f>VLOOKUP(E187,VIP!$A$2:$O18425,7,FALSE)</f>
        <v>Si</v>
      </c>
      <c r="I187" s="131" t="str">
        <f>VLOOKUP(E187,VIP!$A$2:$O10390,8,FALSE)</f>
        <v>Si</v>
      </c>
      <c r="J187" s="131" t="str">
        <f>VLOOKUP(E187,VIP!$A$2:$O10340,8,FALSE)</f>
        <v>Si</v>
      </c>
      <c r="K187" s="131" t="str">
        <f>VLOOKUP(E187,VIP!$A$2:$O13914,6,0)</f>
        <v>NO</v>
      </c>
      <c r="L187" s="122" t="s">
        <v>2418</v>
      </c>
      <c r="M187" s="132" t="s">
        <v>2446</v>
      </c>
      <c r="N187" s="132" t="s">
        <v>2453</v>
      </c>
      <c r="O187" s="131" t="s">
        <v>2454</v>
      </c>
      <c r="P187" s="131"/>
      <c r="Q187" s="141" t="s">
        <v>2418</v>
      </c>
    </row>
    <row r="188" spans="1:17" ht="18" x14ac:dyDescent="0.25">
      <c r="A188" s="131" t="str">
        <f>VLOOKUP(E188,'LISTADO ATM'!$A$2:$C$898,3,0)</f>
        <v>NORTE</v>
      </c>
      <c r="B188" s="126">
        <v>3335903461</v>
      </c>
      <c r="C188" s="133">
        <v>44345.63113425926</v>
      </c>
      <c r="D188" s="133" t="s">
        <v>2470</v>
      </c>
      <c r="E188" s="121">
        <v>431</v>
      </c>
      <c r="F188" s="153" t="str">
        <f>VLOOKUP(E188,VIP!$A$2:$O13554,2,0)</f>
        <v>DRBR583</v>
      </c>
      <c r="G188" s="131" t="str">
        <f>VLOOKUP(E188,'LISTADO ATM'!$A$2:$B$897,2,0)</f>
        <v xml:space="preserve">ATM Autoservicio Sol (Santiago) </v>
      </c>
      <c r="H188" s="131" t="str">
        <f>VLOOKUP(E188,VIP!$A$2:$O18417,7,FALSE)</f>
        <v>Si</v>
      </c>
      <c r="I188" s="131" t="str">
        <f>VLOOKUP(E188,VIP!$A$2:$O10382,8,FALSE)</f>
        <v>Si</v>
      </c>
      <c r="J188" s="131" t="str">
        <f>VLOOKUP(E188,VIP!$A$2:$O10332,8,FALSE)</f>
        <v>Si</v>
      </c>
      <c r="K188" s="131" t="str">
        <f>VLOOKUP(E188,VIP!$A$2:$O13906,6,0)</f>
        <v>SI</v>
      </c>
      <c r="L188" s="122" t="s">
        <v>2418</v>
      </c>
      <c r="M188" s="132" t="s">
        <v>2446</v>
      </c>
      <c r="N188" s="132" t="s">
        <v>2453</v>
      </c>
      <c r="O188" s="131" t="s">
        <v>2471</v>
      </c>
      <c r="P188" s="131"/>
      <c r="Q188" s="141" t="s">
        <v>2418</v>
      </c>
    </row>
    <row r="189" spans="1:17" ht="18" x14ac:dyDescent="0.25">
      <c r="A189" s="131" t="str">
        <f>VLOOKUP(E189,'LISTADO ATM'!$A$2:$C$898,3,0)</f>
        <v>DISTRITO NACIONAL</v>
      </c>
      <c r="B189" s="126">
        <v>3335903465</v>
      </c>
      <c r="C189" s="133">
        <v>44345.637650462966</v>
      </c>
      <c r="D189" s="133" t="s">
        <v>2449</v>
      </c>
      <c r="E189" s="121">
        <v>461</v>
      </c>
      <c r="F189" s="153" t="str">
        <f>VLOOKUP(E189,VIP!$A$2:$O13556,2,0)</f>
        <v>DRBR461</v>
      </c>
      <c r="G189" s="131" t="str">
        <f>VLOOKUP(E189,'LISTADO ATM'!$A$2:$B$897,2,0)</f>
        <v xml:space="preserve">ATM Autobanco Sarasota I </v>
      </c>
      <c r="H189" s="131" t="str">
        <f>VLOOKUP(E189,VIP!$A$2:$O18419,7,FALSE)</f>
        <v>Si</v>
      </c>
      <c r="I189" s="131" t="str">
        <f>VLOOKUP(E189,VIP!$A$2:$O10384,8,FALSE)</f>
        <v>Si</v>
      </c>
      <c r="J189" s="131" t="str">
        <f>VLOOKUP(E189,VIP!$A$2:$O10334,8,FALSE)</f>
        <v>Si</v>
      </c>
      <c r="K189" s="131" t="str">
        <f>VLOOKUP(E189,VIP!$A$2:$O13908,6,0)</f>
        <v>SI</v>
      </c>
      <c r="L189" s="122" t="s">
        <v>2418</v>
      </c>
      <c r="M189" s="132" t="s">
        <v>2446</v>
      </c>
      <c r="N189" s="132" t="s">
        <v>2453</v>
      </c>
      <c r="O189" s="131" t="s">
        <v>2454</v>
      </c>
      <c r="P189" s="131"/>
      <c r="Q189" s="141" t="s">
        <v>2418</v>
      </c>
    </row>
    <row r="190" spans="1:17" ht="18" x14ac:dyDescent="0.25">
      <c r="A190" s="131" t="str">
        <f>VLOOKUP(E190,'LISTADO ATM'!$A$2:$C$898,3,0)</f>
        <v>NORTE</v>
      </c>
      <c r="B190" s="126">
        <v>3335903466</v>
      </c>
      <c r="C190" s="133">
        <v>44345.639305555553</v>
      </c>
      <c r="D190" s="133" t="s">
        <v>2470</v>
      </c>
      <c r="E190" s="121">
        <v>749</v>
      </c>
      <c r="F190" s="153" t="str">
        <f>VLOOKUP(E190,VIP!$A$2:$O13555,2,0)</f>
        <v>DRBR251</v>
      </c>
      <c r="G190" s="131" t="str">
        <f>VLOOKUP(E190,'LISTADO ATM'!$A$2:$B$897,2,0)</f>
        <v xml:space="preserve">ATM Oficina Yaque </v>
      </c>
      <c r="H190" s="131" t="str">
        <f>VLOOKUP(E190,VIP!$A$2:$O18418,7,FALSE)</f>
        <v>Si</v>
      </c>
      <c r="I190" s="131" t="str">
        <f>VLOOKUP(E190,VIP!$A$2:$O10383,8,FALSE)</f>
        <v>Si</v>
      </c>
      <c r="J190" s="131" t="str">
        <f>VLOOKUP(E190,VIP!$A$2:$O10333,8,FALSE)</f>
        <v>Si</v>
      </c>
      <c r="K190" s="131" t="str">
        <f>VLOOKUP(E190,VIP!$A$2:$O13907,6,0)</f>
        <v>NO</v>
      </c>
      <c r="L190" s="122" t="s">
        <v>2418</v>
      </c>
      <c r="M190" s="132" t="s">
        <v>2446</v>
      </c>
      <c r="N190" s="132" t="s">
        <v>2453</v>
      </c>
      <c r="O190" s="131" t="s">
        <v>2471</v>
      </c>
      <c r="P190" s="131"/>
      <c r="Q190" s="141" t="s">
        <v>2418</v>
      </c>
    </row>
    <row r="191" spans="1:17" ht="18" x14ac:dyDescent="0.25">
      <c r="A191" s="131" t="str">
        <f>VLOOKUP(E191,'LISTADO ATM'!$A$2:$C$898,3,0)</f>
        <v>SUR</v>
      </c>
      <c r="B191" s="126">
        <v>3335903467</v>
      </c>
      <c r="C191" s="133">
        <v>44345.640625</v>
      </c>
      <c r="D191" s="133" t="s">
        <v>2449</v>
      </c>
      <c r="E191" s="121">
        <v>512</v>
      </c>
      <c r="F191" s="153" t="str">
        <f>VLOOKUP(E191,VIP!$A$2:$O13556,2,0)</f>
        <v>DRBR512</v>
      </c>
      <c r="G191" s="131" t="str">
        <f>VLOOKUP(E191,'LISTADO ATM'!$A$2:$B$897,2,0)</f>
        <v>ATM Plaza Jesús Ferreira</v>
      </c>
      <c r="H191" s="131" t="str">
        <f>VLOOKUP(E191,VIP!$A$2:$O18419,7,FALSE)</f>
        <v>N/A</v>
      </c>
      <c r="I191" s="131" t="str">
        <f>VLOOKUP(E191,VIP!$A$2:$O10384,8,FALSE)</f>
        <v>N/A</v>
      </c>
      <c r="J191" s="131" t="str">
        <f>VLOOKUP(E191,VIP!$A$2:$O10334,8,FALSE)</f>
        <v>N/A</v>
      </c>
      <c r="K191" s="131" t="str">
        <f>VLOOKUP(E191,VIP!$A$2:$O13908,6,0)</f>
        <v>N/A</v>
      </c>
      <c r="L191" s="122" t="s">
        <v>2418</v>
      </c>
      <c r="M191" s="132" t="s">
        <v>2446</v>
      </c>
      <c r="N191" s="132" t="s">
        <v>2453</v>
      </c>
      <c r="O191" s="131" t="s">
        <v>2454</v>
      </c>
      <c r="P191" s="131"/>
      <c r="Q191" s="141" t="s">
        <v>2418</v>
      </c>
    </row>
    <row r="192" spans="1:17" ht="18" x14ac:dyDescent="0.25">
      <c r="A192" s="131" t="str">
        <f>VLOOKUP(E192,'LISTADO ATM'!$A$2:$C$898,3,0)</f>
        <v>NORTE</v>
      </c>
      <c r="B192" s="126" t="s">
        <v>2607</v>
      </c>
      <c r="C192" s="133">
        <v>44345.671898148146</v>
      </c>
      <c r="D192" s="133" t="s">
        <v>2470</v>
      </c>
      <c r="E192" s="121">
        <v>142</v>
      </c>
      <c r="F192" s="153" t="str">
        <f>VLOOKUP(E192,VIP!$A$2:$O13564,2,0)</f>
        <v>DRBR142</v>
      </c>
      <c r="G192" s="131" t="str">
        <f>VLOOKUP(E192,'LISTADO ATM'!$A$2:$B$897,2,0)</f>
        <v xml:space="preserve">ATM Centro de Caja Galerías Bonao </v>
      </c>
      <c r="H192" s="131" t="str">
        <f>VLOOKUP(E192,VIP!$A$2:$O18427,7,FALSE)</f>
        <v>Si</v>
      </c>
      <c r="I192" s="131" t="str">
        <f>VLOOKUP(E192,VIP!$A$2:$O10392,8,FALSE)</f>
        <v>Si</v>
      </c>
      <c r="J192" s="131" t="str">
        <f>VLOOKUP(E192,VIP!$A$2:$O10342,8,FALSE)</f>
        <v>Si</v>
      </c>
      <c r="K192" s="131" t="str">
        <f>VLOOKUP(E192,VIP!$A$2:$O13916,6,0)</f>
        <v>SI</v>
      </c>
      <c r="L192" s="122" t="s">
        <v>2418</v>
      </c>
      <c r="M192" s="132" t="s">
        <v>2446</v>
      </c>
      <c r="N192" s="132" t="s">
        <v>2453</v>
      </c>
      <c r="O192" s="131" t="s">
        <v>2471</v>
      </c>
      <c r="P192" s="131"/>
      <c r="Q192" s="141" t="s">
        <v>2418</v>
      </c>
    </row>
    <row r="193" spans="1:17" ht="18" x14ac:dyDescent="0.25">
      <c r="A193" s="131" t="str">
        <f>VLOOKUP(E193,'LISTADO ATM'!$A$2:$C$898,3,0)</f>
        <v>DISTRITO NACIONAL</v>
      </c>
      <c r="B193" s="126" t="s">
        <v>2606</v>
      </c>
      <c r="C193" s="133">
        <v>44345.675891203704</v>
      </c>
      <c r="D193" s="133" t="s">
        <v>2449</v>
      </c>
      <c r="E193" s="121">
        <v>993</v>
      </c>
      <c r="F193" s="153" t="str">
        <f>VLOOKUP(E193,VIP!$A$2:$O13563,2,0)</f>
        <v>DRBR993</v>
      </c>
      <c r="G193" s="131" t="str">
        <f>VLOOKUP(E193,'LISTADO ATM'!$A$2:$B$897,2,0)</f>
        <v xml:space="preserve">ATM Centro Medico Integral II </v>
      </c>
      <c r="H193" s="131" t="str">
        <f>VLOOKUP(E193,VIP!$A$2:$O18426,7,FALSE)</f>
        <v>Si</v>
      </c>
      <c r="I193" s="131" t="str">
        <f>VLOOKUP(E193,VIP!$A$2:$O10391,8,FALSE)</f>
        <v>Si</v>
      </c>
      <c r="J193" s="131" t="str">
        <f>VLOOKUP(E193,VIP!$A$2:$O10341,8,FALSE)</f>
        <v>Si</v>
      </c>
      <c r="K193" s="131" t="str">
        <f>VLOOKUP(E193,VIP!$A$2:$O13915,6,0)</f>
        <v>NO</v>
      </c>
      <c r="L193" s="122" t="s">
        <v>2418</v>
      </c>
      <c r="M193" s="132" t="s">
        <v>2446</v>
      </c>
      <c r="N193" s="132" t="s">
        <v>2453</v>
      </c>
      <c r="O193" s="131" t="s">
        <v>2454</v>
      </c>
      <c r="P193" s="131"/>
      <c r="Q193" s="141" t="s">
        <v>2418</v>
      </c>
    </row>
    <row r="194" spans="1:17" ht="18" x14ac:dyDescent="0.25">
      <c r="A194" s="131" t="str">
        <f>VLOOKUP(E194,'LISTADO ATM'!$A$2:$C$898,3,0)</f>
        <v>DISTRITO NACIONAL</v>
      </c>
      <c r="B194" s="126" t="s">
        <v>2604</v>
      </c>
      <c r="C194" s="133">
        <v>44345.705868055556</v>
      </c>
      <c r="D194" s="133" t="s">
        <v>2449</v>
      </c>
      <c r="E194" s="124">
        <v>54</v>
      </c>
      <c r="F194" s="131" t="str">
        <f>VLOOKUP(E194,VIP!$A$2:$O13561,2,0)</f>
        <v>DRBR054</v>
      </c>
      <c r="G194" s="131" t="str">
        <f>VLOOKUP(E194,'LISTADO ATM'!$A$2:$B$897,2,0)</f>
        <v xml:space="preserve">ATM Autoservicio Galería 360 </v>
      </c>
      <c r="H194" s="131" t="str">
        <f>VLOOKUP(E194,VIP!$A$2:$O18424,7,FALSE)</f>
        <v>Si</v>
      </c>
      <c r="I194" s="131" t="str">
        <f>VLOOKUP(E194,VIP!$A$2:$O10389,8,FALSE)</f>
        <v>Si</v>
      </c>
      <c r="J194" s="131" t="str">
        <f>VLOOKUP(E194,VIP!$A$2:$O10339,8,FALSE)</f>
        <v>Si</v>
      </c>
      <c r="K194" s="131" t="str">
        <f>VLOOKUP(E194,VIP!$A$2:$O13913,6,0)</f>
        <v>NO</v>
      </c>
      <c r="L194" s="154" t="s">
        <v>2418</v>
      </c>
      <c r="M194" s="132" t="s">
        <v>2446</v>
      </c>
      <c r="N194" s="132" t="s">
        <v>2453</v>
      </c>
      <c r="O194" s="131" t="s">
        <v>2454</v>
      </c>
      <c r="P194" s="131"/>
      <c r="Q194" s="141" t="s">
        <v>2418</v>
      </c>
    </row>
    <row r="195" spans="1:17" ht="18" x14ac:dyDescent="0.25">
      <c r="A195" s="131" t="str">
        <f>VLOOKUP(E195,'LISTADO ATM'!$A$2:$C$898,3,0)</f>
        <v>DISTRITO NACIONAL</v>
      </c>
      <c r="B195" s="126" t="s">
        <v>2603</v>
      </c>
      <c r="C195" s="133">
        <v>44345.713125000002</v>
      </c>
      <c r="D195" s="133" t="s">
        <v>2470</v>
      </c>
      <c r="E195" s="124">
        <v>721</v>
      </c>
      <c r="F195" s="131" t="str">
        <f>VLOOKUP(E195,VIP!$A$2:$O13560,2,0)</f>
        <v>DRBR23A</v>
      </c>
      <c r="G195" s="131" t="str">
        <f>VLOOKUP(E195,'LISTADO ATM'!$A$2:$B$897,2,0)</f>
        <v xml:space="preserve">ATM Oficina Charles de Gaulle II </v>
      </c>
      <c r="H195" s="131" t="str">
        <f>VLOOKUP(E195,VIP!$A$2:$O18423,7,FALSE)</f>
        <v>Si</v>
      </c>
      <c r="I195" s="131" t="str">
        <f>VLOOKUP(E195,VIP!$A$2:$O10388,8,FALSE)</f>
        <v>Si</v>
      </c>
      <c r="J195" s="131" t="str">
        <f>VLOOKUP(E195,VIP!$A$2:$O10338,8,FALSE)</f>
        <v>Si</v>
      </c>
      <c r="K195" s="131" t="str">
        <f>VLOOKUP(E195,VIP!$A$2:$O13912,6,0)</f>
        <v>NO</v>
      </c>
      <c r="L195" s="154" t="s">
        <v>2418</v>
      </c>
      <c r="M195" s="132" t="s">
        <v>2446</v>
      </c>
      <c r="N195" s="132" t="s">
        <v>2453</v>
      </c>
      <c r="O195" s="131" t="s">
        <v>2471</v>
      </c>
      <c r="P195" s="131"/>
      <c r="Q195" s="141" t="s">
        <v>2418</v>
      </c>
    </row>
    <row r="196" spans="1:17" ht="18" x14ac:dyDescent="0.25">
      <c r="A196" s="131" t="str">
        <f>VLOOKUP(E196,'LISTADO ATM'!$A$2:$C$898,3,0)</f>
        <v>NORTE</v>
      </c>
      <c r="B196" s="126" t="s">
        <v>2602</v>
      </c>
      <c r="C196" s="133">
        <v>44345.716886574075</v>
      </c>
      <c r="D196" s="133" t="s">
        <v>2470</v>
      </c>
      <c r="E196" s="124">
        <v>950</v>
      </c>
      <c r="F196" s="131" t="str">
        <f>VLOOKUP(E196,VIP!$A$2:$O13559,2,0)</f>
        <v>DRBR12G</v>
      </c>
      <c r="G196" s="131" t="str">
        <f>VLOOKUP(E196,'LISTADO ATM'!$A$2:$B$897,2,0)</f>
        <v xml:space="preserve">ATM Oficina Monterrico </v>
      </c>
      <c r="H196" s="131" t="str">
        <f>VLOOKUP(E196,VIP!$A$2:$O18422,7,FALSE)</f>
        <v>Si</v>
      </c>
      <c r="I196" s="131" t="str">
        <f>VLOOKUP(E196,VIP!$A$2:$O10387,8,FALSE)</f>
        <v>Si</v>
      </c>
      <c r="J196" s="131" t="str">
        <f>VLOOKUP(E196,VIP!$A$2:$O10337,8,FALSE)</f>
        <v>Si</v>
      </c>
      <c r="K196" s="131" t="str">
        <f>VLOOKUP(E196,VIP!$A$2:$O13911,6,0)</f>
        <v>SI</v>
      </c>
      <c r="L196" s="154" t="s">
        <v>2418</v>
      </c>
      <c r="M196" s="132" t="s">
        <v>2446</v>
      </c>
      <c r="N196" s="132" t="s">
        <v>2453</v>
      </c>
      <c r="O196" s="131" t="s">
        <v>2471</v>
      </c>
      <c r="P196" s="131"/>
      <c r="Q196" s="141" t="s">
        <v>2418</v>
      </c>
    </row>
    <row r="197" spans="1:17" ht="18" x14ac:dyDescent="0.25">
      <c r="A197" s="131" t="str">
        <f>VLOOKUP(E197,'LISTADO ATM'!$A$2:$C$898,3,0)</f>
        <v>NORTE</v>
      </c>
      <c r="B197" s="126" t="s">
        <v>2601</v>
      </c>
      <c r="C197" s="133">
        <v>44345.718888888892</v>
      </c>
      <c r="D197" s="133" t="s">
        <v>2470</v>
      </c>
      <c r="E197" s="124">
        <v>965</v>
      </c>
      <c r="F197" s="131" t="str">
        <f>VLOOKUP(E197,VIP!$A$2:$O13558,2,0)</f>
        <v>DRBR965</v>
      </c>
      <c r="G197" s="131" t="str">
        <f>VLOOKUP(E197,'LISTADO ATM'!$A$2:$B$897,2,0)</f>
        <v xml:space="preserve">ATM S/M La Fuente FUN (Santiago) </v>
      </c>
      <c r="H197" s="131" t="str">
        <f>VLOOKUP(E197,VIP!$A$2:$O18421,7,FALSE)</f>
        <v>Si</v>
      </c>
      <c r="I197" s="131" t="str">
        <f>VLOOKUP(E197,VIP!$A$2:$O10386,8,FALSE)</f>
        <v>Si</v>
      </c>
      <c r="J197" s="131" t="str">
        <f>VLOOKUP(E197,VIP!$A$2:$O10336,8,FALSE)</f>
        <v>Si</v>
      </c>
      <c r="K197" s="131" t="str">
        <f>VLOOKUP(E197,VIP!$A$2:$O13910,6,0)</f>
        <v>NO</v>
      </c>
      <c r="L197" s="154" t="s">
        <v>2418</v>
      </c>
      <c r="M197" s="132" t="s">
        <v>2446</v>
      </c>
      <c r="N197" s="132" t="s">
        <v>2453</v>
      </c>
      <c r="O197" s="131" t="s">
        <v>2471</v>
      </c>
      <c r="P197" s="131"/>
      <c r="Q197" s="141" t="s">
        <v>2418</v>
      </c>
    </row>
    <row r="198" spans="1:17" ht="18" x14ac:dyDescent="0.25">
      <c r="A198" s="131" t="str">
        <f>VLOOKUP(E198,'LISTADO ATM'!$A$2:$C$898,3,0)</f>
        <v>SUR</v>
      </c>
      <c r="B198" s="126" t="s">
        <v>2642</v>
      </c>
      <c r="C198" s="133">
        <v>44345.855370370373</v>
      </c>
      <c r="D198" s="133" t="s">
        <v>2449</v>
      </c>
      <c r="E198" s="124">
        <v>84</v>
      </c>
      <c r="F198" s="131" t="str">
        <f>VLOOKUP(E198,VIP!$A$2:$O13579,2,0)</f>
        <v>DRBR084</v>
      </c>
      <c r="G198" s="131" t="str">
        <f>VLOOKUP(E198,'LISTADO ATM'!$A$2:$B$897,2,0)</f>
        <v xml:space="preserve">ATM Oficina Multicentro Sirena San Cristóbal </v>
      </c>
      <c r="H198" s="131" t="str">
        <f>VLOOKUP(E198,VIP!$A$2:$O18442,7,FALSE)</f>
        <v>Si</v>
      </c>
      <c r="I198" s="131" t="str">
        <f>VLOOKUP(E198,VIP!$A$2:$O10407,8,FALSE)</f>
        <v>Si</v>
      </c>
      <c r="J198" s="131" t="str">
        <f>VLOOKUP(E198,VIP!$A$2:$O10357,8,FALSE)</f>
        <v>Si</v>
      </c>
      <c r="K198" s="131" t="str">
        <f>VLOOKUP(E198,VIP!$A$2:$O13931,6,0)</f>
        <v>SI</v>
      </c>
      <c r="L198" s="154" t="s">
        <v>2418</v>
      </c>
      <c r="M198" s="132" t="s">
        <v>2446</v>
      </c>
      <c r="N198" s="132" t="s">
        <v>2453</v>
      </c>
      <c r="O198" s="131" t="s">
        <v>2454</v>
      </c>
      <c r="P198" s="131"/>
      <c r="Q198" s="141" t="s">
        <v>2418</v>
      </c>
    </row>
    <row r="199" spans="1:17" ht="18" x14ac:dyDescent="0.25">
      <c r="A199" s="131" t="str">
        <f>VLOOKUP(E199,'LISTADO ATM'!$A$2:$C$898,3,0)</f>
        <v>ESTE</v>
      </c>
      <c r="B199" s="126" t="s">
        <v>2641</v>
      </c>
      <c r="C199" s="133">
        <v>44345.857951388891</v>
      </c>
      <c r="D199" s="133" t="s">
        <v>2470</v>
      </c>
      <c r="E199" s="124">
        <v>268</v>
      </c>
      <c r="F199" s="131" t="str">
        <f>VLOOKUP(E199,VIP!$A$2:$O13578,2,0)</f>
        <v>DRBR268</v>
      </c>
      <c r="G199" s="131" t="str">
        <f>VLOOKUP(E199,'LISTADO ATM'!$A$2:$B$897,2,0)</f>
        <v xml:space="preserve">ATM Autobanco La Altagracia (Higuey) </v>
      </c>
      <c r="H199" s="131" t="str">
        <f>VLOOKUP(E199,VIP!$A$2:$O18441,7,FALSE)</f>
        <v>Si</v>
      </c>
      <c r="I199" s="131" t="str">
        <f>VLOOKUP(E199,VIP!$A$2:$O10406,8,FALSE)</f>
        <v>Si</v>
      </c>
      <c r="J199" s="131" t="str">
        <f>VLOOKUP(E199,VIP!$A$2:$O10356,8,FALSE)</f>
        <v>Si</v>
      </c>
      <c r="K199" s="131" t="str">
        <f>VLOOKUP(E199,VIP!$A$2:$O13930,6,0)</f>
        <v>NO</v>
      </c>
      <c r="L199" s="154" t="s">
        <v>2418</v>
      </c>
      <c r="M199" s="132" t="s">
        <v>2446</v>
      </c>
      <c r="N199" s="132" t="s">
        <v>2453</v>
      </c>
      <c r="O199" s="131" t="s">
        <v>2471</v>
      </c>
      <c r="P199" s="131"/>
      <c r="Q199" s="141" t="s">
        <v>2418</v>
      </c>
    </row>
    <row r="200" spans="1:17" ht="18" x14ac:dyDescent="0.25">
      <c r="A200" s="131" t="str">
        <f>VLOOKUP(E200,'LISTADO ATM'!$A$2:$C$898,3,0)</f>
        <v>SUR</v>
      </c>
      <c r="B200" s="126" t="s">
        <v>2640</v>
      </c>
      <c r="C200" s="133">
        <v>44345.859293981484</v>
      </c>
      <c r="D200" s="133" t="s">
        <v>2449</v>
      </c>
      <c r="E200" s="124">
        <v>403</v>
      </c>
      <c r="F200" s="131" t="str">
        <f>VLOOKUP(E200,VIP!$A$2:$O13577,2,0)</f>
        <v>DRBR403</v>
      </c>
      <c r="G200" s="131" t="str">
        <f>VLOOKUP(E200,'LISTADO ATM'!$A$2:$B$897,2,0)</f>
        <v xml:space="preserve">ATM Oficina Vicente Noble </v>
      </c>
      <c r="H200" s="131" t="str">
        <f>VLOOKUP(E200,VIP!$A$2:$O18440,7,FALSE)</f>
        <v>Si</v>
      </c>
      <c r="I200" s="131" t="str">
        <f>VLOOKUP(E200,VIP!$A$2:$O10405,8,FALSE)</f>
        <v>Si</v>
      </c>
      <c r="J200" s="131" t="str">
        <f>VLOOKUP(E200,VIP!$A$2:$O10355,8,FALSE)</f>
        <v>Si</v>
      </c>
      <c r="K200" s="131" t="str">
        <f>VLOOKUP(E200,VIP!$A$2:$O13929,6,0)</f>
        <v>NO</v>
      </c>
      <c r="L200" s="154" t="s">
        <v>2418</v>
      </c>
      <c r="M200" s="132" t="s">
        <v>2446</v>
      </c>
      <c r="N200" s="132" t="s">
        <v>2453</v>
      </c>
      <c r="O200" s="131" t="s">
        <v>2454</v>
      </c>
      <c r="P200" s="131"/>
      <c r="Q200" s="141" t="s">
        <v>2418</v>
      </c>
    </row>
    <row r="201" spans="1:17" ht="18" x14ac:dyDescent="0.25">
      <c r="A201" s="131" t="str">
        <f>VLOOKUP(E201,'LISTADO ATM'!$A$2:$C$898,3,0)</f>
        <v>DISTRITO NACIONAL</v>
      </c>
      <c r="B201" s="126" t="s">
        <v>2639</v>
      </c>
      <c r="C201" s="133">
        <v>44345.865763888891</v>
      </c>
      <c r="D201" s="133" t="s">
        <v>2449</v>
      </c>
      <c r="E201" s="124">
        <v>325</v>
      </c>
      <c r="F201" s="131" t="str">
        <f>VLOOKUP(E201,VIP!$A$2:$O13576,2,0)</f>
        <v>DRBR325</v>
      </c>
      <c r="G201" s="131" t="str">
        <f>VLOOKUP(E201,'LISTADO ATM'!$A$2:$B$897,2,0)</f>
        <v>ATM Casa Edwin</v>
      </c>
      <c r="H201" s="131" t="str">
        <f>VLOOKUP(E201,VIP!$A$2:$O18439,7,FALSE)</f>
        <v>Si</v>
      </c>
      <c r="I201" s="131" t="str">
        <f>VLOOKUP(E201,VIP!$A$2:$O10404,8,FALSE)</f>
        <v>Si</v>
      </c>
      <c r="J201" s="131" t="str">
        <f>VLOOKUP(E201,VIP!$A$2:$O10354,8,FALSE)</f>
        <v>Si</v>
      </c>
      <c r="K201" s="131" t="str">
        <f>VLOOKUP(E201,VIP!$A$2:$O13928,6,0)</f>
        <v>NO</v>
      </c>
      <c r="L201" s="154" t="s">
        <v>2418</v>
      </c>
      <c r="M201" s="132" t="s">
        <v>2446</v>
      </c>
      <c r="N201" s="132" t="s">
        <v>2453</v>
      </c>
      <c r="O201" s="131" t="s">
        <v>2454</v>
      </c>
      <c r="P201" s="131"/>
      <c r="Q201" s="141" t="s">
        <v>2418</v>
      </c>
    </row>
    <row r="202" spans="1:17" ht="18" x14ac:dyDescent="0.25">
      <c r="A202" s="131" t="str">
        <f>VLOOKUP(E202,'LISTADO ATM'!$A$2:$C$898,3,0)</f>
        <v>NORTE</v>
      </c>
      <c r="B202" s="126" t="s">
        <v>2637</v>
      </c>
      <c r="C202" s="133">
        <v>44345.869108796294</v>
      </c>
      <c r="D202" s="133" t="s">
        <v>2470</v>
      </c>
      <c r="E202" s="124">
        <v>119</v>
      </c>
      <c r="F202" s="131" t="str">
        <f>VLOOKUP(E202,VIP!$A$2:$O13574,2,0)</f>
        <v>DRBR119</v>
      </c>
      <c r="G202" s="131" t="str">
        <f>VLOOKUP(E202,'LISTADO ATM'!$A$2:$B$897,2,0)</f>
        <v>ATM Oficina La Barranquita</v>
      </c>
      <c r="H202" s="131" t="str">
        <f>VLOOKUP(E202,VIP!$A$2:$O18437,7,FALSE)</f>
        <v>N/A</v>
      </c>
      <c r="I202" s="131" t="str">
        <f>VLOOKUP(E202,VIP!$A$2:$O10402,8,FALSE)</f>
        <v>N/A</v>
      </c>
      <c r="J202" s="131" t="str">
        <f>VLOOKUP(E202,VIP!$A$2:$O10352,8,FALSE)</f>
        <v>N/A</v>
      </c>
      <c r="K202" s="131" t="str">
        <f>VLOOKUP(E202,VIP!$A$2:$O13926,6,0)</f>
        <v>N/A</v>
      </c>
      <c r="L202" s="154" t="s">
        <v>2418</v>
      </c>
      <c r="M202" s="132" t="s">
        <v>2446</v>
      </c>
      <c r="N202" s="132" t="s">
        <v>2453</v>
      </c>
      <c r="O202" s="131" t="s">
        <v>2471</v>
      </c>
      <c r="P202" s="131"/>
      <c r="Q202" s="141" t="s">
        <v>2418</v>
      </c>
    </row>
    <row r="203" spans="1:17" ht="18" x14ac:dyDescent="0.25">
      <c r="A203" s="131" t="str">
        <f>VLOOKUP(E203,'LISTADO ATM'!$A$2:$C$898,3,0)</f>
        <v>DISTRITO NACIONAL</v>
      </c>
      <c r="B203" s="126" t="s">
        <v>2636</v>
      </c>
      <c r="C203" s="133">
        <v>44345.870810185188</v>
      </c>
      <c r="D203" s="133" t="s">
        <v>2449</v>
      </c>
      <c r="E203" s="124">
        <v>525</v>
      </c>
      <c r="F203" s="131" t="str">
        <f>VLOOKUP(E203,VIP!$A$2:$O13573,2,0)</f>
        <v>DRBR525</v>
      </c>
      <c r="G203" s="131" t="str">
        <f>VLOOKUP(E203,'LISTADO ATM'!$A$2:$B$897,2,0)</f>
        <v>ATM S/M Bravo Las Americas</v>
      </c>
      <c r="H203" s="131" t="str">
        <f>VLOOKUP(E203,VIP!$A$2:$O18436,7,FALSE)</f>
        <v>Si</v>
      </c>
      <c r="I203" s="131" t="str">
        <f>VLOOKUP(E203,VIP!$A$2:$O10401,8,FALSE)</f>
        <v>Si</v>
      </c>
      <c r="J203" s="131" t="str">
        <f>VLOOKUP(E203,VIP!$A$2:$O10351,8,FALSE)</f>
        <v>Si</v>
      </c>
      <c r="K203" s="131" t="str">
        <f>VLOOKUP(E203,VIP!$A$2:$O13925,6,0)</f>
        <v>NO</v>
      </c>
      <c r="L203" s="154" t="s">
        <v>2418</v>
      </c>
      <c r="M203" s="132" t="s">
        <v>2446</v>
      </c>
      <c r="N203" s="132" t="s">
        <v>2453</v>
      </c>
      <c r="O203" s="131" t="s">
        <v>2454</v>
      </c>
      <c r="P203" s="131"/>
      <c r="Q203" s="141" t="s">
        <v>2418</v>
      </c>
    </row>
    <row r="204" spans="1:17" ht="18" x14ac:dyDescent="0.25">
      <c r="A204" s="131" t="str">
        <f>VLOOKUP(E204,'LISTADO ATM'!$A$2:$C$898,3,0)</f>
        <v>ESTE</v>
      </c>
      <c r="B204" s="126" t="s">
        <v>2635</v>
      </c>
      <c r="C204" s="133">
        <v>44345.872870370367</v>
      </c>
      <c r="D204" s="133" t="s">
        <v>2449</v>
      </c>
      <c r="E204" s="124">
        <v>842</v>
      </c>
      <c r="F204" s="131" t="str">
        <f>VLOOKUP(E204,VIP!$A$2:$O13572,2,0)</f>
        <v>DRBR842</v>
      </c>
      <c r="G204" s="131" t="str">
        <f>VLOOKUP(E204,'LISTADO ATM'!$A$2:$B$897,2,0)</f>
        <v xml:space="preserve">ATM Plaza Orense II (La Romana) </v>
      </c>
      <c r="H204" s="131" t="str">
        <f>VLOOKUP(E204,VIP!$A$2:$O18435,7,FALSE)</f>
        <v>Si</v>
      </c>
      <c r="I204" s="131" t="str">
        <f>VLOOKUP(E204,VIP!$A$2:$O10400,8,FALSE)</f>
        <v>Si</v>
      </c>
      <c r="J204" s="131" t="str">
        <f>VLOOKUP(E204,VIP!$A$2:$O10350,8,FALSE)</f>
        <v>Si</v>
      </c>
      <c r="K204" s="131" t="str">
        <f>VLOOKUP(E204,VIP!$A$2:$O13924,6,0)</f>
        <v>NO</v>
      </c>
      <c r="L204" s="154" t="s">
        <v>2418</v>
      </c>
      <c r="M204" s="132" t="s">
        <v>2446</v>
      </c>
      <c r="N204" s="132" t="s">
        <v>2453</v>
      </c>
      <c r="O204" s="131" t="s">
        <v>2454</v>
      </c>
      <c r="P204" s="131"/>
      <c r="Q204" s="141" t="s">
        <v>2418</v>
      </c>
    </row>
    <row r="205" spans="1:17" ht="18" x14ac:dyDescent="0.25">
      <c r="A205" s="131" t="str">
        <f>VLOOKUP(E205,'LISTADO ATM'!$A$2:$C$898,3,0)</f>
        <v>NORTE</v>
      </c>
      <c r="B205" s="126" t="s">
        <v>2634</v>
      </c>
      <c r="C205" s="133">
        <v>44345.875833333332</v>
      </c>
      <c r="D205" s="133" t="s">
        <v>2470</v>
      </c>
      <c r="E205" s="124">
        <v>304</v>
      </c>
      <c r="F205" s="131" t="str">
        <f>VLOOKUP(E205,VIP!$A$2:$O13571,2,0)</f>
        <v>DRBR304</v>
      </c>
      <c r="G205" s="131" t="str">
        <f>VLOOKUP(E205,'LISTADO ATM'!$A$2:$B$897,2,0)</f>
        <v xml:space="preserve">ATM Multicentro La Sirena Estrella Sadhala </v>
      </c>
      <c r="H205" s="131" t="str">
        <f>VLOOKUP(E205,VIP!$A$2:$O18434,7,FALSE)</f>
        <v>Si</v>
      </c>
      <c r="I205" s="131" t="str">
        <f>VLOOKUP(E205,VIP!$A$2:$O10399,8,FALSE)</f>
        <v>Si</v>
      </c>
      <c r="J205" s="131" t="str">
        <f>VLOOKUP(E205,VIP!$A$2:$O10349,8,FALSE)</f>
        <v>Si</v>
      </c>
      <c r="K205" s="131" t="str">
        <f>VLOOKUP(E205,VIP!$A$2:$O13923,6,0)</f>
        <v>NO</v>
      </c>
      <c r="L205" s="154" t="s">
        <v>2418</v>
      </c>
      <c r="M205" s="132" t="s">
        <v>2446</v>
      </c>
      <c r="N205" s="132" t="s">
        <v>2453</v>
      </c>
      <c r="O205" s="131" t="s">
        <v>2471</v>
      </c>
      <c r="P205" s="131"/>
      <c r="Q205" s="141" t="s">
        <v>2418</v>
      </c>
    </row>
    <row r="206" spans="1:17" ht="18" x14ac:dyDescent="0.25">
      <c r="A206" s="131" t="str">
        <f>VLOOKUP(E206,'LISTADO ATM'!$A$2:$C$898,3,0)</f>
        <v>DISTRITO NACIONAL</v>
      </c>
      <c r="B206" s="126" t="s">
        <v>2633</v>
      </c>
      <c r="C206" s="133">
        <v>44345.877314814818</v>
      </c>
      <c r="D206" s="133" t="s">
        <v>2449</v>
      </c>
      <c r="E206" s="124">
        <v>821</v>
      </c>
      <c r="F206" s="131" t="str">
        <f>VLOOKUP(E206,VIP!$A$2:$O13570,2,0)</f>
        <v>DRBR821</v>
      </c>
      <c r="G206" s="131" t="str">
        <f>VLOOKUP(E206,'LISTADO ATM'!$A$2:$B$897,2,0)</f>
        <v xml:space="preserve">ATM S/M Bravo Churchill </v>
      </c>
      <c r="H206" s="131" t="str">
        <f>VLOOKUP(E206,VIP!$A$2:$O18433,7,FALSE)</f>
        <v>Si</v>
      </c>
      <c r="I206" s="131" t="str">
        <f>VLOOKUP(E206,VIP!$A$2:$O10398,8,FALSE)</f>
        <v>No</v>
      </c>
      <c r="J206" s="131" t="str">
        <f>VLOOKUP(E206,VIP!$A$2:$O10348,8,FALSE)</f>
        <v>No</v>
      </c>
      <c r="K206" s="131" t="str">
        <f>VLOOKUP(E206,VIP!$A$2:$O13922,6,0)</f>
        <v>SI</v>
      </c>
      <c r="L206" s="154" t="s">
        <v>2418</v>
      </c>
      <c r="M206" s="132" t="s">
        <v>2446</v>
      </c>
      <c r="N206" s="132" t="s">
        <v>2453</v>
      </c>
      <c r="O206" s="131" t="s">
        <v>2454</v>
      </c>
      <c r="P206" s="131"/>
      <c r="Q206" s="141" t="s">
        <v>2418</v>
      </c>
    </row>
    <row r="207" spans="1:17" ht="18" x14ac:dyDescent="0.25">
      <c r="A207" s="131" t="str">
        <f>VLOOKUP(E207,'LISTADO ATM'!$A$2:$C$898,3,0)</f>
        <v>DISTRITO NACIONAL</v>
      </c>
      <c r="B207" s="126" t="s">
        <v>2631</v>
      </c>
      <c r="C207" s="133">
        <v>44345.881365740737</v>
      </c>
      <c r="D207" s="133" t="s">
        <v>2449</v>
      </c>
      <c r="E207" s="124">
        <v>536</v>
      </c>
      <c r="F207" s="131" t="str">
        <f>VLOOKUP(E207,VIP!$A$2:$O13568,2,0)</f>
        <v>DRBR509</v>
      </c>
      <c r="G207" s="131" t="str">
        <f>VLOOKUP(E207,'LISTADO ATM'!$A$2:$B$897,2,0)</f>
        <v xml:space="preserve">ATM Super Lama San Isidro </v>
      </c>
      <c r="H207" s="131" t="str">
        <f>VLOOKUP(E207,VIP!$A$2:$O18431,7,FALSE)</f>
        <v>Si</v>
      </c>
      <c r="I207" s="131" t="str">
        <f>VLOOKUP(E207,VIP!$A$2:$O10396,8,FALSE)</f>
        <v>Si</v>
      </c>
      <c r="J207" s="131" t="str">
        <f>VLOOKUP(E207,VIP!$A$2:$O10346,8,FALSE)</f>
        <v>Si</v>
      </c>
      <c r="K207" s="131" t="str">
        <f>VLOOKUP(E207,VIP!$A$2:$O13920,6,0)</f>
        <v>NO</v>
      </c>
      <c r="L207" s="154" t="s">
        <v>2418</v>
      </c>
      <c r="M207" s="132" t="s">
        <v>2446</v>
      </c>
      <c r="N207" s="132" t="s">
        <v>2453</v>
      </c>
      <c r="O207" s="131" t="s">
        <v>2454</v>
      </c>
      <c r="P207" s="131"/>
      <c r="Q207" s="141" t="s">
        <v>2418</v>
      </c>
    </row>
    <row r="208" spans="1:17" ht="18" x14ac:dyDescent="0.25">
      <c r="A208" s="131" t="str">
        <f>VLOOKUP(E208,'LISTADO ATM'!$A$2:$C$898,3,0)</f>
        <v>DISTRITO NACIONAL</v>
      </c>
      <c r="B208" s="126" t="s">
        <v>2630</v>
      </c>
      <c r="C208" s="133">
        <v>44345.88349537037</v>
      </c>
      <c r="D208" s="133" t="s">
        <v>2449</v>
      </c>
      <c r="E208" s="124">
        <v>566</v>
      </c>
      <c r="F208" s="131" t="str">
        <f>VLOOKUP(E208,VIP!$A$2:$O13567,2,0)</f>
        <v>DRBR508</v>
      </c>
      <c r="G208" s="131" t="str">
        <f>VLOOKUP(E208,'LISTADO ATM'!$A$2:$B$897,2,0)</f>
        <v xml:space="preserve">ATM Hiper Olé Aut. Duarte </v>
      </c>
      <c r="H208" s="131" t="str">
        <f>VLOOKUP(E208,VIP!$A$2:$O18430,7,FALSE)</f>
        <v>Si</v>
      </c>
      <c r="I208" s="131" t="str">
        <f>VLOOKUP(E208,VIP!$A$2:$O10395,8,FALSE)</f>
        <v>Si</v>
      </c>
      <c r="J208" s="131" t="str">
        <f>VLOOKUP(E208,VIP!$A$2:$O10345,8,FALSE)</f>
        <v>Si</v>
      </c>
      <c r="K208" s="131" t="str">
        <f>VLOOKUP(E208,VIP!$A$2:$O13919,6,0)</f>
        <v>NO</v>
      </c>
      <c r="L208" s="154" t="s">
        <v>2418</v>
      </c>
      <c r="M208" s="132" t="s">
        <v>2446</v>
      </c>
      <c r="N208" s="132" t="s">
        <v>2453</v>
      </c>
      <c r="O208" s="131" t="s">
        <v>2454</v>
      </c>
      <c r="P208" s="131"/>
      <c r="Q208" s="141" t="s">
        <v>2418</v>
      </c>
    </row>
    <row r="209" spans="1:17" ht="18" x14ac:dyDescent="0.25">
      <c r="A209" s="131" t="str">
        <f>VLOOKUP(E209,'LISTADO ATM'!$A$2:$C$898,3,0)</f>
        <v>ESTE</v>
      </c>
      <c r="B209" s="126" t="s">
        <v>2629</v>
      </c>
      <c r="C209" s="133">
        <v>44345.885266203702</v>
      </c>
      <c r="D209" s="133" t="s">
        <v>2449</v>
      </c>
      <c r="E209" s="124">
        <v>104</v>
      </c>
      <c r="F209" s="131" t="str">
        <f>VLOOKUP(E209,VIP!$A$2:$O13566,2,0)</f>
        <v>DRBR104</v>
      </c>
      <c r="G209" s="131" t="str">
        <f>VLOOKUP(E209,'LISTADO ATM'!$A$2:$B$897,2,0)</f>
        <v xml:space="preserve">ATM Jumbo Higuey </v>
      </c>
      <c r="H209" s="131" t="str">
        <f>VLOOKUP(E209,VIP!$A$2:$O18429,7,FALSE)</f>
        <v>Si</v>
      </c>
      <c r="I209" s="131" t="str">
        <f>VLOOKUP(E209,VIP!$A$2:$O10394,8,FALSE)</f>
        <v>Si</v>
      </c>
      <c r="J209" s="131" t="str">
        <f>VLOOKUP(E209,VIP!$A$2:$O10344,8,FALSE)</f>
        <v>Si</v>
      </c>
      <c r="K209" s="131" t="str">
        <f>VLOOKUP(E209,VIP!$A$2:$O13918,6,0)</f>
        <v>NO</v>
      </c>
      <c r="L209" s="154" t="s">
        <v>2418</v>
      </c>
      <c r="M209" s="132" t="s">
        <v>2446</v>
      </c>
      <c r="N209" s="132" t="s">
        <v>2453</v>
      </c>
      <c r="O209" s="131" t="s">
        <v>2454</v>
      </c>
      <c r="P209" s="131"/>
      <c r="Q209" s="141" t="s">
        <v>2418</v>
      </c>
    </row>
    <row r="210" spans="1:17" ht="18" x14ac:dyDescent="0.25">
      <c r="A210" s="131" t="str">
        <f>VLOOKUP(E210,'LISTADO ATM'!$A$2:$C$898,3,0)</f>
        <v>DISTRITO NACIONAL</v>
      </c>
      <c r="B210" s="126" t="s">
        <v>2628</v>
      </c>
      <c r="C210" s="133">
        <v>44345.886979166666</v>
      </c>
      <c r="D210" s="133" t="s">
        <v>2449</v>
      </c>
      <c r="E210" s="124">
        <v>931</v>
      </c>
      <c r="F210" s="131" t="str">
        <f>VLOOKUP(E210,VIP!$A$2:$O13565,2,0)</f>
        <v>DRBR24N</v>
      </c>
      <c r="G210" s="131" t="str">
        <f>VLOOKUP(E210,'LISTADO ATM'!$A$2:$B$897,2,0)</f>
        <v xml:space="preserve">ATM Autobanco Luperón I </v>
      </c>
      <c r="H210" s="131" t="str">
        <f>VLOOKUP(E210,VIP!$A$2:$O18428,7,FALSE)</f>
        <v>Si</v>
      </c>
      <c r="I210" s="131" t="str">
        <f>VLOOKUP(E210,VIP!$A$2:$O10393,8,FALSE)</f>
        <v>Si</v>
      </c>
      <c r="J210" s="131" t="str">
        <f>VLOOKUP(E210,VIP!$A$2:$O10343,8,FALSE)</f>
        <v>Si</v>
      </c>
      <c r="K210" s="131" t="str">
        <f>VLOOKUP(E210,VIP!$A$2:$O13917,6,0)</f>
        <v>NO</v>
      </c>
      <c r="L210" s="154" t="s">
        <v>2418</v>
      </c>
      <c r="M210" s="132" t="s">
        <v>2446</v>
      </c>
      <c r="N210" s="132" t="s">
        <v>2453</v>
      </c>
      <c r="O210" s="131" t="s">
        <v>2454</v>
      </c>
      <c r="P210" s="131"/>
      <c r="Q210" s="141" t="s">
        <v>2418</v>
      </c>
    </row>
    <row r="211" spans="1:17" ht="18" x14ac:dyDescent="0.25">
      <c r="A211" s="131" t="str">
        <f>VLOOKUP(E211,'LISTADO ATM'!$A$2:$C$898,3,0)</f>
        <v>DISTRITO NACIONAL</v>
      </c>
      <c r="B211" s="126" t="s">
        <v>2627</v>
      </c>
      <c r="C211" s="133">
        <v>44345.890057870369</v>
      </c>
      <c r="D211" s="133" t="s">
        <v>2449</v>
      </c>
      <c r="E211" s="124">
        <v>415</v>
      </c>
      <c r="F211" s="131" t="str">
        <f>VLOOKUP(E211,VIP!$A$2:$O13564,2,0)</f>
        <v>DRBR415</v>
      </c>
      <c r="G211" s="131" t="str">
        <f>VLOOKUP(E211,'LISTADO ATM'!$A$2:$B$897,2,0)</f>
        <v xml:space="preserve">ATM Autobanco San Martín I </v>
      </c>
      <c r="H211" s="131" t="str">
        <f>VLOOKUP(E211,VIP!$A$2:$O18427,7,FALSE)</f>
        <v>Si</v>
      </c>
      <c r="I211" s="131" t="str">
        <f>VLOOKUP(E211,VIP!$A$2:$O10392,8,FALSE)</f>
        <v>Si</v>
      </c>
      <c r="J211" s="131" t="str">
        <f>VLOOKUP(E211,VIP!$A$2:$O10342,8,FALSE)</f>
        <v>Si</v>
      </c>
      <c r="K211" s="131" t="str">
        <f>VLOOKUP(E211,VIP!$A$2:$O13916,6,0)</f>
        <v>NO</v>
      </c>
      <c r="L211" s="154" t="s">
        <v>2418</v>
      </c>
      <c r="M211" s="132" t="s">
        <v>2446</v>
      </c>
      <c r="N211" s="132" t="s">
        <v>2453</v>
      </c>
      <c r="O211" s="131" t="s">
        <v>2454</v>
      </c>
      <c r="P211" s="131"/>
      <c r="Q211" s="141" t="s">
        <v>2418</v>
      </c>
    </row>
    <row r="212" spans="1:17" ht="18" x14ac:dyDescent="0.25">
      <c r="A212" s="131" t="str">
        <f>VLOOKUP(E212,'LISTADO ATM'!$A$2:$C$898,3,0)</f>
        <v>DISTRITO NACIONAL</v>
      </c>
      <c r="B212" s="126">
        <v>3335901797</v>
      </c>
      <c r="C212" s="133">
        <v>44344.035578703704</v>
      </c>
      <c r="D212" s="133" t="s">
        <v>2180</v>
      </c>
      <c r="E212" s="124">
        <v>932</v>
      </c>
      <c r="F212" s="131" t="str">
        <f>VLOOKUP(E212,VIP!$A$2:$O13505,2,0)</f>
        <v>DRBR01E</v>
      </c>
      <c r="G212" s="131" t="str">
        <f>VLOOKUP(E212,'LISTADO ATM'!$A$2:$B$897,2,0)</f>
        <v xml:space="preserve">ATM Banco Agrícola </v>
      </c>
      <c r="H212" s="131" t="str">
        <f>VLOOKUP(E212,VIP!$A$2:$O18368,7,FALSE)</f>
        <v>Si</v>
      </c>
      <c r="I212" s="131" t="str">
        <f>VLOOKUP(E212,VIP!$A$2:$O10333,8,FALSE)</f>
        <v>Si</v>
      </c>
      <c r="J212" s="131" t="str">
        <f>VLOOKUP(E212,VIP!$A$2:$O10283,8,FALSE)</f>
        <v>Si</v>
      </c>
      <c r="K212" s="131" t="str">
        <f>VLOOKUP(E212,VIP!$A$2:$O13857,6,0)</f>
        <v>NO</v>
      </c>
      <c r="L212" s="154" t="s">
        <v>2466</v>
      </c>
      <c r="M212" s="151" t="s">
        <v>2564</v>
      </c>
      <c r="N212" s="132" t="s">
        <v>2453</v>
      </c>
      <c r="O212" s="131" t="s">
        <v>2455</v>
      </c>
      <c r="P212" s="131"/>
      <c r="Q212" s="152">
        <v>44345.40625</v>
      </c>
    </row>
    <row r="213" spans="1:17" ht="18" x14ac:dyDescent="0.25">
      <c r="A213" s="131" t="str">
        <f>VLOOKUP(E213,'LISTADO ATM'!$A$2:$C$898,3,0)</f>
        <v>DISTRITO NACIONAL</v>
      </c>
      <c r="B213" s="126">
        <v>3335902371</v>
      </c>
      <c r="C213" s="133">
        <v>44344.475219907406</v>
      </c>
      <c r="D213" s="133" t="s">
        <v>2180</v>
      </c>
      <c r="E213" s="124">
        <v>696</v>
      </c>
      <c r="F213" s="131" t="str">
        <f>VLOOKUP(E213,VIP!$A$2:$O13507,2,0)</f>
        <v>DRBR696</v>
      </c>
      <c r="G213" s="131" t="str">
        <f>VLOOKUP(E213,'LISTADO ATM'!$A$2:$B$897,2,0)</f>
        <v>ATM Olé Jacobo Majluta</v>
      </c>
      <c r="H213" s="131" t="str">
        <f>VLOOKUP(E213,VIP!$A$2:$O18370,7,FALSE)</f>
        <v>Si</v>
      </c>
      <c r="I213" s="131" t="str">
        <f>VLOOKUP(E213,VIP!$A$2:$O10335,8,FALSE)</f>
        <v>Si</v>
      </c>
      <c r="J213" s="131" t="str">
        <f>VLOOKUP(E213,VIP!$A$2:$O10285,8,FALSE)</f>
        <v>Si</v>
      </c>
      <c r="K213" s="131" t="str">
        <f>VLOOKUP(E213,VIP!$A$2:$O13859,6,0)</f>
        <v>NO</v>
      </c>
      <c r="L213" s="154" t="s">
        <v>2466</v>
      </c>
      <c r="M213" s="151" t="s">
        <v>2564</v>
      </c>
      <c r="N213" s="132" t="s">
        <v>2453</v>
      </c>
      <c r="O213" s="131" t="s">
        <v>2455</v>
      </c>
      <c r="P213" s="131"/>
      <c r="Q213" s="152">
        <v>44345.651388888888</v>
      </c>
    </row>
    <row r="214" spans="1:17" ht="18" x14ac:dyDescent="0.25">
      <c r="A214" s="131" t="str">
        <f>VLOOKUP(E214,'LISTADO ATM'!$A$2:$C$898,3,0)</f>
        <v>DISTRITO NACIONAL</v>
      </c>
      <c r="B214" s="126">
        <v>3335902373</v>
      </c>
      <c r="C214" s="133">
        <v>44344.475902777776</v>
      </c>
      <c r="D214" s="133" t="s">
        <v>2180</v>
      </c>
      <c r="E214" s="124">
        <v>436</v>
      </c>
      <c r="F214" s="131" t="str">
        <f>VLOOKUP(E214,VIP!$A$2:$O13508,2,0)</f>
        <v>DRBR436</v>
      </c>
      <c r="G214" s="131" t="str">
        <f>VLOOKUP(E214,'LISTADO ATM'!$A$2:$B$897,2,0)</f>
        <v xml:space="preserve">ATM Autobanco Torre II </v>
      </c>
      <c r="H214" s="131" t="str">
        <f>VLOOKUP(E214,VIP!$A$2:$O18371,7,FALSE)</f>
        <v>Si</v>
      </c>
      <c r="I214" s="131" t="str">
        <f>VLOOKUP(E214,VIP!$A$2:$O10336,8,FALSE)</f>
        <v>Si</v>
      </c>
      <c r="J214" s="131" t="str">
        <f>VLOOKUP(E214,VIP!$A$2:$O10286,8,FALSE)</f>
        <v>Si</v>
      </c>
      <c r="K214" s="131" t="str">
        <f>VLOOKUP(E214,VIP!$A$2:$O13860,6,0)</f>
        <v>SI</v>
      </c>
      <c r="L214" s="154" t="s">
        <v>2466</v>
      </c>
      <c r="M214" s="151" t="s">
        <v>2564</v>
      </c>
      <c r="N214" s="132" t="s">
        <v>2453</v>
      </c>
      <c r="O214" s="131" t="s">
        <v>2455</v>
      </c>
      <c r="P214" s="131"/>
      <c r="Q214" s="152">
        <v>44345.640972222223</v>
      </c>
    </row>
    <row r="215" spans="1:17" ht="18" x14ac:dyDescent="0.25">
      <c r="A215" s="131" t="str">
        <f>VLOOKUP(E215,'LISTADO ATM'!$A$2:$C$898,3,0)</f>
        <v>DISTRITO NACIONAL</v>
      </c>
      <c r="B215" s="126">
        <v>3335902655</v>
      </c>
      <c r="C215" s="133">
        <v>44344.566168981481</v>
      </c>
      <c r="D215" s="133" t="s">
        <v>2180</v>
      </c>
      <c r="E215" s="124">
        <v>422</v>
      </c>
      <c r="F215" s="131" t="str">
        <f>VLOOKUP(E215,VIP!$A$2:$O13509,2,0)</f>
        <v>DRBR422</v>
      </c>
      <c r="G215" s="131" t="str">
        <f>VLOOKUP(E215,'LISTADO ATM'!$A$2:$B$897,2,0)</f>
        <v xml:space="preserve">ATM Olé Manoguayabo </v>
      </c>
      <c r="H215" s="131" t="str">
        <f>VLOOKUP(E215,VIP!$A$2:$O18372,7,FALSE)</f>
        <v>Si</v>
      </c>
      <c r="I215" s="131" t="str">
        <f>VLOOKUP(E215,VIP!$A$2:$O10337,8,FALSE)</f>
        <v>Si</v>
      </c>
      <c r="J215" s="131" t="str">
        <f>VLOOKUP(E215,VIP!$A$2:$O10287,8,FALSE)</f>
        <v>Si</v>
      </c>
      <c r="K215" s="131" t="str">
        <f>VLOOKUP(E215,VIP!$A$2:$O13861,6,0)</f>
        <v>NO</v>
      </c>
      <c r="L215" s="154" t="s">
        <v>2466</v>
      </c>
      <c r="M215" s="151" t="s">
        <v>2564</v>
      </c>
      <c r="N215" s="132" t="s">
        <v>2453</v>
      </c>
      <c r="O215" s="131" t="s">
        <v>2455</v>
      </c>
      <c r="P215" s="131"/>
      <c r="Q215" s="152">
        <v>44345.651388888888</v>
      </c>
    </row>
    <row r="216" spans="1:17" ht="18" x14ac:dyDescent="0.25">
      <c r="A216" s="131" t="str">
        <f>VLOOKUP(E216,'LISTADO ATM'!$A$2:$C$898,3,0)</f>
        <v>DISTRITO NACIONAL</v>
      </c>
      <c r="B216" s="126">
        <v>3335902670</v>
      </c>
      <c r="C216" s="133">
        <v>44344.569004629629</v>
      </c>
      <c r="D216" s="133" t="s">
        <v>2180</v>
      </c>
      <c r="E216" s="124">
        <v>955</v>
      </c>
      <c r="F216" s="131" t="str">
        <f>VLOOKUP(E216,VIP!$A$2:$O13512,2,0)</f>
        <v>DRBR955</v>
      </c>
      <c r="G216" s="131" t="str">
        <f>VLOOKUP(E216,'LISTADO ATM'!$A$2:$B$897,2,0)</f>
        <v xml:space="preserve">ATM Oficina Americana Independencia II </v>
      </c>
      <c r="H216" s="131" t="str">
        <f>VLOOKUP(E216,VIP!$A$2:$O18375,7,FALSE)</f>
        <v>Si</v>
      </c>
      <c r="I216" s="131" t="str">
        <f>VLOOKUP(E216,VIP!$A$2:$O10340,8,FALSE)</f>
        <v>Si</v>
      </c>
      <c r="J216" s="131" t="str">
        <f>VLOOKUP(E216,VIP!$A$2:$O10290,8,FALSE)</f>
        <v>Si</v>
      </c>
      <c r="K216" s="131" t="str">
        <f>VLOOKUP(E216,VIP!$A$2:$O13864,6,0)</f>
        <v>NO</v>
      </c>
      <c r="L216" s="154" t="s">
        <v>2466</v>
      </c>
      <c r="M216" s="151" t="s">
        <v>2564</v>
      </c>
      <c r="N216" s="132" t="s">
        <v>2453</v>
      </c>
      <c r="O216" s="131" t="s">
        <v>2455</v>
      </c>
      <c r="P216" s="131"/>
      <c r="Q216" s="152">
        <v>44345.648611111108</v>
      </c>
    </row>
    <row r="217" spans="1:17" ht="18" x14ac:dyDescent="0.25">
      <c r="A217" s="131" t="str">
        <f>VLOOKUP(E217,'LISTADO ATM'!$A$2:$C$898,3,0)</f>
        <v>DISTRITO NACIONAL</v>
      </c>
      <c r="B217" s="126">
        <v>3335903119</v>
      </c>
      <c r="C217" s="133">
        <v>44344.779027777775</v>
      </c>
      <c r="D217" s="133" t="s">
        <v>2180</v>
      </c>
      <c r="E217" s="124">
        <v>409</v>
      </c>
      <c r="F217" s="131" t="str">
        <f>VLOOKUP(E217,VIP!$A$2:$O13566,2,0)</f>
        <v>DRBR409</v>
      </c>
      <c r="G217" s="131" t="str">
        <f>VLOOKUP(E217,'LISTADO ATM'!$A$2:$B$897,2,0)</f>
        <v xml:space="preserve">ATM Oficina Las Palmas de Herrera I </v>
      </c>
      <c r="H217" s="131" t="str">
        <f>VLOOKUP(E217,VIP!$A$2:$O18429,7,FALSE)</f>
        <v>Si</v>
      </c>
      <c r="I217" s="131" t="str">
        <f>VLOOKUP(E217,VIP!$A$2:$O10394,8,FALSE)</f>
        <v>Si</v>
      </c>
      <c r="J217" s="131" t="str">
        <f>VLOOKUP(E217,VIP!$A$2:$O10344,8,FALSE)</f>
        <v>Si</v>
      </c>
      <c r="K217" s="131" t="str">
        <f>VLOOKUP(E217,VIP!$A$2:$O13918,6,0)</f>
        <v>NO</v>
      </c>
      <c r="L217" s="154" t="s">
        <v>2466</v>
      </c>
      <c r="M217" s="151" t="s">
        <v>2564</v>
      </c>
      <c r="N217" s="132" t="s">
        <v>2453</v>
      </c>
      <c r="O217" s="131" t="s">
        <v>2455</v>
      </c>
      <c r="P217" s="131"/>
      <c r="Q217" s="152">
        <v>44345.652083333334</v>
      </c>
    </row>
    <row r="218" spans="1:17" ht="18" x14ac:dyDescent="0.25">
      <c r="A218" s="131" t="str">
        <f>VLOOKUP(E218,'LISTADO ATM'!$A$2:$C$898,3,0)</f>
        <v>DISTRITO NACIONAL</v>
      </c>
      <c r="B218" s="126">
        <v>3335903144</v>
      </c>
      <c r="C218" s="133">
        <v>44344.802546296298</v>
      </c>
      <c r="D218" s="133" t="s">
        <v>2180</v>
      </c>
      <c r="E218" s="124">
        <v>319</v>
      </c>
      <c r="F218" s="131" t="str">
        <f>VLOOKUP(E218,VIP!$A$2:$O13545,2,0)</f>
        <v>DRBR319</v>
      </c>
      <c r="G218" s="131" t="str">
        <f>VLOOKUP(E218,'LISTADO ATM'!$A$2:$B$897,2,0)</f>
        <v>ATM Autobanco Lopez de Vega</v>
      </c>
      <c r="H218" s="131" t="str">
        <f>VLOOKUP(E218,VIP!$A$2:$O18408,7,FALSE)</f>
        <v>Si</v>
      </c>
      <c r="I218" s="131" t="str">
        <f>VLOOKUP(E218,VIP!$A$2:$O10373,8,FALSE)</f>
        <v>Si</v>
      </c>
      <c r="J218" s="131" t="str">
        <f>VLOOKUP(E218,VIP!$A$2:$O10323,8,FALSE)</f>
        <v>Si</v>
      </c>
      <c r="K218" s="131" t="str">
        <f>VLOOKUP(E218,VIP!$A$2:$O13897,6,0)</f>
        <v>NO</v>
      </c>
      <c r="L218" s="154" t="s">
        <v>2466</v>
      </c>
      <c r="M218" s="151" t="s">
        <v>2564</v>
      </c>
      <c r="N218" s="132" t="s">
        <v>2453</v>
      </c>
      <c r="O218" s="131" t="s">
        <v>2455</v>
      </c>
      <c r="P218" s="131"/>
      <c r="Q218" s="152">
        <v>44345.746527777781</v>
      </c>
    </row>
    <row r="219" spans="1:17" ht="18" x14ac:dyDescent="0.25">
      <c r="A219" s="131" t="str">
        <f>VLOOKUP(E219,'LISTADO ATM'!$A$2:$C$898,3,0)</f>
        <v>ESTE</v>
      </c>
      <c r="B219" s="126">
        <v>3335903169</v>
      </c>
      <c r="C219" s="133">
        <v>44344.90415509259</v>
      </c>
      <c r="D219" s="133" t="s">
        <v>2180</v>
      </c>
      <c r="E219" s="124">
        <v>158</v>
      </c>
      <c r="F219" s="131" t="str">
        <f>VLOOKUP(E219,VIP!$A$2:$O13548,2,0)</f>
        <v>DRBR158</v>
      </c>
      <c r="G219" s="131" t="str">
        <f>VLOOKUP(E219,'LISTADO ATM'!$A$2:$B$897,2,0)</f>
        <v xml:space="preserve">ATM Oficina Romana Norte </v>
      </c>
      <c r="H219" s="131" t="str">
        <f>VLOOKUP(E219,VIP!$A$2:$O18411,7,FALSE)</f>
        <v>Si</v>
      </c>
      <c r="I219" s="131" t="str">
        <f>VLOOKUP(E219,VIP!$A$2:$O10376,8,FALSE)</f>
        <v>Si</v>
      </c>
      <c r="J219" s="131" t="str">
        <f>VLOOKUP(E219,VIP!$A$2:$O10326,8,FALSE)</f>
        <v>Si</v>
      </c>
      <c r="K219" s="131" t="str">
        <f>VLOOKUP(E219,VIP!$A$2:$O13900,6,0)</f>
        <v>SI</v>
      </c>
      <c r="L219" s="154" t="s">
        <v>2466</v>
      </c>
      <c r="M219" s="151" t="s">
        <v>2564</v>
      </c>
      <c r="N219" s="132" t="s">
        <v>2453</v>
      </c>
      <c r="O219" s="131" t="s">
        <v>2455</v>
      </c>
      <c r="P219" s="131"/>
      <c r="Q219" s="152">
        <v>44345.650694444441</v>
      </c>
    </row>
    <row r="220" spans="1:17" ht="18" x14ac:dyDescent="0.25">
      <c r="A220" s="131" t="str">
        <f>VLOOKUP(E220,'LISTADO ATM'!$A$2:$C$898,3,0)</f>
        <v>ESTE</v>
      </c>
      <c r="B220" s="126">
        <v>3335903194</v>
      </c>
      <c r="C220" s="133">
        <v>44345.267129629632</v>
      </c>
      <c r="D220" s="133" t="s">
        <v>2180</v>
      </c>
      <c r="E220" s="124">
        <v>121</v>
      </c>
      <c r="F220" s="131" t="str">
        <f>VLOOKUP(E220,VIP!$A$2:$O13553,2,0)</f>
        <v>DRBR121</v>
      </c>
      <c r="G220" s="131" t="str">
        <f>VLOOKUP(E220,'LISTADO ATM'!$A$2:$B$897,2,0)</f>
        <v xml:space="preserve">ATM Oficina Bayaguana </v>
      </c>
      <c r="H220" s="131" t="str">
        <f>VLOOKUP(E220,VIP!$A$2:$O18416,7,FALSE)</f>
        <v>Si</v>
      </c>
      <c r="I220" s="131" t="str">
        <f>VLOOKUP(E220,VIP!$A$2:$O10381,8,FALSE)</f>
        <v>Si</v>
      </c>
      <c r="J220" s="131" t="str">
        <f>VLOOKUP(E220,VIP!$A$2:$O10331,8,FALSE)</f>
        <v>Si</v>
      </c>
      <c r="K220" s="131" t="str">
        <f>VLOOKUP(E220,VIP!$A$2:$O13905,6,0)</f>
        <v>SI</v>
      </c>
      <c r="L220" s="154" t="s">
        <v>2466</v>
      </c>
      <c r="M220" s="151" t="s">
        <v>2564</v>
      </c>
      <c r="N220" s="132" t="s">
        <v>2453</v>
      </c>
      <c r="O220" s="131" t="s">
        <v>2455</v>
      </c>
      <c r="P220" s="131"/>
      <c r="Q220" s="152">
        <v>44345.651388888888</v>
      </c>
    </row>
    <row r="221" spans="1:17" ht="18" x14ac:dyDescent="0.25">
      <c r="A221" s="131" t="str">
        <f>VLOOKUP(E221,'LISTADO ATM'!$A$2:$C$898,3,0)</f>
        <v>DISTRITO NACIONAL</v>
      </c>
      <c r="B221" s="126">
        <v>3335903197</v>
      </c>
      <c r="C221" s="133">
        <v>44345.306342592594</v>
      </c>
      <c r="D221" s="133" t="s">
        <v>2180</v>
      </c>
      <c r="E221" s="124">
        <v>390</v>
      </c>
      <c r="F221" s="131" t="str">
        <f>VLOOKUP(E221,VIP!$A$2:$O13550,2,0)</f>
        <v>DRBR390</v>
      </c>
      <c r="G221" s="131" t="str">
        <f>VLOOKUP(E221,'LISTADO ATM'!$A$2:$B$897,2,0)</f>
        <v xml:space="preserve">ATM Oficina Boca Chica II </v>
      </c>
      <c r="H221" s="131" t="str">
        <f>VLOOKUP(E221,VIP!$A$2:$O18413,7,FALSE)</f>
        <v>Si</v>
      </c>
      <c r="I221" s="131" t="str">
        <f>VLOOKUP(E221,VIP!$A$2:$O10378,8,FALSE)</f>
        <v>Si</v>
      </c>
      <c r="J221" s="131" t="str">
        <f>VLOOKUP(E221,VIP!$A$2:$O10328,8,FALSE)</f>
        <v>Si</v>
      </c>
      <c r="K221" s="131" t="str">
        <f>VLOOKUP(E221,VIP!$A$2:$O13902,6,0)</f>
        <v>NO</v>
      </c>
      <c r="L221" s="154" t="s">
        <v>2466</v>
      </c>
      <c r="M221" s="151" t="s">
        <v>2564</v>
      </c>
      <c r="N221" s="132" t="s">
        <v>2453</v>
      </c>
      <c r="O221" s="131" t="s">
        <v>2455</v>
      </c>
      <c r="P221" s="131"/>
      <c r="Q221" s="152">
        <v>44345.720138888886</v>
      </c>
    </row>
    <row r="222" spans="1:17" ht="18" x14ac:dyDescent="0.25">
      <c r="A222" s="131" t="str">
        <f>VLOOKUP(E222,'LISTADO ATM'!$A$2:$C$898,3,0)</f>
        <v>ESTE</v>
      </c>
      <c r="B222" s="126">
        <v>3335903205</v>
      </c>
      <c r="C222" s="133">
        <v>44345.344085648147</v>
      </c>
      <c r="D222" s="133" t="s">
        <v>2180</v>
      </c>
      <c r="E222" s="124">
        <v>330</v>
      </c>
      <c r="F222" s="131" t="str">
        <f>VLOOKUP(E222,VIP!$A$2:$O13558,2,0)</f>
        <v>DRBR330</v>
      </c>
      <c r="G222" s="131" t="str">
        <f>VLOOKUP(E222,'LISTADO ATM'!$A$2:$B$897,2,0)</f>
        <v xml:space="preserve">ATM Oficina Boulevard (Higuey) </v>
      </c>
      <c r="H222" s="131" t="str">
        <f>VLOOKUP(E222,VIP!$A$2:$O18421,7,FALSE)</f>
        <v>Si</v>
      </c>
      <c r="I222" s="131" t="str">
        <f>VLOOKUP(E222,VIP!$A$2:$O10386,8,FALSE)</f>
        <v>Si</v>
      </c>
      <c r="J222" s="131" t="str">
        <f>VLOOKUP(E222,VIP!$A$2:$O10336,8,FALSE)</f>
        <v>Si</v>
      </c>
      <c r="K222" s="131" t="str">
        <f>VLOOKUP(E222,VIP!$A$2:$O13910,6,0)</f>
        <v>SI</v>
      </c>
      <c r="L222" s="154" t="s">
        <v>2466</v>
      </c>
      <c r="M222" s="151" t="s">
        <v>2564</v>
      </c>
      <c r="N222" s="132" t="s">
        <v>2453</v>
      </c>
      <c r="O222" s="131" t="s">
        <v>2455</v>
      </c>
      <c r="P222" s="132" t="s">
        <v>2563</v>
      </c>
      <c r="Q222" s="152">
        <v>44345.652083333334</v>
      </c>
    </row>
    <row r="223" spans="1:17" ht="18" x14ac:dyDescent="0.25">
      <c r="A223" s="131" t="str">
        <f>VLOOKUP(E223,'LISTADO ATM'!$A$2:$C$898,3,0)</f>
        <v>NORTE</v>
      </c>
      <c r="B223" s="126">
        <v>3335903212</v>
      </c>
      <c r="C223" s="133">
        <v>44345.36645833333</v>
      </c>
      <c r="D223" s="133" t="s">
        <v>2181</v>
      </c>
      <c r="E223" s="124">
        <v>653</v>
      </c>
      <c r="F223" s="131" t="str">
        <f>VLOOKUP(E223,VIP!$A$2:$O13555,2,0)</f>
        <v>DRBR653</v>
      </c>
      <c r="G223" s="131" t="str">
        <f>VLOOKUP(E223,'LISTADO ATM'!$A$2:$B$897,2,0)</f>
        <v>ATM Estación Isla Jarabacoa</v>
      </c>
      <c r="H223" s="131" t="str">
        <f>VLOOKUP(E223,VIP!$A$2:$O18418,7,FALSE)</f>
        <v>Si</v>
      </c>
      <c r="I223" s="131" t="str">
        <f>VLOOKUP(E223,VIP!$A$2:$O10383,8,FALSE)</f>
        <v>Si</v>
      </c>
      <c r="J223" s="131" t="str">
        <f>VLOOKUP(E223,VIP!$A$2:$O10333,8,FALSE)</f>
        <v>Si</v>
      </c>
      <c r="K223" s="131" t="str">
        <f>VLOOKUP(E223,VIP!$A$2:$O13907,6,0)</f>
        <v>NO</v>
      </c>
      <c r="L223" s="154" t="s">
        <v>2466</v>
      </c>
      <c r="M223" s="151" t="s">
        <v>2564</v>
      </c>
      <c r="N223" s="132" t="s">
        <v>2453</v>
      </c>
      <c r="O223" s="131" t="s">
        <v>2455</v>
      </c>
      <c r="P223" s="131"/>
      <c r="Q223" s="152">
        <v>44345.786805555559</v>
      </c>
    </row>
    <row r="224" spans="1:17" ht="18" x14ac:dyDescent="0.25">
      <c r="A224" s="131" t="str">
        <f>VLOOKUP(E224,'LISTADO ATM'!$A$2:$C$898,3,0)</f>
        <v>NORTE</v>
      </c>
      <c r="B224" s="126">
        <v>3335903374</v>
      </c>
      <c r="C224" s="133">
        <v>44345.471377314818</v>
      </c>
      <c r="D224" s="133" t="s">
        <v>2181</v>
      </c>
      <c r="E224" s="124">
        <v>840</v>
      </c>
      <c r="F224" s="131" t="str">
        <f>VLOOKUP(E224,VIP!$A$2:$O13561,2,0)</f>
        <v>DRBR840</v>
      </c>
      <c r="G224" s="131" t="str">
        <f>VLOOKUP(E224,'LISTADO ATM'!$A$2:$B$897,2,0)</f>
        <v xml:space="preserve">ATM PUCMM (Santiago) </v>
      </c>
      <c r="H224" s="131" t="str">
        <f>VLOOKUP(E224,VIP!$A$2:$O18424,7,FALSE)</f>
        <v>Si</v>
      </c>
      <c r="I224" s="131" t="str">
        <f>VLOOKUP(E224,VIP!$A$2:$O10389,8,FALSE)</f>
        <v>Si</v>
      </c>
      <c r="J224" s="131" t="str">
        <f>VLOOKUP(E224,VIP!$A$2:$O10339,8,FALSE)</f>
        <v>Si</v>
      </c>
      <c r="K224" s="131" t="str">
        <f>VLOOKUP(E224,VIP!$A$2:$O13913,6,0)</f>
        <v>NO</v>
      </c>
      <c r="L224" s="154" t="s">
        <v>2466</v>
      </c>
      <c r="M224" s="151" t="s">
        <v>2564</v>
      </c>
      <c r="N224" s="132" t="s">
        <v>2453</v>
      </c>
      <c r="O224" s="131" t="s">
        <v>2562</v>
      </c>
      <c r="P224" s="131"/>
      <c r="Q224" s="152">
        <v>44345.624305555553</v>
      </c>
    </row>
    <row r="225" spans="1:17" ht="18" x14ac:dyDescent="0.25">
      <c r="A225" s="131" t="str">
        <f>VLOOKUP(E225,'LISTADO ATM'!$A$2:$C$898,3,0)</f>
        <v>DISTRITO NACIONAL</v>
      </c>
      <c r="B225" s="126">
        <v>3335903376</v>
      </c>
      <c r="C225" s="133">
        <v>44345.472025462965</v>
      </c>
      <c r="D225" s="133" t="s">
        <v>2180</v>
      </c>
      <c r="E225" s="124">
        <v>149</v>
      </c>
      <c r="F225" s="131" t="str">
        <f>VLOOKUP(E225,VIP!$A$2:$O13560,2,0)</f>
        <v>DRBR149</v>
      </c>
      <c r="G225" s="131" t="str">
        <f>VLOOKUP(E225,'LISTADO ATM'!$A$2:$B$897,2,0)</f>
        <v>ATM Estación Metro Concepción</v>
      </c>
      <c r="H225" s="131" t="str">
        <f>VLOOKUP(E225,VIP!$A$2:$O18423,7,FALSE)</f>
        <v>N/A</v>
      </c>
      <c r="I225" s="131" t="str">
        <f>VLOOKUP(E225,VIP!$A$2:$O10388,8,FALSE)</f>
        <v>N/A</v>
      </c>
      <c r="J225" s="131" t="str">
        <f>VLOOKUP(E225,VIP!$A$2:$O10338,8,FALSE)</f>
        <v>N/A</v>
      </c>
      <c r="K225" s="131" t="str">
        <f>VLOOKUP(E225,VIP!$A$2:$O13912,6,0)</f>
        <v>N/A</v>
      </c>
      <c r="L225" s="154" t="s">
        <v>2466</v>
      </c>
      <c r="M225" s="151" t="s">
        <v>2564</v>
      </c>
      <c r="N225" s="132" t="s">
        <v>2453</v>
      </c>
      <c r="O225" s="131" t="s">
        <v>2455</v>
      </c>
      <c r="P225" s="131"/>
      <c r="Q225" s="152">
        <v>44345.785416666666</v>
      </c>
    </row>
    <row r="226" spans="1:17" ht="18" x14ac:dyDescent="0.25">
      <c r="A226" s="131" t="str">
        <f>VLOOKUP(E226,'LISTADO ATM'!$A$2:$C$898,3,0)</f>
        <v>DISTRITO NACIONAL</v>
      </c>
      <c r="B226" s="126">
        <v>3335903437</v>
      </c>
      <c r="C226" s="133">
        <v>44345.549363425926</v>
      </c>
      <c r="D226" s="133" t="s">
        <v>2181</v>
      </c>
      <c r="E226" s="124">
        <v>459</v>
      </c>
      <c r="F226" s="131" t="str">
        <f>VLOOKUP(E226,VIP!$A$2:$O13552,2,0)</f>
        <v>DRBR459</v>
      </c>
      <c r="G226" s="131" t="str">
        <f>VLOOKUP(E226,'LISTADO ATM'!$A$2:$B$897,2,0)</f>
        <v>ATM Estación Jima Bonao</v>
      </c>
      <c r="H226" s="131" t="str">
        <f>VLOOKUP(E226,VIP!$A$2:$O18415,7,FALSE)</f>
        <v>Si</v>
      </c>
      <c r="I226" s="131" t="str">
        <f>VLOOKUP(E226,VIP!$A$2:$O10380,8,FALSE)</f>
        <v>Si</v>
      </c>
      <c r="J226" s="131" t="str">
        <f>VLOOKUP(E226,VIP!$A$2:$O10330,8,FALSE)</f>
        <v>Si</v>
      </c>
      <c r="K226" s="131" t="str">
        <f>VLOOKUP(E226,VIP!$A$2:$O13904,6,0)</f>
        <v>NO</v>
      </c>
      <c r="L226" s="154" t="s">
        <v>2466</v>
      </c>
      <c r="M226" s="151" t="s">
        <v>2564</v>
      </c>
      <c r="N226" s="132" t="s">
        <v>2453</v>
      </c>
      <c r="O226" s="131" t="s">
        <v>2562</v>
      </c>
      <c r="P226" s="131"/>
      <c r="Q226" s="152">
        <v>44345.645833333336</v>
      </c>
    </row>
    <row r="227" spans="1:17" ht="18" x14ac:dyDescent="0.25">
      <c r="A227" s="131" t="str">
        <f>VLOOKUP(E227,'LISTADO ATM'!$A$2:$C$898,3,0)</f>
        <v>SUR</v>
      </c>
      <c r="B227" s="126">
        <v>3335902366</v>
      </c>
      <c r="C227" s="133">
        <v>44344.474074074074</v>
      </c>
      <c r="D227" s="133" t="s">
        <v>2180</v>
      </c>
      <c r="E227" s="124">
        <v>829</v>
      </c>
      <c r="F227" s="131" t="str">
        <f>VLOOKUP(E227,VIP!$A$2:$O13506,2,0)</f>
        <v>DRBR829</v>
      </c>
      <c r="G227" s="131" t="str">
        <f>VLOOKUP(E227,'LISTADO ATM'!$A$2:$B$897,2,0)</f>
        <v xml:space="preserve">ATM UNP Multicentro Sirena Baní </v>
      </c>
      <c r="H227" s="131" t="str">
        <f>VLOOKUP(E227,VIP!$A$2:$O18369,7,FALSE)</f>
        <v>Si</v>
      </c>
      <c r="I227" s="131" t="str">
        <f>VLOOKUP(E227,VIP!$A$2:$O10334,8,FALSE)</f>
        <v>Si</v>
      </c>
      <c r="J227" s="131" t="str">
        <f>VLOOKUP(E227,VIP!$A$2:$O10284,8,FALSE)</f>
        <v>Si</v>
      </c>
      <c r="K227" s="131" t="str">
        <f>VLOOKUP(E227,VIP!$A$2:$O13858,6,0)</f>
        <v>NO</v>
      </c>
      <c r="L227" s="154" t="s">
        <v>2466</v>
      </c>
      <c r="M227" s="132" t="s">
        <v>2446</v>
      </c>
      <c r="N227" s="132" t="s">
        <v>2453</v>
      </c>
      <c r="O227" s="131" t="s">
        <v>2455</v>
      </c>
      <c r="P227" s="131"/>
      <c r="Q227" s="141" t="s">
        <v>2466</v>
      </c>
    </row>
    <row r="228" spans="1:17" ht="18" x14ac:dyDescent="0.25">
      <c r="A228" s="131" t="str">
        <f>VLOOKUP(E228,'LISTADO ATM'!$A$2:$C$898,3,0)</f>
        <v>SUR</v>
      </c>
      <c r="B228" s="126">
        <v>3335903195</v>
      </c>
      <c r="C228" s="133">
        <v>44345.30395833333</v>
      </c>
      <c r="D228" s="133" t="s">
        <v>2180</v>
      </c>
      <c r="E228" s="124">
        <v>584</v>
      </c>
      <c r="F228" s="131" t="str">
        <f>VLOOKUP(E228,VIP!$A$2:$O13552,2,0)</f>
        <v>DRBR404</v>
      </c>
      <c r="G228" s="131" t="str">
        <f>VLOOKUP(E228,'LISTADO ATM'!$A$2:$B$897,2,0)</f>
        <v xml:space="preserve">ATM Oficina San Cristóbal I </v>
      </c>
      <c r="H228" s="131" t="str">
        <f>VLOOKUP(E228,VIP!$A$2:$O18415,7,FALSE)</f>
        <v>Si</v>
      </c>
      <c r="I228" s="131" t="str">
        <f>VLOOKUP(E228,VIP!$A$2:$O10380,8,FALSE)</f>
        <v>Si</v>
      </c>
      <c r="J228" s="131" t="str">
        <f>VLOOKUP(E228,VIP!$A$2:$O10330,8,FALSE)</f>
        <v>Si</v>
      </c>
      <c r="K228" s="131" t="str">
        <f>VLOOKUP(E228,VIP!$A$2:$O13904,6,0)</f>
        <v>SI</v>
      </c>
      <c r="L228" s="154" t="s">
        <v>2466</v>
      </c>
      <c r="M228" s="132" t="s">
        <v>2446</v>
      </c>
      <c r="N228" s="132" t="s">
        <v>2453</v>
      </c>
      <c r="O228" s="131" t="s">
        <v>2471</v>
      </c>
      <c r="P228" s="131"/>
      <c r="Q228" s="141" t="s">
        <v>2466</v>
      </c>
    </row>
    <row r="229" spans="1:17" ht="18" x14ac:dyDescent="0.25">
      <c r="A229" s="131" t="str">
        <f>VLOOKUP(E229,'LISTADO ATM'!$A$2:$C$898,3,0)</f>
        <v>DISTRITO NACIONAL</v>
      </c>
      <c r="B229" s="126">
        <v>3335903200</v>
      </c>
      <c r="C229" s="133">
        <v>44345.335972222223</v>
      </c>
      <c r="D229" s="133" t="s">
        <v>2180</v>
      </c>
      <c r="E229" s="124">
        <v>441</v>
      </c>
      <c r="F229" s="131" t="str">
        <f>VLOOKUP(E229,VIP!$A$2:$O13561,2,0)</f>
        <v>DRBR441</v>
      </c>
      <c r="G229" s="131" t="str">
        <f>VLOOKUP(E229,'LISTADO ATM'!$A$2:$B$897,2,0)</f>
        <v>ATM Estacion de Servicio Romulo Betancour</v>
      </c>
      <c r="H229" s="131" t="str">
        <f>VLOOKUP(E229,VIP!$A$2:$O18424,7,FALSE)</f>
        <v>NO</v>
      </c>
      <c r="I229" s="131" t="str">
        <f>VLOOKUP(E229,VIP!$A$2:$O10389,8,FALSE)</f>
        <v>NO</v>
      </c>
      <c r="J229" s="131" t="str">
        <f>VLOOKUP(E229,VIP!$A$2:$O10339,8,FALSE)</f>
        <v>NO</v>
      </c>
      <c r="K229" s="131" t="str">
        <f>VLOOKUP(E229,VIP!$A$2:$O13913,6,0)</f>
        <v>NO</v>
      </c>
      <c r="L229" s="154" t="s">
        <v>2466</v>
      </c>
      <c r="M229" s="132" t="s">
        <v>2446</v>
      </c>
      <c r="N229" s="132" t="s">
        <v>2453</v>
      </c>
      <c r="O229" s="131" t="s">
        <v>2455</v>
      </c>
      <c r="P229" s="131"/>
      <c r="Q229" s="141" t="s">
        <v>2466</v>
      </c>
    </row>
    <row r="230" spans="1:17" ht="18" x14ac:dyDescent="0.25">
      <c r="A230" s="131" t="str">
        <f>VLOOKUP(E230,'LISTADO ATM'!$A$2:$C$898,3,0)</f>
        <v>DISTRITO NACIONAL</v>
      </c>
      <c r="B230" s="126">
        <v>3335903435</v>
      </c>
      <c r="C230" s="133">
        <v>44345.548229166663</v>
      </c>
      <c r="D230" s="133" t="s">
        <v>2180</v>
      </c>
      <c r="E230" s="124">
        <v>235</v>
      </c>
      <c r="F230" s="131" t="str">
        <f>VLOOKUP(E230,VIP!$A$2:$O13553,2,0)</f>
        <v>DRBR235</v>
      </c>
      <c r="G230" s="131" t="str">
        <f>VLOOKUP(E230,'LISTADO ATM'!$A$2:$B$897,2,0)</f>
        <v xml:space="preserve">ATM Oficina Multicentro La Sirena San Isidro </v>
      </c>
      <c r="H230" s="131" t="str">
        <f>VLOOKUP(E230,VIP!$A$2:$O18416,7,FALSE)</f>
        <v>Si</v>
      </c>
      <c r="I230" s="131" t="str">
        <f>VLOOKUP(E230,VIP!$A$2:$O10381,8,FALSE)</f>
        <v>Si</v>
      </c>
      <c r="J230" s="131" t="str">
        <f>VLOOKUP(E230,VIP!$A$2:$O10331,8,FALSE)</f>
        <v>Si</v>
      </c>
      <c r="K230" s="131" t="str">
        <f>VLOOKUP(E230,VIP!$A$2:$O13905,6,0)</f>
        <v>SI</v>
      </c>
      <c r="L230" s="154" t="s">
        <v>2466</v>
      </c>
      <c r="M230" s="132" t="s">
        <v>2446</v>
      </c>
      <c r="N230" s="132" t="s">
        <v>2453</v>
      </c>
      <c r="O230" s="131" t="s">
        <v>2455</v>
      </c>
      <c r="P230" s="131"/>
      <c r="Q230" s="141" t="s">
        <v>2466</v>
      </c>
    </row>
    <row r="231" spans="1:17" ht="18" x14ac:dyDescent="0.25">
      <c r="A231" s="131" t="str">
        <f>VLOOKUP(E231,'LISTADO ATM'!$A$2:$C$898,3,0)</f>
        <v>NORTE</v>
      </c>
      <c r="B231" s="126">
        <v>3335903455</v>
      </c>
      <c r="C231" s="133">
        <v>44345.614317129628</v>
      </c>
      <c r="D231" s="133" t="s">
        <v>2181</v>
      </c>
      <c r="E231" s="124">
        <v>500</v>
      </c>
      <c r="F231" s="131" t="str">
        <f>VLOOKUP(E231,VIP!$A$2:$O13560,2,0)</f>
        <v>DRBR500</v>
      </c>
      <c r="G231" s="131" t="str">
        <f>VLOOKUP(E231,'LISTADO ATM'!$A$2:$B$897,2,0)</f>
        <v xml:space="preserve">ATM UNP Cutupú </v>
      </c>
      <c r="H231" s="131" t="str">
        <f>VLOOKUP(E231,VIP!$A$2:$O18423,7,FALSE)</f>
        <v>Si</v>
      </c>
      <c r="I231" s="131" t="str">
        <f>VLOOKUP(E231,VIP!$A$2:$O10388,8,FALSE)</f>
        <v>Si</v>
      </c>
      <c r="J231" s="131" t="str">
        <f>VLOOKUP(E231,VIP!$A$2:$O10338,8,FALSE)</f>
        <v>Si</v>
      </c>
      <c r="K231" s="131" t="str">
        <f>VLOOKUP(E231,VIP!$A$2:$O13912,6,0)</f>
        <v>NO</v>
      </c>
      <c r="L231" s="154" t="s">
        <v>2466</v>
      </c>
      <c r="M231" s="132" t="s">
        <v>2446</v>
      </c>
      <c r="N231" s="132" t="s">
        <v>2453</v>
      </c>
      <c r="O231" s="131" t="s">
        <v>2562</v>
      </c>
      <c r="P231" s="131"/>
      <c r="Q231" s="141" t="s">
        <v>2466</v>
      </c>
    </row>
    <row r="232" spans="1:17" ht="18" x14ac:dyDescent="0.25">
      <c r="A232" s="131" t="str">
        <f>VLOOKUP(E232,'LISTADO ATM'!$A$2:$C$898,3,0)</f>
        <v>ESTE</v>
      </c>
      <c r="B232" s="126">
        <v>3335903460</v>
      </c>
      <c r="C232" s="133">
        <v>44345.62903935185</v>
      </c>
      <c r="D232" s="133" t="s">
        <v>2180</v>
      </c>
      <c r="E232" s="124">
        <v>294</v>
      </c>
      <c r="F232" s="131" t="str">
        <f>VLOOKUP(E232,VIP!$A$2:$O13555,2,0)</f>
        <v>DRBR294</v>
      </c>
      <c r="G232" s="131" t="str">
        <f>VLOOKUP(E232,'LISTADO ATM'!$A$2:$B$897,2,0)</f>
        <v xml:space="preserve">ATM Plaza Zaglul San Pedro II </v>
      </c>
      <c r="H232" s="131" t="str">
        <f>VLOOKUP(E232,VIP!$A$2:$O18418,7,FALSE)</f>
        <v>Si</v>
      </c>
      <c r="I232" s="131" t="str">
        <f>VLOOKUP(E232,VIP!$A$2:$O10383,8,FALSE)</f>
        <v>Si</v>
      </c>
      <c r="J232" s="131" t="str">
        <f>VLOOKUP(E232,VIP!$A$2:$O10333,8,FALSE)</f>
        <v>Si</v>
      </c>
      <c r="K232" s="131" t="str">
        <f>VLOOKUP(E232,VIP!$A$2:$O13907,6,0)</f>
        <v>NO</v>
      </c>
      <c r="L232" s="154" t="s">
        <v>2466</v>
      </c>
      <c r="M232" s="132" t="s">
        <v>2446</v>
      </c>
      <c r="N232" s="132" t="s">
        <v>2453</v>
      </c>
      <c r="O232" s="131" t="s">
        <v>2455</v>
      </c>
      <c r="P232" s="131"/>
      <c r="Q232" s="141" t="s">
        <v>2466</v>
      </c>
    </row>
    <row r="233" spans="1:17" ht="18" x14ac:dyDescent="0.25">
      <c r="A233" s="131" t="str">
        <f>VLOOKUP(E233,'LISTADO ATM'!$A$2:$C$898,3,0)</f>
        <v>NORTE</v>
      </c>
      <c r="B233" s="126">
        <v>3335903462</v>
      </c>
      <c r="C233" s="133">
        <v>44345.633148148147</v>
      </c>
      <c r="D233" s="133" t="s">
        <v>2181</v>
      </c>
      <c r="E233" s="124">
        <v>92</v>
      </c>
      <c r="F233" s="131" t="str">
        <f>VLOOKUP(E233,VIP!$A$2:$O13553,2,0)</f>
        <v>DRBR092</v>
      </c>
      <c r="G233" s="131" t="str">
        <f>VLOOKUP(E233,'LISTADO ATM'!$A$2:$B$897,2,0)</f>
        <v xml:space="preserve">ATM Oficina Salcedo </v>
      </c>
      <c r="H233" s="131" t="str">
        <f>VLOOKUP(E233,VIP!$A$2:$O18416,7,FALSE)</f>
        <v>Si</v>
      </c>
      <c r="I233" s="131" t="str">
        <f>VLOOKUP(E233,VIP!$A$2:$O10381,8,FALSE)</f>
        <v>Si</v>
      </c>
      <c r="J233" s="131" t="str">
        <f>VLOOKUP(E233,VIP!$A$2:$O10331,8,FALSE)</f>
        <v>Si</v>
      </c>
      <c r="K233" s="131" t="str">
        <f>VLOOKUP(E233,VIP!$A$2:$O13905,6,0)</f>
        <v>SI</v>
      </c>
      <c r="L233" s="154" t="s">
        <v>2466</v>
      </c>
      <c r="M233" s="132" t="s">
        <v>2446</v>
      </c>
      <c r="N233" s="132" t="s">
        <v>2453</v>
      </c>
      <c r="O233" s="131" t="s">
        <v>2550</v>
      </c>
      <c r="P233" s="131"/>
      <c r="Q233" s="141" t="s">
        <v>2466</v>
      </c>
    </row>
    <row r="234" spans="1:17" ht="18" x14ac:dyDescent="0.25">
      <c r="A234" s="131" t="str">
        <f>VLOOKUP(E234,'LISTADO ATM'!$A$2:$C$898,3,0)</f>
        <v>DISTRITO NACIONAL</v>
      </c>
      <c r="B234" s="126" t="s">
        <v>2600</v>
      </c>
      <c r="C234" s="133">
        <v>44345.721342592595</v>
      </c>
      <c r="D234" s="133" t="s">
        <v>2470</v>
      </c>
      <c r="E234" s="124">
        <v>967</v>
      </c>
      <c r="F234" s="131" t="str">
        <f>VLOOKUP(E234,VIP!$A$2:$O13557,2,0)</f>
        <v>DRBR967</v>
      </c>
      <c r="G234" s="131" t="str">
        <f>VLOOKUP(E234,'LISTADO ATM'!$A$2:$B$897,2,0)</f>
        <v xml:space="preserve">ATM UNP Hiper Olé Autopista Duarte </v>
      </c>
      <c r="H234" s="131" t="str">
        <f>VLOOKUP(E234,VIP!$A$2:$O18420,7,FALSE)</f>
        <v>Si</v>
      </c>
      <c r="I234" s="131" t="str">
        <f>VLOOKUP(E234,VIP!$A$2:$O10385,8,FALSE)</f>
        <v>Si</v>
      </c>
      <c r="J234" s="131" t="str">
        <f>VLOOKUP(E234,VIP!$A$2:$O10335,8,FALSE)</f>
        <v>Si</v>
      </c>
      <c r="K234" s="131" t="str">
        <f>VLOOKUP(E234,VIP!$A$2:$O13909,6,0)</f>
        <v>NO</v>
      </c>
      <c r="L234" s="154" t="s">
        <v>2466</v>
      </c>
      <c r="M234" s="132" t="s">
        <v>2446</v>
      </c>
      <c r="N234" s="132" t="s">
        <v>2453</v>
      </c>
      <c r="O234" s="131" t="s">
        <v>2471</v>
      </c>
      <c r="P234" s="131"/>
      <c r="Q234" s="141" t="s">
        <v>2466</v>
      </c>
    </row>
    <row r="235" spans="1:17" ht="18" x14ac:dyDescent="0.25">
      <c r="A235" s="131" t="str">
        <f>VLOOKUP(E235,'LISTADO ATM'!$A$2:$C$898,3,0)</f>
        <v>DISTRITO NACIONAL</v>
      </c>
      <c r="B235" s="126" t="s">
        <v>2626</v>
      </c>
      <c r="C235" s="133">
        <v>44345.891747685186</v>
      </c>
      <c r="D235" s="133" t="s">
        <v>2180</v>
      </c>
      <c r="E235" s="124">
        <v>663</v>
      </c>
      <c r="F235" s="131" t="str">
        <f>VLOOKUP(E235,VIP!$A$2:$O13563,2,0)</f>
        <v>DRBR663</v>
      </c>
      <c r="G235" s="131" t="str">
        <f>VLOOKUP(E235,'LISTADO ATM'!$A$2:$B$897,2,0)</f>
        <v>ATM S/M Olé Av. España</v>
      </c>
      <c r="H235" s="131" t="str">
        <f>VLOOKUP(E235,VIP!$A$2:$O18426,7,FALSE)</f>
        <v>N/A</v>
      </c>
      <c r="I235" s="131" t="str">
        <f>VLOOKUP(E235,VIP!$A$2:$O10391,8,FALSE)</f>
        <v>N/A</v>
      </c>
      <c r="J235" s="131" t="str">
        <f>VLOOKUP(E235,VIP!$A$2:$O10341,8,FALSE)</f>
        <v>N/A</v>
      </c>
      <c r="K235" s="131" t="str">
        <f>VLOOKUP(E235,VIP!$A$2:$O13915,6,0)</f>
        <v>N/A</v>
      </c>
      <c r="L235" s="154" t="s">
        <v>2466</v>
      </c>
      <c r="M235" s="132" t="s">
        <v>2446</v>
      </c>
      <c r="N235" s="132" t="s">
        <v>2453</v>
      </c>
      <c r="O235" s="131" t="s">
        <v>2455</v>
      </c>
      <c r="P235" s="131"/>
      <c r="Q235" s="141" t="s">
        <v>2466</v>
      </c>
    </row>
    <row r="236" spans="1:17" ht="18" x14ac:dyDescent="0.25">
      <c r="A236" s="131" t="str">
        <f>VLOOKUP(E236,'LISTADO ATM'!$A$2:$C$898,3,0)</f>
        <v>NORTE</v>
      </c>
      <c r="B236" s="126" t="s">
        <v>2625</v>
      </c>
      <c r="C236" s="133">
        <v>44345.900393518517</v>
      </c>
      <c r="D236" s="133" t="s">
        <v>2181</v>
      </c>
      <c r="E236" s="124">
        <v>129</v>
      </c>
      <c r="F236" s="131" t="str">
        <f>VLOOKUP(E236,VIP!$A$2:$O13562,2,0)</f>
        <v>DRBR129</v>
      </c>
      <c r="G236" s="131" t="str">
        <f>VLOOKUP(E236,'LISTADO ATM'!$A$2:$B$897,2,0)</f>
        <v xml:space="preserve">ATM Multicentro La Sirena (Santiago) </v>
      </c>
      <c r="H236" s="131" t="str">
        <f>VLOOKUP(E236,VIP!$A$2:$O18425,7,FALSE)</f>
        <v>Si</v>
      </c>
      <c r="I236" s="131" t="str">
        <f>VLOOKUP(E236,VIP!$A$2:$O10390,8,FALSE)</f>
        <v>Si</v>
      </c>
      <c r="J236" s="131" t="str">
        <f>VLOOKUP(E236,VIP!$A$2:$O10340,8,FALSE)</f>
        <v>Si</v>
      </c>
      <c r="K236" s="131" t="str">
        <f>VLOOKUP(E236,VIP!$A$2:$O13914,6,0)</f>
        <v>SI</v>
      </c>
      <c r="L236" s="154" t="s">
        <v>2466</v>
      </c>
      <c r="M236" s="132" t="s">
        <v>2446</v>
      </c>
      <c r="N236" s="132" t="s">
        <v>2453</v>
      </c>
      <c r="O236" s="131" t="s">
        <v>2550</v>
      </c>
      <c r="P236" s="131"/>
      <c r="Q236" s="141" t="s">
        <v>2466</v>
      </c>
    </row>
    <row r="237" spans="1:17" ht="18" x14ac:dyDescent="0.25">
      <c r="A237" s="131" t="str">
        <f>VLOOKUP(E237,'LISTADO ATM'!$A$2:$C$898,3,0)</f>
        <v>DISTRITO NACIONAL</v>
      </c>
      <c r="B237" s="126" t="s">
        <v>2624</v>
      </c>
      <c r="C237" s="133">
        <v>44345.901736111111</v>
      </c>
      <c r="D237" s="133" t="s">
        <v>2180</v>
      </c>
      <c r="E237" s="124">
        <v>769</v>
      </c>
      <c r="F237" s="131" t="str">
        <f>VLOOKUP(E237,VIP!$A$2:$O13561,2,0)</f>
        <v>DRBR769</v>
      </c>
      <c r="G237" s="131" t="str">
        <f>VLOOKUP(E237,'LISTADO ATM'!$A$2:$B$897,2,0)</f>
        <v>ATM UNP Pablo Mella Morales</v>
      </c>
      <c r="H237" s="131" t="str">
        <f>VLOOKUP(E237,VIP!$A$2:$O18424,7,FALSE)</f>
        <v>Si</v>
      </c>
      <c r="I237" s="131" t="str">
        <f>VLOOKUP(E237,VIP!$A$2:$O10389,8,FALSE)</f>
        <v>Si</v>
      </c>
      <c r="J237" s="131" t="str">
        <f>VLOOKUP(E237,VIP!$A$2:$O10339,8,FALSE)</f>
        <v>Si</v>
      </c>
      <c r="K237" s="131" t="str">
        <f>VLOOKUP(E237,VIP!$A$2:$O13913,6,0)</f>
        <v>NO</v>
      </c>
      <c r="L237" s="154" t="s">
        <v>2466</v>
      </c>
      <c r="M237" s="132" t="s">
        <v>2446</v>
      </c>
      <c r="N237" s="132" t="s">
        <v>2453</v>
      </c>
      <c r="O237" s="131" t="s">
        <v>2455</v>
      </c>
      <c r="P237" s="131"/>
      <c r="Q237" s="141" t="s">
        <v>2466</v>
      </c>
    </row>
    <row r="238" spans="1:17" ht="18" x14ac:dyDescent="0.25">
      <c r="A238" s="131" t="str">
        <f>VLOOKUP(E238,'LISTADO ATM'!$A$2:$C$898,3,0)</f>
        <v>DISTRITO NACIONAL</v>
      </c>
      <c r="B238" s="126" t="s">
        <v>2623</v>
      </c>
      <c r="C238" s="133">
        <v>44345.905601851853</v>
      </c>
      <c r="D238" s="133" t="s">
        <v>2180</v>
      </c>
      <c r="E238" s="124">
        <v>183</v>
      </c>
      <c r="F238" s="131" t="str">
        <f>VLOOKUP(E238,VIP!$A$2:$O13560,2,0)</f>
        <v>DRBR183</v>
      </c>
      <c r="G238" s="131" t="str">
        <f>VLOOKUP(E238,'LISTADO ATM'!$A$2:$B$897,2,0)</f>
        <v>ATM Estación Nativa Km. 22 Aut. Duarte.</v>
      </c>
      <c r="H238" s="131" t="str">
        <f>VLOOKUP(E238,VIP!$A$2:$O18423,7,FALSE)</f>
        <v>N/A</v>
      </c>
      <c r="I238" s="131" t="str">
        <f>VLOOKUP(E238,VIP!$A$2:$O10388,8,FALSE)</f>
        <v>N/A</v>
      </c>
      <c r="J238" s="131" t="str">
        <f>VLOOKUP(E238,VIP!$A$2:$O10338,8,FALSE)</f>
        <v>N/A</v>
      </c>
      <c r="K238" s="131" t="str">
        <f>VLOOKUP(E238,VIP!$A$2:$O13912,6,0)</f>
        <v>N/A</v>
      </c>
      <c r="L238" s="154" t="s">
        <v>2466</v>
      </c>
      <c r="M238" s="132" t="s">
        <v>2446</v>
      </c>
      <c r="N238" s="132" t="s">
        <v>2453</v>
      </c>
      <c r="O238" s="131" t="s">
        <v>2455</v>
      </c>
      <c r="P238" s="131"/>
      <c r="Q238" s="141" t="s">
        <v>2466</v>
      </c>
    </row>
    <row r="239" spans="1:17" ht="18" x14ac:dyDescent="0.25">
      <c r="A239" s="131" t="str">
        <f>VLOOKUP(E239,'LISTADO ATM'!$A$2:$C$898,3,0)</f>
        <v>ESTE</v>
      </c>
      <c r="B239" s="126" t="s">
        <v>2622</v>
      </c>
      <c r="C239" s="133">
        <v>44345.907418981478</v>
      </c>
      <c r="D239" s="133" t="s">
        <v>2180</v>
      </c>
      <c r="E239" s="124">
        <v>608</v>
      </c>
      <c r="F239" s="131" t="str">
        <f>VLOOKUP(E239,VIP!$A$2:$O13559,2,0)</f>
        <v>DRBR305</v>
      </c>
      <c r="G239" s="131" t="str">
        <f>VLOOKUP(E239,'LISTADO ATM'!$A$2:$B$897,2,0)</f>
        <v xml:space="preserve">ATM Oficina Jumbo (San Pedro) </v>
      </c>
      <c r="H239" s="131" t="str">
        <f>VLOOKUP(E239,VIP!$A$2:$O18422,7,FALSE)</f>
        <v>Si</v>
      </c>
      <c r="I239" s="131" t="str">
        <f>VLOOKUP(E239,VIP!$A$2:$O10387,8,FALSE)</f>
        <v>Si</v>
      </c>
      <c r="J239" s="131" t="str">
        <f>VLOOKUP(E239,VIP!$A$2:$O10337,8,FALSE)</f>
        <v>Si</v>
      </c>
      <c r="K239" s="131" t="str">
        <f>VLOOKUP(E239,VIP!$A$2:$O13911,6,0)</f>
        <v>SI</v>
      </c>
      <c r="L239" s="154" t="s">
        <v>2466</v>
      </c>
      <c r="M239" s="132" t="s">
        <v>2446</v>
      </c>
      <c r="N239" s="132" t="s">
        <v>2453</v>
      </c>
      <c r="O239" s="131" t="s">
        <v>2455</v>
      </c>
      <c r="P239" s="131"/>
      <c r="Q239" s="141" t="s">
        <v>2466</v>
      </c>
    </row>
    <row r="240" spans="1:17" ht="18" x14ac:dyDescent="0.25">
      <c r="A240" s="131" t="str">
        <f>VLOOKUP(E240,'LISTADO ATM'!$A$2:$C$898,3,0)</f>
        <v>NORTE</v>
      </c>
      <c r="B240" s="126" t="s">
        <v>2621</v>
      </c>
      <c r="C240" s="133">
        <v>44345.909525462965</v>
      </c>
      <c r="D240" s="133" t="s">
        <v>2181</v>
      </c>
      <c r="E240" s="124">
        <v>291</v>
      </c>
      <c r="F240" s="131" t="str">
        <f>VLOOKUP(E240,VIP!$A$2:$O13558,2,0)</f>
        <v>DRBR291</v>
      </c>
      <c r="G240" s="131" t="str">
        <f>VLOOKUP(E240,'LISTADO ATM'!$A$2:$B$897,2,0)</f>
        <v xml:space="preserve">ATM S/M Jumbo Las Colinas </v>
      </c>
      <c r="H240" s="131" t="str">
        <f>VLOOKUP(E240,VIP!$A$2:$O18421,7,FALSE)</f>
        <v>Si</v>
      </c>
      <c r="I240" s="131" t="str">
        <f>VLOOKUP(E240,VIP!$A$2:$O10386,8,FALSE)</f>
        <v>Si</v>
      </c>
      <c r="J240" s="131" t="str">
        <f>VLOOKUP(E240,VIP!$A$2:$O10336,8,FALSE)</f>
        <v>Si</v>
      </c>
      <c r="K240" s="131" t="str">
        <f>VLOOKUP(E240,VIP!$A$2:$O13910,6,0)</f>
        <v>NO</v>
      </c>
      <c r="L240" s="154" t="s">
        <v>2466</v>
      </c>
      <c r="M240" s="132" t="s">
        <v>2446</v>
      </c>
      <c r="N240" s="132" t="s">
        <v>2453</v>
      </c>
      <c r="O240" s="131" t="s">
        <v>2550</v>
      </c>
      <c r="P240" s="131"/>
      <c r="Q240" s="141" t="s">
        <v>2466</v>
      </c>
    </row>
  </sheetData>
  <autoFilter ref="A4:Q4">
    <sortState ref="A5:Q240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6:E148 E1:E122 E164:E189 E194:E201 E210:E1048576">
    <cfRule type="duplicateValues" dxfId="164" priority="95"/>
  </conditionalFormatting>
  <conditionalFormatting sqref="B241:B1048576 B1:B122">
    <cfRule type="duplicateValues" dxfId="163" priority="94"/>
  </conditionalFormatting>
  <conditionalFormatting sqref="E123:E135">
    <cfRule type="duplicateValues" dxfId="162" priority="93"/>
  </conditionalFormatting>
  <conditionalFormatting sqref="B123:B135">
    <cfRule type="duplicateValues" dxfId="161" priority="92"/>
  </conditionalFormatting>
  <conditionalFormatting sqref="B241:B1048576 B1:B135">
    <cfRule type="duplicateValues" dxfId="160" priority="91"/>
  </conditionalFormatting>
  <conditionalFormatting sqref="E146:E148 E1:E135 E164:E189 E194:E201 E210:E1048576">
    <cfRule type="duplicateValues" dxfId="159" priority="90"/>
  </conditionalFormatting>
  <conditionalFormatting sqref="E136:E148">
    <cfRule type="duplicateValues" dxfId="158" priority="89"/>
  </conditionalFormatting>
  <conditionalFormatting sqref="B136:B145">
    <cfRule type="duplicateValues" dxfId="157" priority="88"/>
  </conditionalFormatting>
  <conditionalFormatting sqref="E136:E148">
    <cfRule type="duplicateValues" dxfId="156" priority="86"/>
  </conditionalFormatting>
  <conditionalFormatting sqref="B146:B148">
    <cfRule type="duplicateValues" dxfId="155" priority="85"/>
  </conditionalFormatting>
  <conditionalFormatting sqref="E149:E189">
    <cfRule type="duplicateValues" dxfId="154" priority="83"/>
  </conditionalFormatting>
  <conditionalFormatting sqref="E149:E189">
    <cfRule type="duplicateValues" dxfId="153" priority="82"/>
  </conditionalFormatting>
  <conditionalFormatting sqref="E149:E189">
    <cfRule type="duplicateValues" dxfId="152" priority="81"/>
  </conditionalFormatting>
  <conditionalFormatting sqref="E149:E189">
    <cfRule type="duplicateValues" dxfId="151" priority="80"/>
  </conditionalFormatting>
  <conditionalFormatting sqref="B149:B164">
    <cfRule type="duplicateValues" dxfId="150" priority="79"/>
  </conditionalFormatting>
  <conditionalFormatting sqref="E194:E201 E1:E189 E210:E1048576">
    <cfRule type="duplicateValues" dxfId="149" priority="77"/>
  </conditionalFormatting>
  <conditionalFormatting sqref="B165:B174">
    <cfRule type="duplicateValues" dxfId="148" priority="76"/>
  </conditionalFormatting>
  <conditionalFormatting sqref="B175:B176">
    <cfRule type="duplicateValues" dxfId="147" priority="74"/>
  </conditionalFormatting>
  <conditionalFormatting sqref="B241:B1048576 B1:B176">
    <cfRule type="duplicateValues" dxfId="146" priority="72"/>
  </conditionalFormatting>
  <conditionalFormatting sqref="B177:B189">
    <cfRule type="duplicateValues" dxfId="145" priority="71"/>
  </conditionalFormatting>
  <conditionalFormatting sqref="E190:E193">
    <cfRule type="duplicateValues" dxfId="144" priority="68"/>
  </conditionalFormatting>
  <conditionalFormatting sqref="E190:E193">
    <cfRule type="duplicateValues" dxfId="143" priority="67"/>
  </conditionalFormatting>
  <conditionalFormatting sqref="E190:E193">
    <cfRule type="duplicateValues" dxfId="142" priority="66"/>
  </conditionalFormatting>
  <conditionalFormatting sqref="E190:E193">
    <cfRule type="duplicateValues" dxfId="141" priority="65"/>
  </conditionalFormatting>
  <conditionalFormatting sqref="E190:E193">
    <cfRule type="duplicateValues" dxfId="140" priority="64"/>
  </conditionalFormatting>
  <conditionalFormatting sqref="E190:E193">
    <cfRule type="duplicateValues" dxfId="139" priority="63"/>
  </conditionalFormatting>
  <conditionalFormatting sqref="E190:E193">
    <cfRule type="duplicateValues" dxfId="138" priority="62"/>
  </conditionalFormatting>
  <conditionalFormatting sqref="B190:B193">
    <cfRule type="duplicateValues" dxfId="137" priority="61"/>
  </conditionalFormatting>
  <conditionalFormatting sqref="E1:E201 E210:E1048576">
    <cfRule type="duplicateValues" dxfId="136" priority="52"/>
    <cfRule type="duplicateValues" dxfId="135" priority="58"/>
  </conditionalFormatting>
  <conditionalFormatting sqref="B241:B1048576 B1:B193">
    <cfRule type="duplicateValues" dxfId="134" priority="57"/>
  </conditionalFormatting>
  <conditionalFormatting sqref="B241:B1048576">
    <cfRule type="duplicateValues" dxfId="133" priority="53"/>
  </conditionalFormatting>
  <conditionalFormatting sqref="B194:B201">
    <cfRule type="duplicateValues" dxfId="132" priority="51"/>
  </conditionalFormatting>
  <conditionalFormatting sqref="B194:B201">
    <cfRule type="duplicateValues" dxfId="131" priority="49"/>
    <cfRule type="duplicateValues" dxfId="130" priority="50"/>
  </conditionalFormatting>
  <conditionalFormatting sqref="B1:B201 B241:B1048576">
    <cfRule type="duplicateValues" dxfId="129" priority="47"/>
    <cfRule type="duplicateValues" dxfId="128" priority="48"/>
  </conditionalFormatting>
  <conditionalFormatting sqref="E202:E209">
    <cfRule type="duplicateValues" dxfId="127" priority="46"/>
  </conditionalFormatting>
  <conditionalFormatting sqref="E202:E209">
    <cfRule type="duplicateValues" dxfId="126" priority="45"/>
  </conditionalFormatting>
  <conditionalFormatting sqref="E202:E209">
    <cfRule type="duplicateValues" dxfId="125" priority="44"/>
  </conditionalFormatting>
  <conditionalFormatting sqref="E202:E209">
    <cfRule type="duplicateValues" dxfId="124" priority="42"/>
    <cfRule type="duplicateValues" dxfId="123" priority="43"/>
  </conditionalFormatting>
  <conditionalFormatting sqref="B202:B209">
    <cfRule type="duplicateValues" dxfId="122" priority="41"/>
  </conditionalFormatting>
  <conditionalFormatting sqref="B202:B209">
    <cfRule type="duplicateValues" dxfId="121" priority="39"/>
    <cfRule type="duplicateValues" dxfId="120" priority="40"/>
  </conditionalFormatting>
  <conditionalFormatting sqref="B202:B209">
    <cfRule type="duplicateValues" dxfId="119" priority="37"/>
    <cfRule type="duplicateValues" dxfId="118" priority="38"/>
  </conditionalFormatting>
  <conditionalFormatting sqref="E1:E1048576">
    <cfRule type="duplicateValues" dxfId="117" priority="36"/>
  </conditionalFormatting>
  <conditionalFormatting sqref="B210:B235">
    <cfRule type="duplicateValues" dxfId="116" priority="35"/>
  </conditionalFormatting>
  <conditionalFormatting sqref="B210:B235">
    <cfRule type="duplicateValues" dxfId="115" priority="33"/>
    <cfRule type="duplicateValues" dxfId="114" priority="34"/>
  </conditionalFormatting>
  <conditionalFormatting sqref="B210:B235">
    <cfRule type="duplicateValues" dxfId="113" priority="31"/>
    <cfRule type="duplicateValues" dxfId="112" priority="32"/>
  </conditionalFormatting>
  <conditionalFormatting sqref="E210:E213">
    <cfRule type="duplicateValues" dxfId="111" priority="30"/>
  </conditionalFormatting>
  <conditionalFormatting sqref="E210:E213">
    <cfRule type="duplicateValues" dxfId="110" priority="29"/>
  </conditionalFormatting>
  <conditionalFormatting sqref="E210:E213">
    <cfRule type="duplicateValues" dxfId="109" priority="28"/>
  </conditionalFormatting>
  <conditionalFormatting sqref="E210:E213">
    <cfRule type="duplicateValues" dxfId="108" priority="26"/>
    <cfRule type="duplicateValues" dxfId="107" priority="27"/>
  </conditionalFormatting>
  <conditionalFormatting sqref="E214:E235">
    <cfRule type="duplicateValues" dxfId="106" priority="25"/>
  </conditionalFormatting>
  <conditionalFormatting sqref="E214:E235">
    <cfRule type="duplicateValues" dxfId="105" priority="24"/>
  </conditionalFormatting>
  <conditionalFormatting sqref="E214:E235">
    <cfRule type="duplicateValues" dxfId="104" priority="23"/>
  </conditionalFormatting>
  <conditionalFormatting sqref="E214:E235">
    <cfRule type="duplicateValues" dxfId="103" priority="21"/>
    <cfRule type="duplicateValues" dxfId="102" priority="22"/>
  </conditionalFormatting>
  <conditionalFormatting sqref="E236:E239">
    <cfRule type="duplicateValues" dxfId="19" priority="20"/>
  </conditionalFormatting>
  <conditionalFormatting sqref="E236:E239">
    <cfRule type="duplicateValues" dxfId="18" priority="19"/>
  </conditionalFormatting>
  <conditionalFormatting sqref="E236:E239">
    <cfRule type="duplicateValues" dxfId="17" priority="18"/>
  </conditionalFormatting>
  <conditionalFormatting sqref="E236:E239">
    <cfRule type="duplicateValues" dxfId="16" priority="16"/>
    <cfRule type="duplicateValues" dxfId="15" priority="17"/>
  </conditionalFormatting>
  <conditionalFormatting sqref="B236:B239">
    <cfRule type="duplicateValues" dxfId="14" priority="15"/>
  </conditionalFormatting>
  <conditionalFormatting sqref="B236:B239">
    <cfRule type="duplicateValues" dxfId="13" priority="13"/>
    <cfRule type="duplicateValues" dxfId="12" priority="14"/>
  </conditionalFormatting>
  <conditionalFormatting sqref="B236:B239">
    <cfRule type="duplicateValues" dxfId="11" priority="11"/>
    <cfRule type="duplicateValues" dxfId="10" priority="12"/>
  </conditionalFormatting>
  <conditionalFormatting sqref="E240">
    <cfRule type="duplicateValues" dxfId="9" priority="10"/>
  </conditionalFormatting>
  <conditionalFormatting sqref="E240">
    <cfRule type="duplicateValues" dxfId="8" priority="9"/>
  </conditionalFormatting>
  <conditionalFormatting sqref="E240">
    <cfRule type="duplicateValues" dxfId="7" priority="8"/>
  </conditionalFormatting>
  <conditionalFormatting sqref="E240">
    <cfRule type="duplicateValues" dxfId="6" priority="6"/>
    <cfRule type="duplicateValues" dxfId="5" priority="7"/>
  </conditionalFormatting>
  <conditionalFormatting sqref="B240">
    <cfRule type="duplicateValues" dxfId="4" priority="5"/>
  </conditionalFormatting>
  <conditionalFormatting sqref="B240">
    <cfRule type="duplicateValues" dxfId="3" priority="3"/>
    <cfRule type="duplicateValues" dxfId="2" priority="4"/>
  </conditionalFormatting>
  <conditionalFormatting sqref="B240">
    <cfRule type="duplicateValues" dxfId="1" priority="1"/>
    <cfRule type="duplicateValues" dxfId="0" priority="2"/>
  </conditionalFormatting>
  <hyperlinks>
    <hyperlink ref="O128" r:id="rId7" display="javascript:showDetailWithPersid(%22cnt:4469676F6E7A616C657A000000000000%22)"/>
    <hyperlink ref="O237:O239" r:id="rId8" display="javascript:showDetailWithPersid(%22cnt:4469676F6E7A616C657A000000000000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2451</v>
      </c>
      <c r="B2" s="184"/>
      <c r="C2" s="184"/>
      <c r="D2" s="184"/>
      <c r="E2" s="185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8" x14ac:dyDescent="0.25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8" x14ac:dyDescent="0.25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25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2574</v>
      </c>
    </row>
    <row r="13" spans="1:5" ht="18" x14ac:dyDescent="0.25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2575</v>
      </c>
    </row>
    <row r="14" spans="1:5" ht="17.25" customHeight="1" x14ac:dyDescent="0.25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2576</v>
      </c>
    </row>
    <row r="15" spans="1:5" ht="18" x14ac:dyDescent="0.25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8" x14ac:dyDescent="0.25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25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8" x14ac:dyDescent="0.25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8" x14ac:dyDescent="0.25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8" x14ac:dyDescent="0.25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8" x14ac:dyDescent="0.25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8" x14ac:dyDescent="0.25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8" x14ac:dyDescent="0.25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8" x14ac:dyDescent="0.25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2577</v>
      </c>
    </row>
    <row r="25" spans="1:5" ht="18" x14ac:dyDescent="0.25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2578</v>
      </c>
    </row>
    <row r="26" spans="1:5" ht="18" x14ac:dyDescent="0.25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2579</v>
      </c>
    </row>
    <row r="27" spans="1:5" ht="18" x14ac:dyDescent="0.25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8" x14ac:dyDescent="0.25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8" x14ac:dyDescent="0.25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8" x14ac:dyDescent="0.25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8" x14ac:dyDescent="0.25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8" x14ac:dyDescent="0.25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2580</v>
      </c>
    </row>
    <row r="33" spans="1:5" ht="18" x14ac:dyDescent="0.25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2581</v>
      </c>
    </row>
    <row r="34" spans="1:5" ht="18" x14ac:dyDescent="0.25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2582</v>
      </c>
    </row>
    <row r="35" spans="1:5" ht="18" x14ac:dyDescent="0.25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8" x14ac:dyDescent="0.25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8" x14ac:dyDescent="0.25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8" x14ac:dyDescent="0.25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8" x14ac:dyDescent="0.25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8" x14ac:dyDescent="0.25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8" x14ac:dyDescent="0.25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8" x14ac:dyDescent="0.25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8" x14ac:dyDescent="0.25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8" x14ac:dyDescent="0.25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8" x14ac:dyDescent="0.25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8" x14ac:dyDescent="0.25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8" x14ac:dyDescent="0.25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8" x14ac:dyDescent="0.25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2583</v>
      </c>
    </row>
    <row r="49" spans="1:5" ht="18" x14ac:dyDescent="0.25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2584</v>
      </c>
    </row>
    <row r="50" spans="1:5" ht="18" x14ac:dyDescent="0.25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2585</v>
      </c>
    </row>
    <row r="51" spans="1:5" ht="18" x14ac:dyDescent="0.25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8" x14ac:dyDescent="0.25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25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8" x14ac:dyDescent="0.25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8" x14ac:dyDescent="0.25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8" x14ac:dyDescent="0.25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8" x14ac:dyDescent="0.25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8" x14ac:dyDescent="0.25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8" x14ac:dyDescent="0.25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8" x14ac:dyDescent="0.25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2586</v>
      </c>
    </row>
    <row r="61" spans="1:5" ht="18" x14ac:dyDescent="0.25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2587</v>
      </c>
    </row>
    <row r="62" spans="1:5" ht="18" x14ac:dyDescent="0.25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2588</v>
      </c>
    </row>
    <row r="63" spans="1:5" ht="18" x14ac:dyDescent="0.25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2589</v>
      </c>
    </row>
    <row r="64" spans="1:5" ht="18" x14ac:dyDescent="0.25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2590</v>
      </c>
    </row>
    <row r="65" spans="1:5" ht="18" x14ac:dyDescent="0.25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2591</v>
      </c>
    </row>
    <row r="66" spans="1:5" ht="18" x14ac:dyDescent="0.25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2592</v>
      </c>
    </row>
    <row r="67" spans="1:5" ht="18" x14ac:dyDescent="0.25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2593</v>
      </c>
    </row>
    <row r="68" spans="1:5" ht="18" x14ac:dyDescent="0.25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2594</v>
      </c>
    </row>
    <row r="69" spans="1:5" ht="18" x14ac:dyDescent="0.25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2595</v>
      </c>
    </row>
    <row r="70" spans="1:5" ht="18" x14ac:dyDescent="0.25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2596</v>
      </c>
    </row>
    <row r="71" spans="1:5" ht="18" x14ac:dyDescent="0.25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2597</v>
      </c>
    </row>
    <row r="72" spans="1:5" ht="18" x14ac:dyDescent="0.25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8" x14ac:dyDescent="0.25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8" x14ac:dyDescent="0.25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25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2598</v>
      </c>
    </row>
    <row r="76" spans="1:5" ht="18" x14ac:dyDescent="0.25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2599</v>
      </c>
    </row>
    <row r="77" spans="1:5" ht="17.25" customHeight="1" x14ac:dyDescent="0.25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25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25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">
      <c r="A80" s="97" t="s">
        <v>2473</v>
      </c>
      <c r="B80" s="140">
        <f>COUNT(B9:B76)</f>
        <v>68</v>
      </c>
      <c r="C80" s="189"/>
      <c r="D80" s="190"/>
      <c r="E80" s="191"/>
    </row>
    <row r="81" spans="1:5" ht="17.25" customHeight="1" x14ac:dyDescent="0.25">
      <c r="B81" s="99"/>
      <c r="E81" s="99"/>
    </row>
    <row r="82" spans="1:5" ht="17.25" customHeight="1" x14ac:dyDescent="0.25">
      <c r="A82" s="186" t="s">
        <v>2474</v>
      </c>
      <c r="B82" s="187"/>
      <c r="C82" s="187"/>
      <c r="D82" s="187"/>
      <c r="E82" s="188"/>
    </row>
    <row r="83" spans="1:5" ht="17.25" customHeight="1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25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2608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25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8" x14ac:dyDescent="0.25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8" x14ac:dyDescent="0.25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25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9"/>
    </row>
    <row r="90" spans="1:5" ht="17.25" customHeight="1" x14ac:dyDescent="0.25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9"/>
    </row>
    <row r="91" spans="1:5" ht="18.75" thickBot="1" x14ac:dyDescent="0.3">
      <c r="A91" s="97" t="s">
        <v>2473</v>
      </c>
      <c r="B91" s="140">
        <f>COUNT(B84:B90)</f>
        <v>5</v>
      </c>
      <c r="C91" s="189"/>
      <c r="D91" s="190"/>
      <c r="E91" s="191"/>
    </row>
    <row r="92" spans="1:5" ht="15.75" thickBot="1" x14ac:dyDescent="0.3">
      <c r="B92" s="99"/>
      <c r="E92" s="99"/>
    </row>
    <row r="93" spans="1:5" ht="18.75" thickBot="1" x14ac:dyDescent="0.3">
      <c r="A93" s="170" t="s">
        <v>2475</v>
      </c>
      <c r="B93" s="171"/>
      <c r="C93" s="171"/>
      <c r="D93" s="171"/>
      <c r="E93" s="172"/>
    </row>
    <row r="94" spans="1:5" ht="18" x14ac:dyDescent="0.25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8" x14ac:dyDescent="0.25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8" x14ac:dyDescent="0.25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8" x14ac:dyDescent="0.25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2609</v>
      </c>
    </row>
    <row r="98" spans="1:5" ht="18" x14ac:dyDescent="0.25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2610</v>
      </c>
    </row>
    <row r="99" spans="1:5" ht="18" x14ac:dyDescent="0.25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2611</v>
      </c>
    </row>
    <row r="100" spans="1:5" ht="18" x14ac:dyDescent="0.25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2612</v>
      </c>
    </row>
    <row r="101" spans="1:5" ht="18" x14ac:dyDescent="0.25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2613</v>
      </c>
    </row>
    <row r="102" spans="1:5" ht="18" x14ac:dyDescent="0.25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2614</v>
      </c>
    </row>
    <row r="103" spans="1:5" ht="18" x14ac:dyDescent="0.25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2615</v>
      </c>
    </row>
    <row r="104" spans="1:5" ht="18" x14ac:dyDescent="0.25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2616</v>
      </c>
    </row>
    <row r="105" spans="1:5" ht="18" x14ac:dyDescent="0.25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8" x14ac:dyDescent="0.25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8" x14ac:dyDescent="0.25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8" x14ac:dyDescent="0.25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8" x14ac:dyDescent="0.25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8" x14ac:dyDescent="0.25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8" x14ac:dyDescent="0.25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8" x14ac:dyDescent="0.25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.75" thickBot="1" x14ac:dyDescent="0.3">
      <c r="A113" s="116"/>
      <c r="B113" s="140">
        <f>COUNT(B95:B112)</f>
        <v>18</v>
      </c>
      <c r="C113" s="105"/>
      <c r="D113" s="105"/>
      <c r="E113" s="105"/>
    </row>
    <row r="114" spans="1:5" ht="15.75" thickBot="1" x14ac:dyDescent="0.3">
      <c r="B114" s="99"/>
      <c r="E114" s="99"/>
    </row>
    <row r="115" spans="1:5" ht="18.75" thickBot="1" x14ac:dyDescent="0.3">
      <c r="A115" s="170" t="s">
        <v>2535</v>
      </c>
      <c r="B115" s="171"/>
      <c r="C115" s="171"/>
      <c r="D115" s="171"/>
      <c r="E115" s="172"/>
    </row>
    <row r="116" spans="1:5" ht="18" x14ac:dyDescent="0.25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8" x14ac:dyDescent="0.25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8" x14ac:dyDescent="0.25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8" x14ac:dyDescent="0.25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8" x14ac:dyDescent="0.25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8" x14ac:dyDescent="0.25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8" x14ac:dyDescent="0.25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8" x14ac:dyDescent="0.25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2617</v>
      </c>
    </row>
    <row r="124" spans="1:5" ht="18" x14ac:dyDescent="0.25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2618</v>
      </c>
    </row>
    <row r="125" spans="1:5" ht="18.75" thickBot="1" x14ac:dyDescent="0.3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.75" thickBot="1" x14ac:dyDescent="0.3">
      <c r="B126" s="99"/>
      <c r="E126" s="99"/>
    </row>
    <row r="127" spans="1:5" ht="18" x14ac:dyDescent="0.25">
      <c r="A127" s="173" t="s">
        <v>2476</v>
      </c>
      <c r="B127" s="174"/>
      <c r="C127" s="174"/>
      <c r="D127" s="174"/>
      <c r="E127" s="175"/>
    </row>
    <row r="128" spans="1:5" ht="18" x14ac:dyDescent="0.25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8" x14ac:dyDescent="0.25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8" x14ac:dyDescent="0.25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8" x14ac:dyDescent="0.25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55" t="s">
        <v>2549</v>
      </c>
      <c r="E131" s="126">
        <v>3335902864</v>
      </c>
    </row>
    <row r="132" spans="1:5" ht="18" x14ac:dyDescent="0.25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2619</v>
      </c>
    </row>
    <row r="133" spans="1:5" ht="18.75" thickBot="1" x14ac:dyDescent="0.3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.75" thickBot="1" x14ac:dyDescent="0.3">
      <c r="A134" s="97" t="s">
        <v>2473</v>
      </c>
      <c r="B134" s="148">
        <f>COUNT(B129:B133)</f>
        <v>5</v>
      </c>
      <c r="C134" s="105"/>
      <c r="D134" s="130"/>
      <c r="E134" s="130"/>
    </row>
    <row r="135" spans="1:5" ht="15.75" thickBot="1" x14ac:dyDescent="0.3">
      <c r="B135" s="99"/>
      <c r="E135" s="99"/>
    </row>
    <row r="136" spans="1:5" ht="18.75" thickBot="1" x14ac:dyDescent="0.3">
      <c r="A136" s="176" t="s">
        <v>2477</v>
      </c>
      <c r="B136" s="177"/>
      <c r="C136" s="93" t="s">
        <v>2412</v>
      </c>
      <c r="D136" s="99"/>
      <c r="E136" s="99"/>
    </row>
    <row r="137" spans="1:5" ht="18.75" thickBot="1" x14ac:dyDescent="0.3">
      <c r="A137" s="178">
        <f>+B113+B125+B134</f>
        <v>31</v>
      </c>
      <c r="B137" s="179"/>
    </row>
    <row r="138" spans="1:5" ht="15.75" thickBot="1" x14ac:dyDescent="0.3">
      <c r="B138" s="99"/>
      <c r="E138" s="99"/>
    </row>
    <row r="139" spans="1:5" ht="18.75" thickBot="1" x14ac:dyDescent="0.3">
      <c r="A139" s="170" t="s">
        <v>2478</v>
      </c>
      <c r="B139" s="171"/>
      <c r="C139" s="171"/>
      <c r="D139" s="171"/>
      <c r="E139" s="172"/>
    </row>
    <row r="140" spans="1:5" ht="18" x14ac:dyDescent="0.25">
      <c r="A140" s="100" t="s">
        <v>15</v>
      </c>
      <c r="B140" s="100" t="s">
        <v>2416</v>
      </c>
      <c r="C140" s="98" t="s">
        <v>46</v>
      </c>
      <c r="D140" s="168" t="s">
        <v>2419</v>
      </c>
      <c r="E140" s="169"/>
    </row>
    <row r="141" spans="1:5" ht="18" x14ac:dyDescent="0.25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66" t="s">
        <v>2559</v>
      </c>
      <c r="E141" s="167"/>
    </row>
    <row r="142" spans="1:5" ht="18" x14ac:dyDescent="0.25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66" t="s">
        <v>2559</v>
      </c>
      <c r="E142" s="167"/>
    </row>
    <row r="143" spans="1:5" ht="18" x14ac:dyDescent="0.25">
      <c r="A143" s="94" t="s">
        <v>1274</v>
      </c>
      <c r="B143" s="124">
        <v>368</v>
      </c>
      <c r="C143" s="124" t="s">
        <v>2536</v>
      </c>
      <c r="D143" s="166" t="s">
        <v>2558</v>
      </c>
      <c r="E143" s="167"/>
    </row>
    <row r="144" spans="1:5" ht="18" x14ac:dyDescent="0.25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66" t="s">
        <v>2559</v>
      </c>
      <c r="E144" s="167"/>
    </row>
    <row r="145" spans="1:5" ht="18" x14ac:dyDescent="0.25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66" t="s">
        <v>2620</v>
      </c>
      <c r="E145" s="167"/>
    </row>
    <row r="146" spans="1:5" ht="18" x14ac:dyDescent="0.25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66" t="s">
        <v>2559</v>
      </c>
      <c r="E146" s="167"/>
    </row>
    <row r="147" spans="1:5" ht="18" x14ac:dyDescent="0.25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66" t="s">
        <v>2559</v>
      </c>
      <c r="E147" s="167"/>
    </row>
    <row r="148" spans="1:5" ht="18" x14ac:dyDescent="0.25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66" t="s">
        <v>2559</v>
      </c>
      <c r="E148" s="167"/>
    </row>
    <row r="149" spans="1:5" ht="18" x14ac:dyDescent="0.25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66" t="s">
        <v>2559</v>
      </c>
      <c r="E149" s="167"/>
    </row>
    <row r="150" spans="1:5" ht="18" x14ac:dyDescent="0.25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66" t="s">
        <v>2559</v>
      </c>
      <c r="E150" s="167"/>
    </row>
    <row r="151" spans="1:5" ht="18" x14ac:dyDescent="0.25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66" t="s">
        <v>2559</v>
      </c>
      <c r="E151" s="167"/>
    </row>
    <row r="152" spans="1:5" ht="18" x14ac:dyDescent="0.25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66" t="s">
        <v>2559</v>
      </c>
      <c r="E152" s="167"/>
    </row>
    <row r="153" spans="1:5" ht="18" x14ac:dyDescent="0.25">
      <c r="A153" s="124" t="e">
        <f>VLOOKUP(B159,'[1]LISTADO ATM'!$A$2:$C$822,3,0)</f>
        <v>#N/A</v>
      </c>
      <c r="B153" s="156">
        <v>767</v>
      </c>
      <c r="C153" s="124" t="str">
        <f>VLOOKUP(B153,'[1]LISTADO ATM'!$A$2:$B$822,2,0)</f>
        <v xml:space="preserve">ATM S/M Diverso (Azua) </v>
      </c>
      <c r="D153" s="166" t="s">
        <v>2559</v>
      </c>
      <c r="E153" s="167"/>
    </row>
    <row r="154" spans="1:5" ht="18" x14ac:dyDescent="0.25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66" t="s">
        <v>2559</v>
      </c>
      <c r="E154" s="167"/>
    </row>
    <row r="155" spans="1:5" ht="18.75" thickBot="1" x14ac:dyDescent="0.3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101" priority="26"/>
    <cfRule type="duplicateValues" dxfId="100" priority="27"/>
  </conditionalFormatting>
  <conditionalFormatting sqref="E156:E1048576">
    <cfRule type="duplicateValues" dxfId="99" priority="25"/>
  </conditionalFormatting>
  <conditionalFormatting sqref="E156:E1048576">
    <cfRule type="duplicateValues" dxfId="98" priority="23"/>
    <cfRule type="duplicateValues" dxfId="97" priority="24"/>
  </conditionalFormatting>
  <conditionalFormatting sqref="E105:E107">
    <cfRule type="duplicateValues" dxfId="96" priority="16"/>
  </conditionalFormatting>
  <conditionalFormatting sqref="E105:E107">
    <cfRule type="duplicateValues" dxfId="95" priority="14"/>
    <cfRule type="duplicateValues" dxfId="94" priority="15"/>
  </conditionalFormatting>
  <conditionalFormatting sqref="E146:E154">
    <cfRule type="duplicateValues" dxfId="93" priority="10"/>
  </conditionalFormatting>
  <conditionalFormatting sqref="E146:E154">
    <cfRule type="duplicateValues" dxfId="92" priority="8"/>
    <cfRule type="duplicateValues" dxfId="91" priority="9"/>
  </conditionalFormatting>
  <conditionalFormatting sqref="E118">
    <cfRule type="duplicateValues" dxfId="90" priority="6"/>
  </conditionalFormatting>
  <conditionalFormatting sqref="E118">
    <cfRule type="duplicateValues" dxfId="89" priority="4"/>
    <cfRule type="duplicateValues" dxfId="88" priority="5"/>
  </conditionalFormatting>
  <conditionalFormatting sqref="E133">
    <cfRule type="duplicateValues" dxfId="87" priority="3"/>
  </conditionalFormatting>
  <conditionalFormatting sqref="E133">
    <cfRule type="duplicateValues" dxfId="86" priority="1"/>
    <cfRule type="duplicateValues" dxfId="85" priority="2"/>
  </conditionalFormatting>
  <conditionalFormatting sqref="E108:E112">
    <cfRule type="duplicateValues" dxfId="84" priority="121666"/>
  </conditionalFormatting>
  <conditionalFormatting sqref="E108:E112">
    <cfRule type="duplicateValues" dxfId="83" priority="121667"/>
    <cfRule type="duplicateValues" dxfId="82" priority="121668"/>
  </conditionalFormatting>
  <conditionalFormatting sqref="E155 E113:E117 E1:E104 E119:E132 E134:E145">
    <cfRule type="duplicateValues" dxfId="81" priority="121704"/>
  </conditionalFormatting>
  <conditionalFormatting sqref="E155 E113:E117 E1:E104 E119:E132 E134:E145">
    <cfRule type="duplicateValues" dxfId="80" priority="121709"/>
    <cfRule type="duplicateValues" dxfId="79" priority="121710"/>
  </conditionalFormatting>
  <conditionalFormatting sqref="B1:B155">
    <cfRule type="duplicateValues" dxfId="78" priority="121719"/>
    <cfRule type="duplicateValues" dxfId="77" priority="121720"/>
    <cfRule type="duplicateValues" dxfId="76" priority="121721"/>
    <cfRule type="duplicateValues" dxfId="75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4" priority="2"/>
  </conditionalFormatting>
  <conditionalFormatting sqref="A827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2" priority="6"/>
  </conditionalFormatting>
  <conditionalFormatting sqref="B4:B8">
    <cfRule type="duplicateValues" dxfId="71" priority="5"/>
  </conditionalFormatting>
  <conditionalFormatting sqref="A3:A8">
    <cfRule type="duplicateValues" dxfId="70" priority="3"/>
    <cfRule type="duplicateValues" dxfId="69" priority="4"/>
  </conditionalFormatting>
  <conditionalFormatting sqref="B3">
    <cfRule type="duplicateValues" dxfId="68" priority="2"/>
  </conditionalFormatting>
  <conditionalFormatting sqref="B3">
    <cfRule type="duplicateValues" dxfId="6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6" priority="99275"/>
  </conditionalFormatting>
  <conditionalFormatting sqref="B7">
    <cfRule type="duplicateValues" dxfId="65" priority="59"/>
    <cfRule type="duplicateValues" dxfId="64" priority="60"/>
    <cfRule type="duplicateValues" dxfId="63" priority="61"/>
  </conditionalFormatting>
  <conditionalFormatting sqref="B7">
    <cfRule type="duplicateValues" dxfId="62" priority="58"/>
  </conditionalFormatting>
  <conditionalFormatting sqref="B7">
    <cfRule type="duplicateValues" dxfId="61" priority="56"/>
    <cfRule type="duplicateValues" dxfId="60" priority="57"/>
  </conditionalFormatting>
  <conditionalFormatting sqref="B7">
    <cfRule type="duplicateValues" dxfId="59" priority="53"/>
    <cfRule type="duplicateValues" dxfId="58" priority="54"/>
    <cfRule type="duplicateValues" dxfId="57" priority="55"/>
  </conditionalFormatting>
  <conditionalFormatting sqref="B7">
    <cfRule type="duplicateValues" dxfId="56" priority="52"/>
  </conditionalFormatting>
  <conditionalFormatting sqref="B7">
    <cfRule type="duplicateValues" dxfId="55" priority="50"/>
    <cfRule type="duplicateValues" dxfId="54" priority="51"/>
  </conditionalFormatting>
  <conditionalFormatting sqref="B7">
    <cfRule type="duplicateValues" dxfId="53" priority="49"/>
  </conditionalFormatting>
  <conditionalFormatting sqref="B7">
    <cfRule type="duplicateValues" dxfId="52" priority="46"/>
    <cfRule type="duplicateValues" dxfId="51" priority="47"/>
    <cfRule type="duplicateValues" dxfId="50" priority="48"/>
  </conditionalFormatting>
  <conditionalFormatting sqref="B7">
    <cfRule type="duplicateValues" dxfId="49" priority="45"/>
  </conditionalFormatting>
  <conditionalFormatting sqref="B7">
    <cfRule type="duplicateValues" dxfId="48" priority="44"/>
  </conditionalFormatting>
  <conditionalFormatting sqref="B9">
    <cfRule type="duplicateValues" dxfId="47" priority="43"/>
  </conditionalFormatting>
  <conditionalFormatting sqref="B9">
    <cfRule type="duplicateValues" dxfId="46" priority="40"/>
    <cfRule type="duplicateValues" dxfId="45" priority="41"/>
    <cfRule type="duplicateValues" dxfId="44" priority="42"/>
  </conditionalFormatting>
  <conditionalFormatting sqref="B9">
    <cfRule type="duplicateValues" dxfId="43" priority="38"/>
    <cfRule type="duplicateValues" dxfId="42" priority="39"/>
  </conditionalFormatting>
  <conditionalFormatting sqref="B9">
    <cfRule type="duplicateValues" dxfId="41" priority="35"/>
    <cfRule type="duplicateValues" dxfId="40" priority="36"/>
    <cfRule type="duplicateValues" dxfId="39" priority="37"/>
  </conditionalFormatting>
  <conditionalFormatting sqref="B9">
    <cfRule type="duplicateValues" dxfId="38" priority="34"/>
  </conditionalFormatting>
  <conditionalFormatting sqref="B9">
    <cfRule type="duplicateValues" dxfId="37" priority="33"/>
  </conditionalFormatting>
  <conditionalFormatting sqref="B9">
    <cfRule type="duplicateValues" dxfId="36" priority="32"/>
  </conditionalFormatting>
  <conditionalFormatting sqref="B9">
    <cfRule type="duplicateValues" dxfId="35" priority="29"/>
    <cfRule type="duplicateValues" dxfId="34" priority="30"/>
    <cfRule type="duplicateValues" dxfId="33" priority="31"/>
  </conditionalFormatting>
  <conditionalFormatting sqref="B9">
    <cfRule type="duplicateValues" dxfId="32" priority="27"/>
    <cfRule type="duplicateValues" dxfId="31" priority="28"/>
  </conditionalFormatting>
  <conditionalFormatting sqref="C9">
    <cfRule type="duplicateValues" dxfId="30" priority="26"/>
  </conditionalFormatting>
  <conditionalFormatting sqref="E3">
    <cfRule type="duplicateValues" dxfId="29" priority="121638"/>
  </conditionalFormatting>
  <conditionalFormatting sqref="E3">
    <cfRule type="duplicateValues" dxfId="28" priority="121639"/>
    <cfRule type="duplicateValues" dxfId="27" priority="121640"/>
  </conditionalFormatting>
  <conditionalFormatting sqref="E3">
    <cfRule type="duplicateValues" dxfId="26" priority="121641"/>
    <cfRule type="duplicateValues" dxfId="25" priority="121642"/>
    <cfRule type="duplicateValues" dxfId="24" priority="121643"/>
    <cfRule type="duplicateValues" dxfId="23" priority="121644"/>
  </conditionalFormatting>
  <conditionalFormatting sqref="B3">
    <cfRule type="duplicateValues" dxfId="2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" priority="2"/>
  </conditionalFormatting>
  <conditionalFormatting sqref="B1:B1048576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2021-05-30T03:39:27Z</dcterms:modified>
</cp:coreProperties>
</file>