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0\"/>
    </mc:Choice>
  </mc:AlternateContent>
  <bookViews>
    <workbookView xWindow="0" yWindow="0" windowWidth="23040" windowHeight="9192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20" i="1"/>
  <c r="A119" i="1"/>
  <c r="A118" i="1"/>
  <c r="A117" i="1" l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 l="1"/>
  <c r="G101" i="1"/>
  <c r="H101" i="1"/>
  <c r="I101" i="1"/>
  <c r="J101" i="1"/>
  <c r="K101" i="1"/>
  <c r="A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155" i="16" l="1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2" i="16"/>
  <c r="A142" i="16"/>
  <c r="C141" i="16"/>
  <c r="A141" i="16"/>
  <c r="B134" i="16"/>
  <c r="C133" i="16"/>
  <c r="A133" i="16"/>
  <c r="C132" i="16"/>
  <c r="C131" i="16"/>
  <c r="A131" i="16"/>
  <c r="C130" i="16"/>
  <c r="A130" i="16"/>
  <c r="C129" i="16"/>
  <c r="A129" i="16"/>
  <c r="B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6" i="1"/>
  <c r="G66" i="1"/>
  <c r="H66" i="1"/>
  <c r="I66" i="1"/>
  <c r="J66" i="1"/>
  <c r="K66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74" i="1"/>
  <c r="A73" i="1"/>
  <c r="A72" i="1"/>
  <c r="A71" i="1"/>
  <c r="A70" i="1"/>
  <c r="A69" i="1"/>
  <c r="A68" i="1"/>
  <c r="A67" i="1"/>
  <c r="A137" i="16" l="1"/>
  <c r="A66" i="1"/>
  <c r="A65" i="1"/>
  <c r="A64" i="1"/>
  <c r="F65" i="1"/>
  <c r="G65" i="1"/>
  <c r="H65" i="1"/>
  <c r="I65" i="1"/>
  <c r="J65" i="1"/>
  <c r="K65" i="1"/>
  <c r="F64" i="1"/>
  <c r="G64" i="1"/>
  <c r="H64" i="1"/>
  <c r="I64" i="1"/>
  <c r="J64" i="1"/>
  <c r="K64" i="1"/>
  <c r="A63" i="1"/>
  <c r="A62" i="1"/>
  <c r="A61" i="1"/>
  <c r="A60" i="1"/>
  <c r="A59" i="1"/>
  <c r="A58" i="1"/>
  <c r="A57" i="1"/>
  <c r="A56" i="1"/>
  <c r="A55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/>
  <c r="A53" i="1"/>
  <c r="A52" i="1"/>
  <c r="A51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/>
  <c r="A49" i="1"/>
  <c r="A48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/>
  <c r="A46" i="1"/>
  <c r="A45" i="1"/>
  <c r="A44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A42" i="1"/>
  <c r="A41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 l="1"/>
  <c r="A39" i="1"/>
  <c r="A38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36" i="1"/>
  <c r="G36" i="1"/>
  <c r="H36" i="1"/>
  <c r="I36" i="1"/>
  <c r="J36" i="1"/>
  <c r="K36" i="1"/>
  <c r="A37" i="1"/>
  <c r="A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5" i="1"/>
  <c r="A34" i="1"/>
  <c r="A33" i="1"/>
  <c r="A32" i="1"/>
  <c r="A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0" i="1"/>
  <c r="A29" i="1"/>
  <c r="A28" i="1"/>
  <c r="A27" i="1"/>
  <c r="A26" i="1"/>
  <c r="A25" i="1"/>
  <c r="A24" i="1"/>
  <c r="A23" i="1"/>
  <c r="A22" i="1"/>
  <c r="A21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9" i="1"/>
  <c r="G9" i="1"/>
  <c r="H9" i="1"/>
  <c r="I9" i="1"/>
  <c r="J9" i="1"/>
  <c r="K9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10" i="1"/>
  <c r="G10" i="1"/>
  <c r="H10" i="1"/>
  <c r="I10" i="1"/>
  <c r="J10" i="1"/>
  <c r="K10" i="1"/>
  <c r="F20" i="1"/>
  <c r="G20" i="1"/>
  <c r="H20" i="1"/>
  <c r="I20" i="1"/>
  <c r="J20" i="1"/>
  <c r="K20" i="1"/>
  <c r="F11" i="1"/>
  <c r="G11" i="1"/>
  <c r="H11" i="1"/>
  <c r="I11" i="1"/>
  <c r="J11" i="1"/>
  <c r="K11" i="1"/>
  <c r="F8" i="1"/>
  <c r="G8" i="1"/>
  <c r="H8" i="1"/>
  <c r="I8" i="1"/>
  <c r="J8" i="1"/>
  <c r="K8" i="1"/>
  <c r="F13" i="1"/>
  <c r="G13" i="1"/>
  <c r="H13" i="1"/>
  <c r="I13" i="1"/>
  <c r="J13" i="1"/>
  <c r="K13" i="1"/>
  <c r="A20" i="1" l="1"/>
  <c r="A19" i="1"/>
  <c r="A18" i="1"/>
  <c r="A17" i="1"/>
  <c r="A16" i="1"/>
  <c r="A15" i="1"/>
  <c r="A14" i="1"/>
  <c r="A13" i="1"/>
  <c r="A12" i="1"/>
  <c r="F12" i="1"/>
  <c r="G12" i="1"/>
  <c r="H12" i="1"/>
  <c r="I12" i="1"/>
  <c r="J12" i="1"/>
  <c r="K12" i="1"/>
  <c r="A11" i="1" l="1"/>
  <c r="A10" i="1"/>
  <c r="D35" i="15"/>
  <c r="A9" i="1" l="1"/>
  <c r="A8" i="1"/>
  <c r="A7" i="1" l="1"/>
  <c r="A6" i="1" l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<sst xmlns="http://schemas.openxmlformats.org/spreadsheetml/2006/main" count="13821" uniqueCount="2653">
  <si>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</si>
  <si>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</si>
  <si>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</si>
  <si>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</si>
  <si>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</si>
  <si>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</si>
  <si>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</si>
  <si>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</si>
  <si>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</si>
  <si>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</si>
  <si>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</si>
  <si>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</si>
  <si>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</si>
  <si>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</si>
  <si>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</si>
  <si>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</si>
  <si>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</si>
  <si>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</si>
  <si>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</si>
  <si>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</si>
  <si>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</si>
  <si>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</si>
  <si>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</si>
  <si>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</si>
  <si>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</si>
  <si>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</si>
  <si>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</si>
  <si>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</si>
  <si>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</si>
  <si>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</si>
  <si>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</si>
  <si>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</si>
  <si>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</si>
  <si>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</si>
  <si>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</si>
  <si>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</si>
  <si>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</si>
  <si>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</si>
  <si>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</si>
  <si>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</si>
  <si>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</si>
  <si>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</si>
  <si>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</si>
  <si>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</si>
  <si>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</si>
  <si>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</si>
  <si>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</si>
  <si>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</si>
  <si>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</si>
  <si>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</si>
  <si>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</si>
  <si>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</si>
  <si>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</si>
  <si>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</si>
  <si>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</si>
  <si>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</si>
  <si>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</si>
  <si>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</si>
  <si>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</si>
  <si>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</si>
  <si>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</si>
  <si>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</si>
  <si>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</si>
  <si>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</si>
  <si>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</si>
  <si>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</si>
  <si>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</si>
  <si>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</si>
  <si>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</si>
  <si>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</si>
  <si>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</si>
  <si>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</si>
  <si>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</si>
  <si>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</si>
  <si>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</si>
  <si>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</si>
  <si>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</si>
  <si>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</si>
  <si>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</si>
  <si>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</si>
  <si>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</si>
  <si>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</si>
  <si>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</si>
  <si>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</si>
  <si>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</si>
  <si>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</si>
  <si>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</si>
  <si>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</si>
  <si>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</si>
  <si>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</si>
  <si>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</si>
  <si>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</si>
  <si>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</si>
  <si>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</si>
  <si>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</si>
  <si>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</si>
  <si>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</si>
  <si>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</si>
  <si>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</si>
  <si>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</si>
  <si>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</si>
  <si>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</si>
  <si>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</si>
  <si>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</si>
  <si>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</si>
  <si>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</si>
  <si>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</si>
  <si>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</si>
  <si>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</si>
  <si>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</si>
  <si>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</si>
  <si>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</si>
  <si>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</si>
  <si>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</si>
  <si>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</si>
  <si>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</si>
  <si>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</si>
  <si>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</si>
  <si>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</si>
  <si>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</si>
  <si>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</si>
  <si>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</si>
  <si>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</si>
  <si>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</si>
  <si>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</si>
  <si>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</si>
  <si>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</si>
  <si>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</si>
  <si>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</si>
  <si>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</si>
  <si>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</si>
  <si>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</si>
  <si>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</si>
  <si>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</si>
  <si>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</si>
  <si>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</si>
  <si>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</si>
  <si>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</si>
  <si>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</si>
  <si>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</si>
  <si>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</si>
  <si>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</si>
  <si>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</si>
  <si>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</si>
  <si>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</si>
  <si>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</si>
  <si>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</si>
  <si>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</si>
  <si>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</si>
  <si>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</si>
  <si>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</si>
  <si>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</si>
  <si>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</si>
  <si>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</si>
  <si>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</si>
  <si>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</si>
  <si>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</si>
  <si>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</si>
  <si>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</si>
  <si>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</si>
  <si>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</si>
  <si>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</si>
  <si>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</si>
  <si>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</si>
  <si>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</si>
  <si>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</si>
  <si>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</si>
  <si>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</si>
  <si>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</si>
  <si>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</si>
  <si>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</si>
  <si>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</si>
  <si>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</si>
  <si>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</si>
  <si>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</si>
  <si>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</si>
  <si>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</si>
  <si>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</si>
  <si>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</si>
  <si>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</si>
  <si>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</si>
  <si>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</si>
  <si>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</si>
  <si>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</si>
  <si>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</si>
  <si>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</si>
  <si>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</si>
  <si>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</si>
  <si>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</si>
  <si>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</si>
  <si>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</si>
  <si>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</si>
  <si>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</si>
  <si>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</si>
  <si>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</si>
  <si>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</si>
  <si>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</si>
  <si>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</si>
  <si>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</si>
  <si>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</si>
  <si>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</si>
  <si>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</si>
  <si>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</si>
  <si>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</si>
  <si>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</si>
  <si>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</si>
  <si>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</si>
  <si>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</si>
  <si>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</si>
  <si>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</si>
  <si>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</si>
  <si>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</si>
  <si>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</si>
  <si>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</si>
  <si>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</si>
  <si>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</si>
  <si>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</si>
  <si>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</si>
  <si>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</si>
  <si>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</si>
  <si>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</si>
  <si>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</si>
  <si>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</si>
  <si>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</si>
  <si>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</si>
  <si>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</si>
  <si>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</si>
  <si>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</si>
  <si>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</si>
  <si>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</si>
  <si>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</si>
  <si>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</si>
  <si>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</si>
  <si>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</si>
  <si>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</si>
  <si>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</si>
  <si>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</si>
  <si>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</si>
  <si>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</si>
  <si>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</si>
  <si>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</si>
  <si>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</si>
  <si>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</si>
  <si>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</si>
  <si>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</si>
  <si>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</si>
  <si>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</si>
  <si>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</si>
  <si>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</si>
  <si>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</si>
  <si>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</si>
  <si>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</si>
  <si>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</si>
  <si>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</si>
  <si>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</si>
  <si>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</si>
  <si>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</si>
  <si>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</si>
  <si>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</si>
  <si>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</si>
  <si>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</si>
  <si>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</si>
  <si>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</si>
  <si>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</si>
  <si>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</si>
  <si>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</si>
  <si>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</si>
  <si>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</si>
  <si>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</si>
  <si>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</si>
  <si>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</si>
  <si>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</si>
  <si>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</si>
  <si>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</si>
  <si>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</si>
  <si>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</si>
  <si>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</si>
  <si>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</si>
  <si>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</si>
  <si>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</si>
  <si>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</si>
  <si>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</si>
  <si>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</si>
  <si>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</si>
  <si>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</si>
  <si>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</si>
  <si>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</si>
  <si>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</si>
  <si>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</si>
  <si>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</si>
  <si>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</si>
  <si>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</si>
  <si>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</si>
  <si>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</si>
  <si>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</si>
  <si>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</si>
  <si>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</si>
  <si>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</si>
  <si>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</si>
  <si>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</si>
  <si>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</si>
  <si>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</si>
  <si>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</si>
  <si>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</si>
  <si>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</si>
  <si>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</si>
  <si>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</si>
  <si>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</si>
  <si>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</si>
  <si>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</si>
  <si>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</si>
  <si>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</si>
  <si>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</si>
  <si>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</si>
  <si>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</si>
  <si>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</si>
  <si>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</si>
  <si>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</si>
  <si>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</si>
  <si>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</si>
  <si>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</si>
  <si>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</si>
  <si>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</si>
  <si>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</si>
  <si>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</si>
  <si>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</si>
  <si>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</si>
  <si>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</si>
  <si>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</si>
  <si>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</si>
  <si>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</si>
  <si>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</si>
  <si>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</si>
  <si>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</si>
  <si>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</si>
  <si>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</si>
  <si>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</si>
  <si>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</si>
  <si>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</si>
  <si>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</si>
  <si>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</si>
  <si>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</si>
  <si>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</si>
  <si>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</si>
  <si>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</si>
  <si>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</si>
  <si>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</si>
  <si>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</si>
  <si>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</si>
  <si>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</si>
  <si>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</si>
  <si>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</si>
  <si>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</si>
  <si>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</si>
  <si>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</si>
  <si>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</si>
  <si>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</si>
  <si>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</si>
  <si>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</si>
  <si>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</si>
  <si>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</si>
  <si>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</si>
  <si>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</si>
  <si>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</si>
  <si>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</si>
  <si>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</si>
  <si>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</si>
  <si>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</si>
  <si>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</si>
  <si>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</si>
  <si>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</si>
  <si>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</si>
  <si>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</si>
  <si>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</si>
  <si>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</si>
  <si>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</si>
  <si>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</si>
  <si>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</si>
  <si>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</si>
  <si>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</si>
  <si>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</si>
  <si>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</si>
  <si>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</si>
  <si>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</si>
  <si>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</si>
  <si>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</si>
  <si>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</si>
  <si>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</si>
  <si>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</si>
  <si>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</si>
  <si>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</si>
  <si>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</si>
  <si>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</si>
  <si>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</si>
  <si>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</si>
  <si>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</si>
  <si>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</si>
  <si>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</si>
  <si>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</si>
  <si>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</si>
  <si>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</si>
  <si>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</si>
  <si>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</si>
  <si>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</si>
  <si>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</si>
  <si>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</si>
  <si>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</si>
  <si>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</si>
  <si>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</si>
  <si>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</si>
  <si>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</si>
  <si>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</si>
  <si>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</si>
  <si>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</si>
  <si>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</si>
  <si>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</si>
  <si>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</si>
  <si>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</si>
  <si>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</si>
  <si>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</si>
  <si>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</si>
  <si>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</si>
  <si>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</si>
  <si>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</si>
  <si>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</si>
  <si>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</si>
  <si>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</si>
  <si>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</si>
  <si>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</si>
  <si>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</si>
  <si>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</si>
  <si>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</si>
  <si>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</si>
  <si>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</si>
  <si>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</si>
  <si>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</si>
  <si>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</si>
  <si>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</si>
  <si>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</si>
  <si>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</si>
  <si>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</si>
  <si>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</si>
  <si>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</si>
  <si>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</si>
  <si>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</si>
  <si>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</si>
  <si>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</si>
  <si>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</si>
  <si>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</si>
  <si>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</si>
  <si>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</si>
  <si>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</si>
  <si>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</si>
  <si>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</si>
  <si>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</si>
  <si>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</si>
  <si>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</si>
  <si>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</si>
  <si>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</si>
  <si>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</si>
  <si>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</si>
  <si>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</si>
  <si>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</si>
  <si>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</si>
  <si>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</si>
  <si>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</si>
  <si>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</si>
  <si>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</si>
  <si>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</si>
  <si>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</si>
  <si>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</si>
  <si>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</si>
  <si>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</si>
  <si>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</si>
  <si>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</si>
  <si>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</si>
  <si>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</si>
  <si>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</si>
  <si>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</si>
  <si>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</si>
  <si>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</si>
  <si>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</si>
  <si>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</si>
  <si>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</si>
  <si>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</si>
  <si>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</si>
  <si>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</si>
  <si>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</si>
  <si>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</si>
  <si>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</si>
  <si>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</si>
  <si>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</si>
  <si>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</si>
  <si>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</si>
  <si>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</si>
  <si>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</si>
  <si>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</si>
  <si>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</si>
  <si>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</si>
  <si>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</si>
  <si>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</si>
  <si>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</si>
  <si>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</si>
  <si>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</si>
  <si>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</si>
  <si>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</si>
  <si>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</si>
  <si>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</si>
  <si>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</si>
  <si>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</si>
  <si>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</si>
  <si>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</si>
  <si>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</si>
  <si>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</si>
  <si>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</si>
  <si>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</si>
  <si>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</si>
  <si>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</si>
  <si>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</si>
  <si>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</si>
  <si>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</si>
  <si>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</si>
  <si>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</si>
  <si>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</si>
  <si>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</si>
  <si>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</si>
  <si>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</si>
  <si>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</si>
  <si>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</si>
  <si>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</si>
  <si>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</si>
  <si>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</si>
  <si>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</si>
  <si>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</si>
  <si>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</si>
  <si>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</si>
  <si>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</si>
  <si>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</si>
  <si>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</si>
  <si>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</si>
  <si>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</si>
  <si>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</si>
  <si>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</si>
  <si>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</si>
  <si>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</si>
  <si>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</si>
  <si>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</si>
  <si>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</si>
  <si>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</si>
  <si>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</si>
  <si>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</si>
  <si>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</si>
  <si>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</si>
  <si>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</si>
  <si>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</si>
  <si>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</si>
  <si>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</si>
  <si>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</si>
  <si>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</si>
  <si>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</si>
  <si>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</si>
  <si>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</si>
  <si>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</si>
  <si>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</si>
  <si>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</si>
  <si>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</si>
  <si>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</si>
  <si>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</si>
  <si>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</si>
  <si>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</si>
  <si>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</si>
  <si>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</si>
  <si>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</si>
  <si>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</si>
  <si>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</si>
  <si>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</si>
  <si>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</si>
  <si>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</si>
  <si>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</si>
  <si>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</si>
  <si>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</si>
  <si>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</si>
  <si>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</si>
  <si>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</si>
  <si>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</si>
  <si>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</si>
  <si>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</si>
  <si>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</si>
  <si>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</si>
  <si>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</si>
  <si>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</si>
  <si>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</si>
  <si>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</si>
  <si>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</si>
  <si>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</si>
  <si>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</si>
  <si>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</si>
  <si>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</si>
  <si>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</si>
  <si>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</si>
  <si>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</si>
  <si>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</si>
  <si>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</si>
  <si>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</si>
  <si>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</si>
  <si>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</si>
  <si>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</si>
  <si>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</si>
  <si>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</si>
  <si>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</si>
  <si>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</si>
  <si>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</si>
  <si>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</si>
  <si>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</si>
  <si>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</si>
  <si>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</si>
  <si>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</si>
  <si>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</si>
  <si>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</si>
  <si>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</si>
  <si>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</si>
  <si>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</si>
  <si>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</si>
  <si>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</si>
  <si>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</si>
  <si>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</si>
  <si>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</si>
  <si>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</si>
  <si>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</si>
  <si>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</si>
  <si>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</si>
  <si>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</si>
  <si>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</si>
  <si>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</si>
  <si>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</si>
  <si>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</si>
  <si>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</si>
  <si>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</si>
  <si>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</si>
  <si>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</si>
  <si>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</si>
  <si>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</si>
  <si>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</si>
  <si>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</si>
  <si>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</si>
  <si>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</si>
  <si>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</si>
  <si>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</si>
  <si>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</si>
  <si>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</si>
  <si>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</si>
  <si>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</si>
  <si>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</si>
  <si>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</si>
  <si>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</si>
  <si>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</si>
  <si>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</si>
  <si>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</si>
  <si>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</si>
  <si>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</si>
  <si>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</si>
  <si>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</si>
  <si>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</si>
  <si>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</si>
  <si>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</si>
  <si>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</si>
  <si>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</si>
  <si>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</si>
  <si>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</si>
  <si>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</si>
  <si>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</si>
  <si>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</si>
  <si>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</si>
  <si>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</si>
  <si>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</si>
  <si>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</si>
  <si>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</si>
  <si>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</si>
  <si>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</si>
  <si>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</si>
  <si>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</si>
  <si>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</si>
  <si>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</si>
  <si>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</si>
  <si>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</si>
  <si>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</si>
  <si>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</si>
  <si>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</si>
  <si>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</si>
  <si>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</si>
  <si>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</si>
  <si>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</si>
  <si>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</si>
  <si>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</si>
  <si>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</si>
  <si>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</si>
  <si>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</si>
  <si>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</si>
  <si>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</si>
  <si>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</si>
  <si>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</si>
  <si>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</si>
  <si>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</si>
  <si>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</si>
  <si>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</si>
  <si>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</si>
  <si>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</si>
  <si>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</si>
  <si>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</si>
  <si>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</si>
  <si>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</si>
  <si>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</si>
  <si>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</si>
  <si>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</si>
  <si>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</si>
  <si>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</si>
  <si>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</si>
  <si>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</si>
  <si>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</si>
  <si>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</si>
  <si>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</si>
  <si>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</si>
  <si>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</si>
  <si>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</si>
  <si>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</si>
  <si>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</si>
  <si>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</si>
  <si>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</si>
  <si>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</si>
  <si>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</si>
  <si>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</si>
  <si>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</si>
  <si>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</si>
  <si>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</si>
  <si>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</si>
  <si>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</si>
  <si>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</si>
  <si>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</si>
  <si>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</si>
  <si>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</si>
  <si>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</si>
  <si>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</si>
  <si>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</si>
  <si>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</si>
  <si>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</si>
  <si>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</si>
  <si>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</si>
  <si>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</si>
  <si>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</si>
  <si>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</si>
  <si>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</si>
  <si>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</si>
  <si>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</si>
  <si>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</si>
  <si>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</si>
  <si>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</si>
  <si>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</si>
  <si>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</si>
  <si>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</si>
  <si>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</si>
  <si>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</si>
  <si>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</si>
  <si>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</si>
  <si>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</si>
  <si>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</si>
  <si>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</si>
  <si>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</si>
  <si>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</si>
  <si>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</si>
  <si>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</si>
  <si>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</si>
  <si>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</si>
  <si>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</si>
  <si>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</si>
  <si>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</si>
  <si>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</si>
  <si>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</si>
  <si>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</si>
  <si>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</si>
  <si>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</si>
  <si>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</si>
  <si>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</si>
  <si>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</si>
  <si>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</si>
  <si>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</si>
  <si>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</si>
  <si>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</si>
  <si>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</si>
  <si>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</si>
  <si>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</si>
  <si>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</si>
  <si>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</si>
  <si>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</si>
  <si>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</si>
  <si>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</si>
  <si>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</si>
  <si>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</si>
  <si>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</si>
  <si>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</si>
  <si>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</si>
  <si>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</si>
  <si>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</si>
  <si>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</si>
  <si>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</si>
  <si>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</si>
  <si>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</si>
  <si>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</si>
  <si>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</si>
  <si>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</si>
  <si>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</si>
  <si>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</si>
  <si>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</si>
  <si>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</si>
  <si>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</si>
  <si>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</si>
  <si>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</si>
  <si>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</si>
  <si>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</si>
  <si>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</si>
  <si>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</si>
  <si>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</si>
  <si>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</si>
  <si>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</si>
  <si>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</si>
  <si>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</si>
  <si>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</si>
  <si>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</si>
  <si>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</si>
  <si>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</si>
  <si>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</si>
  <si>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</si>
  <si>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</si>
  <si>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</si>
  <si>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</si>
  <si>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</si>
  <si>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</si>
  <si>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</si>
  <si>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</si>
  <si>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</si>
  <si>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</si>
  <si>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</si>
  <si>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</si>
  <si>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</si>
  <si>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</si>
  <si>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</si>
  <si>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</si>
  <si>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</si>
  <si>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</si>
  <si>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</si>
  <si>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</si>
  <si>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</si>
  <si>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</si>
  <si>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</si>
  <si>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</si>
  <si>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</si>
  <si>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</si>
  <si>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</si>
  <si>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</si>
  <si>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</si>
  <si>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</si>
  <si>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</si>
  <si>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</si>
  <si>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</si>
  <si>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</si>
  <si>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</si>
  <si>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</si>
  <si>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</si>
  <si>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</si>
  <si>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</si>
  <si>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</si>
  <si>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</si>
  <si>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</si>
  <si>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</si>
  <si>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</si>
  <si>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</si>
  <si>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</si>
  <si>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</si>
  <si>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</si>
  <si>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</si>
  <si>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</si>
  <si>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</si>
  <si>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</si>
  <si>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</si>
  <si>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</si>
  <si>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</si>
  <si>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</si>
  <si>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</si>
  <si>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</si>
  <si>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</si>
  <si>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</si>
  <si>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</si>
  <si>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</si>
  <si>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</si>
  <si>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</si>
  <si>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</si>
  <si>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</si>
  <si>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</si>
  <si>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</si>
  <si>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</si>
  <si>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</si>
  <si>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</si>
  <si>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</si>
  <si>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</si>
  <si>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</si>
  <si>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</si>
  <si>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</si>
  <si>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</si>
  <si>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</si>
  <si>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</si>
  <si>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</si>
  <si>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</si>
  <si>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</si>
  <si>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</si>
  <si>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</si>
  <si>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</si>
  <si>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</si>
  <si>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</si>
  <si>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</si>
  <si>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</si>
  <si>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</si>
  <si>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</si>
  <si>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</si>
  <si>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</si>
  <si>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</si>
  <si>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</si>
  <si>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</si>
  <si>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</si>
  <si>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</si>
  <si>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</si>
  <si>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</si>
  <si>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</si>
  <si>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</si>
  <si>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</si>
  <si>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</si>
  <si>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</si>
  <si>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</si>
  <si>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</si>
  <si>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</si>
  <si>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</si>
  <si>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</si>
  <si>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</si>
  <si>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</si>
  <si>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</si>
  <si>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</si>
  <si>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</si>
  <si>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</si>
  <si>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</si>
  <si>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</si>
  <si>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</si>
  <si>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</si>
  <si>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</si>
  <si>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</si>
  <si>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</si>
  <si>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</si>
  <si>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</si>
  <si>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</si>
  <si>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</si>
  <si>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</si>
  <si>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</si>
  <si>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</si>
  <si>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</si>
  <si>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</si>
  <si>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</si>
  <si>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</si>
  <si>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</si>
  <si>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</si>
  <si>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</si>
  <si>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</si>
  <si>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</si>
  <si>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</si>
  <si>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</si>
  <si>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</si>
  <si>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</si>
  <si>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</si>
  <si>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</si>
  <si>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</si>
  <si>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</si>
  <si>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</si>
  <si>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</si>
  <si>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</si>
  <si>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</si>
  <si>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</si>
  <si>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</si>
  <si>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</si>
  <si>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</si>
  <si>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</si>
  <si>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</si>
  <si>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</si>
  <si>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</si>
  <si>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</si>
  <si>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</si>
  <si>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</si>
  <si>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</si>
  <si>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</si>
  <si>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</si>
  <si>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</si>
  <si>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</si>
  <si>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</si>
  <si>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</si>
  <si>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</si>
  <si>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</si>
  <si>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</si>
  <si>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</si>
  <si>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</si>
  <si>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</si>
  <si>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</si>
  <si>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</si>
  <si>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</si>
  <si>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</si>
  <si>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</si>
  <si>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</si>
  <si>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</si>
  <si>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</si>
  <si>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</si>
  <si>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</si>
  <si>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</si>
  <si>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</si>
  <si>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</si>
  <si>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</si>
  <si>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</si>
  <si>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</si>
  <si>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</si>
  <si>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</si>
  <si>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</si>
  <si>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</si>
  <si>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</si>
  <si>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</si>
  <si>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</si>
  <si>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</si>
  <si>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</si>
  <si>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</si>
  <si>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</si>
  <si>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</si>
  <si>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</si>
  <si>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</si>
  <si>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</si>
  <si>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</si>
  <si>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</si>
  <si>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</si>
  <si>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</si>
  <si>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</si>
  <si>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</si>
  <si>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</si>
  <si>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</si>
  <si>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</si>
  <si>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</si>
  <si>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</si>
  <si>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</si>
  <si>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</si>
  <si>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</si>
  <si>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</si>
  <si>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</si>
  <si>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</si>
  <si>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</si>
  <si>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</si>
  <si>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</si>
  <si>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</si>
  <si>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</si>
  <si>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</si>
  <si>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</si>
  <si>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</si>
  <si>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</si>
  <si>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</si>
  <si>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</si>
  <si>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</si>
  <si>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</si>
  <si>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</si>
  <si>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</si>
  <si>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</si>
  <si>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</si>
  <si>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</si>
  <si>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</si>
  <si>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</si>
  <si>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</si>
  <si>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</si>
  <si>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</si>
  <si>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</si>
  <si>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</si>
  <si>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</si>
  <si>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</si>
  <si>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</si>
  <si>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</si>
  <si>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</si>
  <si>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</si>
  <si>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</si>
  <si>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</si>
  <si>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</si>
  <si>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</si>
  <si>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</si>
  <si>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</si>
  <si>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</si>
  <si>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</si>
  <si>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</si>
  <si>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</si>
  <si>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</si>
  <si>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</si>
  <si>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</si>
  <si>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</si>
  <si>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</si>
  <si>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</si>
  <si>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</si>
  <si>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</si>
  <si>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</si>
  <si>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</si>
  <si>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</si>
  <si>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</si>
  <si>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</si>
  <si>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</si>
  <si>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</si>
  <si>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</si>
  <si>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</si>
  <si>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</si>
  <si>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</si>
  <si>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</si>
  <si>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</si>
  <si>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</si>
  <si>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</si>
  <si>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</si>
  <si>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</si>
  <si>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</si>
  <si>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</si>
  <si>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</si>
  <si>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</si>
  <si>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</si>
  <si>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</si>
  <si>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</si>
  <si>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</si>
  <si>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</si>
  <si>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</si>
  <si>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</si>
  <si>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</si>
  <si>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</si>
  <si>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</si>
  <si>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</si>
  <si>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</si>
  <si>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</si>
  <si>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</si>
  <si>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</si>
  <si>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</si>
  <si>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</si>
  <si>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</si>
  <si>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</si>
  <si>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</si>
  <si>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</si>
  <si>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</si>
  <si>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</si>
  <si>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</si>
  <si>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</si>
  <si>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</si>
  <si>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</si>
  <si>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</si>
  <si>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</si>
  <si>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</si>
  <si>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</si>
  <si>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</si>
  <si>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</si>
  <si>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</si>
  <si>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</si>
  <si>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</si>
  <si>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</si>
  <si>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</si>
  <si>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</si>
  <si>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</si>
  <si>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</si>
  <si>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</si>
  <si>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</si>
  <si>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</si>
  <si>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</si>
  <si>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</si>
  <si>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</si>
  <si>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</si>
  <si>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</si>
  <si>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</si>
  <si>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</si>
  <si>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</si>
  <si>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</si>
  <si>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</si>
  <si>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</si>
  <si>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</si>
  <si>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</si>
  <si>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</si>
  <si>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</si>
  <si>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</si>
  <si>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</si>
  <si>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</si>
  <si>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</si>
  <si>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</si>
  <si>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</si>
  <si>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</si>
  <si>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</si>
  <si>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</si>
  <si>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</si>
  <si>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</si>
  <si>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</si>
  <si>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</si>
  <si>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</si>
  <si>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</si>
  <si>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</si>
  <si>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</si>
  <si>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</si>
  <si>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</si>
  <si>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</si>
  <si>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</si>
  <si>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</si>
  <si>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</si>
  <si>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</si>
  <si>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</si>
  <si>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</si>
  <si>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</si>
  <si>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</si>
  <si>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</si>
  <si>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</si>
  <si>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</si>
  <si>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</si>
  <si>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</si>
  <si>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</si>
  <si>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</si>
  <si>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</si>
  <si>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</si>
  <si>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</si>
  <si>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</si>
  <si>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</si>
  <si>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</si>
  <si>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</si>
  <si>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</si>
  <si>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</si>
  <si>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</si>
  <si>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</si>
  <si>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</si>
  <si>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</si>
  <si>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</si>
  <si>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</si>
  <si>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</si>
  <si>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</si>
  <si>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</si>
  <si>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</si>
  <si>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</si>
  <si>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</si>
  <si>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</si>
  <si>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</si>
  <si>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</si>
  <si>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</si>
  <si>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</si>
  <si>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</si>
  <si>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</si>
  <si>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</si>
  <si>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</si>
  <si>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</si>
  <si>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</si>
  <si>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</si>
  <si>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</si>
  <si>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</si>
  <si>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</si>
  <si>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</si>
  <si>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</si>
  <si>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</si>
  <si>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</si>
  <si>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</si>
  <si>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</si>
  <si>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</si>
  <si>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</si>
  <si>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</si>
  <si>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</si>
  <si>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</si>
  <si>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</si>
  <si>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</si>
  <si>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</si>
  <si>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</si>
  <si>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</si>
  <si>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</si>
  <si>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</si>
  <si>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</si>
  <si>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</si>
  <si>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</si>
  <si>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</si>
  <si>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</si>
  <si>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</si>
  <si>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</si>
  <si>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</si>
  <si>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</si>
  <si>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</si>
  <si>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</si>
  <si>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</si>
  <si>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</si>
  <si>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</si>
  <si>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</si>
  <si>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</si>
  <si>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</si>
  <si>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</si>
  <si>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</si>
  <si>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</si>
  <si>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</si>
  <si>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</si>
  <si>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</si>
  <si>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</si>
  <si>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</si>
  <si>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</si>
  <si>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</si>
  <si>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</si>
  <si>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</si>
  <si>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</si>
  <si>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</si>
  <si>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</si>
  <si>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</si>
  <si>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</si>
  <si>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</si>
  <si>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</si>
  <si>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</si>
  <si>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</si>
  <si>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</si>
  <si>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</si>
  <si>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</si>
  <si>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</si>
  <si>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</si>
  <si>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</si>
  <si>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</si>
  <si>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</si>
  <si>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</si>
  <si>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</si>
  <si>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</si>
  <si>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</si>
  <si>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</si>
  <si>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</si>
  <si>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</si>
  <si>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</si>
  <si>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</si>
  <si>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</si>
  <si>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</si>
  <si>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</si>
  <si>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</si>
  <si>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</si>
  <si>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</si>
  <si>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</si>
  <si>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</si>
  <si>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</si>
  <si>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</si>
  <si>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</si>
  <si>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</si>
  <si>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</si>
  <si>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</si>
  <si>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</si>
  <si>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</si>
  <si>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</si>
  <si>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</si>
  <si>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</si>
  <si>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</si>
  <si>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</si>
  <si>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</si>
  <si>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</si>
  <si>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</si>
  <si>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</si>
  <si>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</si>
  <si>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</si>
  <si>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</si>
  <si>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</si>
  <si>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</si>
  <si>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</si>
  <si>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</si>
  <si>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</si>
  <si>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</si>
  <si>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</si>
  <si>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</si>
  <si>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</si>
  <si>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</si>
  <si>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</si>
  <si>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</si>
  <si>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</si>
  <si>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</si>
  <si>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</si>
  <si>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</si>
  <si>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</si>
  <si>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</si>
  <si>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</si>
  <si>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</si>
  <si>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</si>
  <si>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</si>
  <si>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</si>
  <si>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</si>
  <si>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</si>
  <si>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</si>
  <si>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</si>
  <si>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</si>
  <si>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</si>
  <si>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</si>
  <si>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</si>
  <si>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</si>
  <si>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</si>
  <si>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</si>
  <si>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</si>
  <si>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</si>
  <si>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</si>
  <si>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</si>
  <si>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</si>
  <si>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</si>
  <si>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</si>
  <si>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</si>
  <si>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</si>
  <si>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</si>
  <si>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</si>
  <si>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</si>
  <si>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</si>
  <si>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</si>
  <si>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</si>
  <si>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</si>
  <si>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</si>
  <si>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</si>
  <si>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</si>
  <si>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</si>
  <si>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</si>
  <si>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</si>
  <si>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</si>
  <si>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</si>
  <si>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</si>
  <si>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</si>
  <si>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</si>
  <si>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</si>
  <si>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</si>
  <si>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</si>
  <si>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</si>
  <si>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</si>
  <si>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</si>
  <si>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</si>
  <si>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</si>
  <si>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</si>
  <si>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</si>
  <si>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</si>
  <si>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</si>
  <si>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</si>
  <si>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</si>
  <si>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</si>
  <si>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</si>
  <si>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</si>
  <si>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</si>
  <si>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</si>
  <si>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</si>
  <si>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</si>
  <si>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</si>
  <si>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</si>
  <si>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</si>
  <si>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</si>
  <si>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</si>
  <si>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</si>
  <si>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</si>
  <si>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</si>
  <si>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</si>
  <si>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</si>
  <si>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</si>
  <si>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</si>
  <si>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</si>
  <si>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</si>
  <si>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</si>
  <si>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</si>
  <si>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</si>
  <si>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</si>
  <si>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</si>
  <si>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</si>
  <si>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</si>
  <si>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</si>
  <si>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</si>
  <si>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</si>
  <si>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</si>
  <si>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</si>
  <si>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</si>
  <si>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</si>
  <si>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</si>
  <si>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</si>
  <si>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</si>
  <si>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</si>
  <si>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</si>
  <si>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</si>
  <si>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</si>
  <si>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</si>
  <si>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</si>
  <si>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</si>
  <si>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</si>
  <si>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</si>
  <si>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</si>
  <si>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</si>
  <si>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</si>
  <si>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</si>
  <si>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</si>
  <si>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</si>
  <si>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</si>
  <si>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</si>
  <si>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</si>
  <si>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</si>
  <si>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</si>
  <si>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</si>
  <si>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</si>
  <si>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</si>
  <si>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</si>
  <si>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</si>
  <si>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</si>
  <si>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</si>
  <si>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</si>
  <si>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</si>
  <si>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</si>
  <si>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</si>
  <si>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</si>
  <si>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</si>
  <si>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</si>
  <si>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</si>
  <si>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</si>
  <si>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</si>
  <si>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</si>
  <si>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</si>
  <si>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</si>
  <si>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</si>
  <si>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</si>
  <si>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</si>
  <si>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</si>
  <si>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</si>
  <si>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</si>
  <si>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</si>
  <si>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</si>
  <si>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</si>
  <si>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</si>
  <si>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</si>
  <si>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</si>
  <si>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</si>
  <si>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</si>
  <si>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</si>
  <si>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</si>
  <si>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</si>
  <si>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</si>
  <si>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</si>
  <si>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</si>
  <si>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</si>
  <si>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</si>
  <si>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</si>
  <si>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</si>
  <si>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</si>
  <si>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</si>
  <si>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</si>
  <si>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</si>
  <si>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</si>
  <si>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</si>
  <si>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</si>
  <si>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</si>
  <si>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</si>
  <si>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</si>
  <si>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</si>
  <si>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</si>
  <si>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</si>
  <si>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</si>
  <si>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</si>
  <si>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</si>
  <si>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</si>
  <si>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</si>
  <si>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</si>
  <si>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</si>
  <si>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</si>
  <si>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</si>
  <si>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</si>
  <si>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</si>
  <si>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</si>
  <si>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</si>
  <si>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</si>
  <si>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</si>
  <si>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</si>
  <si>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</si>
  <si>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</si>
  <si>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</si>
  <si>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</si>
  <si>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</si>
  <si>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</si>
  <si>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</si>
  <si>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</si>
  <si>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</si>
  <si>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</si>
  <si>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</si>
  <si>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</si>
  <si>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</si>
  <si>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</si>
  <si>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</si>
  <si>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</si>
  <si>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</si>
  <si>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</si>
  <si>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</si>
  <si>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</si>
  <si>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</si>
  <si>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</si>
  <si>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</si>
  <si>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</si>
  <si>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</si>
  <si>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</si>
  <si>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</si>
  <si>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</si>
  <si>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</si>
  <si>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</si>
  <si>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</si>
  <si>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</si>
  <si>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</si>
  <si>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</si>
  <si>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</si>
  <si>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</si>
  <si>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</si>
  <si>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</si>
  <si>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</si>
  <si>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</si>
  <si>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</si>
  <si>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</si>
  <si>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</si>
  <si>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</si>
  <si>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</si>
  <si>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</si>
  <si>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</si>
  <si>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</si>
  <si>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</si>
  <si>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</si>
  <si>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</si>
  <si>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</si>
  <si>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</si>
  <si>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</si>
  <si>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</si>
  <si>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</si>
  <si>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</si>
  <si>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</si>
  <si>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</si>
  <si>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</si>
  <si>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</si>
  <si>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</si>
  <si>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</si>
  <si>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</si>
  <si>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</si>
  <si>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</si>
  <si>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</si>
  <si>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</si>
  <si>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</si>
  <si>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</si>
  <si>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</si>
  <si>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</si>
  <si>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</si>
  <si>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</si>
  <si>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</si>
  <si>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</si>
  <si>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</si>
  <si>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</si>
  <si>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</si>
  <si>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</si>
  <si>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</si>
  <si>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</si>
  <si>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</si>
  <si>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</si>
  <si>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</si>
  <si>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</si>
  <si>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</si>
  <si>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</si>
  <si>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</si>
  <si>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</si>
  <si>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</si>
  <si>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</si>
  <si>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</si>
  <si>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</si>
  <si>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</si>
  <si>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</si>
  <si>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</si>
  <si>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</si>
  <si>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</si>
  <si>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</si>
  <si>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</si>
  <si>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</si>
  <si>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</si>
  <si>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</si>
  <si>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</si>
  <si>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</si>
  <si>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</si>
  <si>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</si>
  <si>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</si>
  <si>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</si>
  <si>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</si>
  <si>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</si>
  <si>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</si>
  <si>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</si>
  <si>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</si>
  <si>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</si>
  <si>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</si>
  <si>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</si>
  <si>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</si>
  <si>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</si>
  <si>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</si>
  <si>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</si>
  <si>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</si>
  <si>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</si>
  <si>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</si>
  <si>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</si>
  <si>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</si>
  <si>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</si>
  <si>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</si>
  <si>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</si>
  <si>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</si>
  <si>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</si>
  <si>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</si>
  <si>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</si>
  <si>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</si>
  <si>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</si>
  <si>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</si>
  <si>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</si>
  <si>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</si>
  <si>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</si>
  <si>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</si>
  <si>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</si>
  <si>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</si>
  <si>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</si>
  <si>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</si>
  <si>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</si>
  <si>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</si>
  <si>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</si>
  <si>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</si>
  <si>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</si>
  <si>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</si>
  <si>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</si>
  <si>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</si>
  <si>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</si>
  <si>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</si>
  <si>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</si>
  <si>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</si>
  <si>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</si>
  <si>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</si>
  <si>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</si>
  <si>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</si>
  <si>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</si>
  <si>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</si>
  <si>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</si>
  <si>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</si>
  <si>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</si>
  <si>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</si>
  <si>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</si>
  <si>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</si>
  <si>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</si>
  <si>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</si>
  <si>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</si>
  <si>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</si>
  <si>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</si>
  <si>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</si>
  <si>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</si>
  <si>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</si>
  <si>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</si>
  <si>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</si>
  <si>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</si>
  <si>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</si>
  <si>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</si>
  <si>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</si>
  <si>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</si>
  <si>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</si>
  <si>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</si>
  <si>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</si>
  <si>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</si>
  <si>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</si>
  <si>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</si>
  <si>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</si>
  <si>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</si>
  <si>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</si>
  <si>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</si>
  <si>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</si>
  <si>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</si>
  <si>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</si>
  <si>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</si>
  <si>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</si>
  <si>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</si>
  <si>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</si>
  <si>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</si>
  <si>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</si>
  <si>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</si>
  <si>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</si>
  <si>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</si>
  <si>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</si>
  <si>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</si>
  <si>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</si>
  <si>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</si>
  <si>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</si>
  <si>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</si>
  <si>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</si>
  <si>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</si>
  <si>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</si>
  <si>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</si>
  <si>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</si>
  <si>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</si>
  <si>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</si>
  <si>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</si>
  <si>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</si>
  <si>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</si>
  <si>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</si>
  <si>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</si>
  <si>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</si>
  <si>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</si>
  <si>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</si>
  <si>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</si>
  <si>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</si>
  <si>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</si>
  <si>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</si>
  <si>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</si>
  <si>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</si>
  <si>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</si>
  <si>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</si>
  <si>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</si>
  <si>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</si>
  <si>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</si>
  <si>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</si>
  <si>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</si>
  <si>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</si>
  <si>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</si>
  <si>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</si>
  <si>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</si>
  <si>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</si>
  <si>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</si>
  <si>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</si>
  <si>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</si>
  <si>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</si>
  <si>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</si>
  <si>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</si>
  <si>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</si>
  <si>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</si>
  <si>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</si>
  <si>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</si>
  <si>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</si>
  <si>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</si>
  <si>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</si>
  <si>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</si>
  <si>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</si>
  <si>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</si>
  <si>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</si>
  <si>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</si>
  <si>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</si>
  <si>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</si>
  <si>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</si>
  <si>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</si>
  <si>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</si>
  <si>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</si>
  <si>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</si>
  <si>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</si>
  <si>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</si>
  <si>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</si>
  <si>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</si>
  <si>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</si>
  <si>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</si>
  <si>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</si>
  <si>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</si>
  <si>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</si>
  <si>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</si>
  <si>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</si>
  <si>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</si>
  <si>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</si>
  <si>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</si>
  <si>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</si>
  <si>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</si>
  <si>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</si>
  <si>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</si>
  <si>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</si>
  <si>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</si>
  <si>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</si>
  <si>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</si>
  <si>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</si>
  <si>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</si>
  <si>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</si>
  <si>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</si>
  <si>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</si>
  <si>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</si>
  <si>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</si>
  <si>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</si>
  <si>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</si>
  <si>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</si>
  <si>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</si>
  <si>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</si>
  <si>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</si>
  <si>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</si>
  <si>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</si>
  <si>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</si>
  <si>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</si>
  <si>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</si>
  <si>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</si>
  <si>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</si>
  <si>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</si>
  <si>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</si>
  <si>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</si>
  <si>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</si>
  <si>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</si>
  <si>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</si>
  <si>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</si>
  <si>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</si>
  <si>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</si>
  <si>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</si>
  <si>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</si>
  <si>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</si>
  <si>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</si>
  <si>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</si>
  <si>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</si>
  <si>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</si>
  <si>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</si>
  <si>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</si>
  <si>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</si>
  <si>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</si>
  <si>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</si>
  <si>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</si>
  <si>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</si>
  <si>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</si>
  <si>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</si>
  <si>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</si>
  <si>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</si>
  <si>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</si>
  <si>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</si>
  <si>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</si>
  <si>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</si>
  <si>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</si>
  <si>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</si>
  <si>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</si>
  <si>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</si>
  <si>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</si>
  <si>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</si>
  <si>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</si>
  <si>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</si>
  <si>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</si>
  <si>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</si>
  <si>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</si>
  <si>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</si>
  <si>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</si>
  <si>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</si>
  <si>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</si>
  <si>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</si>
  <si>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</si>
  <si>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</si>
  <si>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</si>
  <si>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</si>
  <si>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</si>
  <si>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</si>
  <si>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</si>
  <si>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</si>
  <si>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</si>
  <si>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</si>
  <si>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</si>
  <si>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</si>
  <si>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</si>
  <si>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</si>
  <si>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</si>
  <si>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</si>
  <si>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</si>
  <si>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</si>
  <si>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</si>
  <si>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</si>
  <si>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</si>
  <si>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</si>
  <si>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</si>
  <si>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</si>
  <si>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</si>
  <si>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</si>
  <si>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</si>
  <si>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</si>
  <si>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</si>
  <si>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</si>
  <si>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</si>
  <si>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</si>
  <si>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</si>
  <si>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</si>
  <si>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</si>
  <si>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</si>
  <si>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</si>
  <si>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</si>
  <si>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</si>
  <si>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</si>
  <si>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</si>
  <si>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</si>
  <si>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</si>
  <si>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</si>
  <si>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</si>
  <si>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</si>
  <si>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</si>
  <si>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</si>
  <si>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</si>
  <si>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</si>
  <si>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</si>
  <si>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</si>
  <si>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</si>
  <si>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</si>
  <si>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</si>
  <si>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</si>
  <si>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</si>
  <si>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</si>
  <si>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</si>
  <si>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</si>
  <si>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</si>
  <si>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</si>
  <si>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</si>
  <si>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</si>
  <si>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</si>
  <si>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</si>
  <si>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</si>
  <si>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</si>
  <si>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</si>
  <si>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</si>
  <si>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</si>
  <si>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</si>
  <si>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</si>
  <si>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</si>
  <si>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</si>
  <si>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</si>
  <si>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</si>
  <si>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</si>
  <si>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</si>
  <si>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</si>
  <si>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</si>
  <si>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</si>
  <si>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</si>
  <si>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</si>
  <si>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</si>
  <si>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</si>
  <si>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</si>
  <si>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</si>
  <si>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</si>
  <si>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</si>
  <si>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</si>
  <si>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</si>
  <si>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</si>
  <si>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</si>
  <si>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</si>
  <si>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</si>
  <si>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</si>
  <si>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</si>
  <si>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</si>
  <si>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</si>
  <si>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</si>
  <si>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</si>
  <si>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</si>
  <si>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</si>
  <si>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</si>
  <si>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</si>
  <si>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</si>
  <si>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</si>
  <si>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</si>
  <si>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</si>
  <si>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</si>
  <si>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</si>
  <si>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</si>
  <si>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</si>
  <si>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</si>
  <si>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</si>
  <si>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</si>
  <si>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</si>
  <si>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</si>
  <si>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</si>
  <si>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</si>
  <si>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</si>
  <si>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</si>
  <si>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</si>
  <si>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</si>
  <si>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</si>
  <si>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</si>
  <si>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</si>
  <si>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</si>
  <si>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</si>
  <si>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</si>
  <si>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</si>
  <si>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</si>
  <si>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</si>
  <si>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</si>
  <si>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</si>
  <si>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</si>
  <si>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</si>
  <si>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</si>
  <si>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</si>
  <si>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</si>
  <si>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</si>
  <si>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</si>
  <si>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</si>
  <si>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</si>
  <si>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</si>
  <si>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</si>
  <si>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</si>
  <si>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</si>
  <si>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</si>
  <si>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</si>
  <si>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</si>
  <si>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</si>
  <si>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</si>
  <si>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</si>
  <si>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</si>
  <si>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</si>
  <si>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</si>
  <si>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</si>
  <si>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</si>
  <si>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</si>
  <si>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</si>
  <si>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</si>
  <si>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</si>
  <si>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</si>
  <si>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</si>
  <si>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</si>
  <si>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</si>
  <si>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</si>
  <si>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</si>
  <si>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</si>
  <si>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</si>
  <si>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</si>
  <si>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</si>
  <si>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</si>
  <si>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</si>
  <si>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</si>
  <si>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</si>
  <si>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</si>
  <si>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</si>
  <si>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</si>
  <si>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</si>
  <si>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</si>
  <si>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</si>
  <si>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</si>
  <si>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</si>
  <si>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</si>
  <si>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</si>
  <si>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</si>
  <si>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</si>
  <si>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</si>
  <si>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</si>
  <si>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</si>
  <si>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</si>
  <si>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</si>
  <si>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</si>
  <si>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</si>
  <si>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</si>
  <si>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</si>
  <si>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</si>
  <si>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</si>
  <si>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</si>
  <si>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</si>
  <si>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</si>
  <si>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</si>
  <si>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</si>
  <si>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</si>
  <si>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</si>
  <si>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</si>
  <si>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</si>
  <si>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</si>
  <si>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</si>
  <si>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</si>
  <si>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</si>
  <si>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</si>
  <si>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</si>
  <si>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</si>
  <si>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</si>
  <si>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</si>
  <si>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</si>
  <si>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</si>
  <si>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</si>
  <si>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</si>
  <si>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</si>
  <si>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</si>
  <si>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</si>
  <si>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</si>
  <si>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</si>
  <si>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</si>
  <si>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</si>
  <si>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</si>
  <si>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</si>
  <si>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</si>
  <si>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</si>
  <si>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</si>
  <si>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</si>
  <si>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</si>
  <si>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</si>
  <si>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</si>
  <si>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</si>
  <si>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</si>
  <si>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</si>
  <si>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</si>
  <si>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</si>
  <si>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</si>
  <si>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</si>
  <si>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</si>
  <si>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</si>
  <si>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</si>
  <si>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</si>
  <si>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</si>
  <si>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</si>
  <si>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</si>
  <si>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</si>
  <si>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</si>
  <si>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</si>
  <si>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</si>
  <si>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</si>
  <si>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</si>
  <si>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</si>
  <si>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</si>
  <si>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</si>
  <si>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</si>
  <si>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</si>
  <si>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</si>
  <si>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</si>
  <si>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</si>
  <si>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</si>
  <si>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</si>
  <si>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</si>
  <si>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</si>
  <si>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</si>
  <si>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</si>
  <si>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</si>
  <si>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</si>
  <si>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</si>
  <si>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</si>
  <si>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</si>
  <si>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</si>
  <si>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</si>
  <si>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</si>
  <si>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</si>
  <si>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</si>
  <si>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</si>
  <si>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</si>
  <si>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</si>
  <si>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</si>
  <si>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</si>
  <si>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</si>
  <si>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</si>
  <si>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</si>
  <si>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</si>
  <si>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</si>
  <si>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</si>
  <si>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</si>
  <si>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</si>
  <si>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</si>
  <si>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</si>
  <si>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</si>
  <si>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</si>
  <si>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</si>
  <si>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</si>
  <si>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</si>
  <si>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</si>
  <si>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</si>
  <si>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</si>
  <si>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</si>
  <si>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</si>
  <si>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</si>
  <si>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</si>
  <si>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</si>
  <si>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</si>
  <si>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</si>
  <si>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</si>
  <si>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</si>
  <si>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</si>
  <si>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</si>
  <si>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</si>
  <si>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</si>
  <si>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</si>
  <si>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</si>
  <si>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</si>
  <si>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</si>
  <si>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</si>
  <si>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</si>
  <si>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</si>
  <si>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</si>
  <si>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</si>
  <si>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</si>
  <si>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</si>
  <si>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</si>
  <si>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</si>
  <si>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</si>
  <si>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</si>
  <si>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</si>
  <si>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</si>
  <si>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</si>
  <si>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</si>
  <si>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</si>
  <si>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</si>
  <si>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</si>
  <si>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</si>
  <si>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</si>
  <si>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</si>
  <si>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</si>
  <si>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</si>
  <si>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</si>
  <si>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</si>
  <si>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</si>
  <si>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</si>
  <si>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</si>
  <si>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</si>
  <si>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</si>
  <si>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</si>
  <si>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</si>
  <si>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</si>
  <si>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</si>
  <si>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</si>
  <si>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</si>
  <si>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</si>
  <si>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</si>
  <si>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</si>
  <si>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</si>
  <si>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</si>
  <si>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</si>
  <si>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</si>
  <si>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</si>
  <si>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</si>
  <si>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</si>
  <si>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</si>
  <si>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</si>
  <si>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</si>
  <si>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</si>
  <si>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</si>
  <si>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</si>
  <si>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</si>
  <si>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</si>
  <si>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</si>
  <si>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</si>
  <si>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</si>
  <si>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</si>
  <si>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</si>
  <si>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</si>
  <si>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</si>
  <si>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</si>
  <si>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</si>
  <si>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</si>
  <si>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</si>
  <si>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</si>
  <si>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</si>
  <si>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</si>
  <si>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</si>
  <si>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</si>
  <si>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</si>
  <si>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</si>
  <si>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</si>
  <si>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</si>
  <si>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</si>
  <si>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</si>
  <si>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</si>
  <si>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</si>
  <si>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</si>
  <si>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</si>
  <si>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</si>
  <si>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</si>
  <si>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</si>
  <si>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</si>
  <si>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</si>
  <si>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</si>
  <si>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</si>
  <si>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</si>
  <si>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</si>
  <si>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</si>
  <si>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</si>
  <si>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</si>
  <si>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</si>
  <si>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</si>
  <si>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</si>
  <si>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</si>
  <si>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</si>
  <si>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</si>
  <si>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</si>
  <si>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</si>
  <si>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</si>
  <si>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</si>
  <si>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</si>
  <si>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</si>
  <si>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</si>
  <si>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</si>
  <si>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</si>
  <si>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</si>
  <si>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</si>
  <si>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</si>
  <si>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</si>
  <si>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</si>
  <si>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</si>
  <si>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</si>
  <si>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</si>
  <si>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</si>
  <si>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</si>
  <si>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</si>
  <si>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</si>
  <si>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</si>
  <si>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</si>
  <si>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</si>
  <si>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</si>
  <si>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</si>
  <si>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</si>
  <si>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</si>
  <si>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</si>
  <si>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</si>
  <si>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</si>
  <si>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</si>
  <si>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</si>
  <si>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</si>
  <si>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</si>
  <si>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</si>
  <si>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</si>
  <si>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</si>
  <si>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</si>
  <si>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</si>
  <si>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</si>
  <si>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</si>
  <si>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</si>
  <si>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</si>
  <si>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</si>
  <si>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</si>
  <si>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</si>
  <si>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</si>
  <si>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</si>
  <si>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</si>
  <si>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</si>
  <si>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</si>
  <si>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</si>
  <si>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</si>
  <si>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</si>
  <si>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</si>
  <si>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</si>
  <si>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</si>
  <si>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</si>
  <si>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</si>
  <si>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</si>
  <si>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</si>
  <si>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</si>
  <si>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</si>
  <si>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</si>
  <si>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</si>
  <si>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</si>
  <si>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</si>
  <si>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</si>
  <si>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</si>
  <si>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</si>
  <si>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</si>
  <si>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</si>
  <si>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</si>
  <si>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</si>
  <si>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</si>
  <si>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</si>
  <si>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</si>
  <si>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</si>
  <si>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</si>
  <si>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</si>
  <si>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</si>
  <si>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</si>
  <si>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</si>
  <si>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</si>
  <si>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</si>
  <si>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</si>
  <si>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</si>
  <si>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</si>
  <si>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</si>
  <si>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</si>
  <si>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</si>
  <si>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</si>
  <si>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</si>
  <si>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</si>
  <si>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</si>
  <si>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</si>
  <si>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</si>
  <si>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</si>
  <si>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</si>
  <si>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</si>
  <si>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</si>
  <si>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</si>
  <si>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</si>
  <si>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</si>
  <si>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</si>
  <si>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</si>
  <si>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</si>
  <si>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</si>
  <si>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</si>
  <si>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</si>
  <si>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</si>
  <si>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</si>
  <si>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</si>
  <si>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</si>
  <si>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</si>
  <si>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</si>
  <si>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</si>
  <si>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</si>
  <si>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</si>
  <si>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</si>
  <si>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</si>
  <si>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</si>
  <si>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</si>
  <si>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</si>
  <si>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</si>
  <si>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</si>
  <si>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</si>
  <si>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</si>
  <si>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</si>
  <si>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</si>
  <si>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</si>
  <si>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</si>
  <si>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</si>
  <si>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</si>
  <si>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</si>
  <si>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</si>
  <si>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</si>
  <si>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</si>
  <si>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</si>
  <si>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</si>
  <si>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</si>
  <si>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</si>
  <si>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</si>
  <si>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</si>
  <si>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</si>
  <si>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</si>
  <si>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</si>
  <si>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</si>
  <si>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</si>
  <si>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</si>
  <si>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</si>
  <si>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</si>
  <si>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</si>
  <si>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</si>
  <si>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</si>
  <si>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</si>
  <si>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</si>
  <si>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</si>
  <si>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</si>
  <si>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</si>
  <si>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</si>
  <si>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</si>
  <si>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</si>
  <si>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</si>
  <si>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</si>
  <si>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</si>
  <si>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</si>
  <si>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</si>
  <si>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</si>
  <si>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</si>
  <si>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</si>
  <si>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</si>
  <si>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</si>
  <si>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</si>
  <si>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</si>
  <si>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</si>
  <si>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</si>
  <si>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</si>
  <si>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</si>
  <si>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</si>
  <si>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</si>
  <si>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</si>
  <si>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</si>
  <si>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</si>
  <si>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</si>
  <si>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</si>
  <si>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</si>
  <si>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</si>
  <si>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</si>
  <si>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</si>
  <si>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</si>
  <si>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</si>
  <si>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</si>
  <si>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</si>
  <si>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</si>
  <si>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</si>
  <si>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</si>
  <si>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</si>
  <si>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</si>
  <si>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</si>
  <si>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</si>
  <si>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</si>
  <si>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</si>
  <si>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</si>
  <si>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</si>
  <si>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</si>
  <si>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</si>
  <si>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</si>
  <si>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</si>
  <si>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</si>
  <si>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</si>
  <si>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DTEL Zona Sur</t>
  </si>
  <si>
    <t xml:space="preserve">Cardenas, Melvin </t>
  </si>
  <si>
    <t>PROBLEMA ELECTRICO</t>
  </si>
  <si>
    <t>2 Gavetas Vacías y 1 Fallando</t>
  </si>
  <si>
    <t>3 Gavetas Vacías</t>
  </si>
  <si>
    <t xml:space="preserve">Gil Carrera, Santiago </t>
  </si>
  <si>
    <t>Moreta, Christian Aury</t>
  </si>
  <si>
    <t xml:space="preserve">DISPENSADOR </t>
  </si>
  <si>
    <t>3335903293 </t>
  </si>
  <si>
    <t>3335903262 </t>
  </si>
  <si>
    <t>3335903219 </t>
  </si>
  <si>
    <t>3335903204 </t>
  </si>
  <si>
    <t>3335903299 </t>
  </si>
  <si>
    <t>3335903399 </t>
  </si>
  <si>
    <t>3335903316 </t>
  </si>
  <si>
    <t>3335903384 </t>
  </si>
  <si>
    <t>3335903393 </t>
  </si>
  <si>
    <t>3335903409 </t>
  </si>
  <si>
    <t>3335903404 </t>
  </si>
  <si>
    <t>3335903402 </t>
  </si>
  <si>
    <t>3335903202 </t>
  </si>
  <si>
    <t>3335903206 </t>
  </si>
  <si>
    <t>3335903214 </t>
  </si>
  <si>
    <t>3335903223 </t>
  </si>
  <si>
    <t>3335903250 </t>
  </si>
  <si>
    <t>3335903365 </t>
  </si>
  <si>
    <t>3335903368 </t>
  </si>
  <si>
    <t>3335903370 </t>
  </si>
  <si>
    <t>3335903389 </t>
  </si>
  <si>
    <t>3335903391 </t>
  </si>
  <si>
    <t>3335903392 </t>
  </si>
  <si>
    <t>3335903463 </t>
  </si>
  <si>
    <t>3335903382 </t>
  </si>
  <si>
    <t>3335903446 </t>
  </si>
  <si>
    <t>3335903482</t>
  </si>
  <si>
    <t>3335903481</t>
  </si>
  <si>
    <t>3335903480</t>
  </si>
  <si>
    <t>3335903479</t>
  </si>
  <si>
    <t>3335903478</t>
  </si>
  <si>
    <t>3335903471</t>
  </si>
  <si>
    <t>3335903470</t>
  </si>
  <si>
    <t>3335903469</t>
  </si>
  <si>
    <t>3335903224 </t>
  </si>
  <si>
    <t>3335903358 </t>
  </si>
  <si>
    <t>3335903407 </t>
  </si>
  <si>
    <t>3335903447 </t>
  </si>
  <si>
    <t>3335903448 </t>
  </si>
  <si>
    <t>3335903449 </t>
  </si>
  <si>
    <t>3335903465 </t>
  </si>
  <si>
    <t>3335903466 </t>
  </si>
  <si>
    <t>3335903467 </t>
  </si>
  <si>
    <t>3335903328 </t>
  </si>
  <si>
    <t>3335903400 </t>
  </si>
  <si>
    <t>3335903244 </t>
  </si>
  <si>
    <t>1 Vacia y 2 Fallando</t>
  </si>
  <si>
    <t>3335903511</t>
  </si>
  <si>
    <t>3335903510</t>
  </si>
  <si>
    <t>3335903509</t>
  </si>
  <si>
    <t>3335903508</t>
  </si>
  <si>
    <t>3335903507</t>
  </si>
  <si>
    <t>3335903506</t>
  </si>
  <si>
    <t>3335903505</t>
  </si>
  <si>
    <t>3335903504</t>
  </si>
  <si>
    <t>3335903503</t>
  </si>
  <si>
    <t>3335903502</t>
  </si>
  <si>
    <t>3335903501</t>
  </si>
  <si>
    <t>3335903500</t>
  </si>
  <si>
    <t>3335903499</t>
  </si>
  <si>
    <t>3335903498</t>
  </si>
  <si>
    <t>3335903497</t>
  </si>
  <si>
    <t>3335903496</t>
  </si>
  <si>
    <t>3335903495</t>
  </si>
  <si>
    <t>3335903494</t>
  </si>
  <si>
    <t>3335903492</t>
  </si>
  <si>
    <t>3335903491</t>
  </si>
  <si>
    <t>3335903490</t>
  </si>
  <si>
    <t>3335903489</t>
  </si>
  <si>
    <t>3335903488</t>
  </si>
  <si>
    <t>3335903487</t>
  </si>
  <si>
    <t>3335903486</t>
  </si>
  <si>
    <t>3335903485</t>
  </si>
  <si>
    <t>3335903533</t>
  </si>
  <si>
    <t>3335903532</t>
  </si>
  <si>
    <t>3335903531</t>
  </si>
  <si>
    <t>3335903530</t>
  </si>
  <si>
    <t>3335903529</t>
  </si>
  <si>
    <t>3335903528</t>
  </si>
  <si>
    <t>3335903527</t>
  </si>
  <si>
    <t>3335903526</t>
  </si>
  <si>
    <t>3335903525</t>
  </si>
  <si>
    <t>3335903524</t>
  </si>
  <si>
    <t>3335903523</t>
  </si>
  <si>
    <t>3335903522</t>
  </si>
  <si>
    <t>3335903521</t>
  </si>
  <si>
    <t>3335903520</t>
  </si>
  <si>
    <t>3335903519</t>
  </si>
  <si>
    <t>3335903517</t>
  </si>
  <si>
    <t>30 Mayo de 2021</t>
  </si>
  <si>
    <t>3335903540</t>
  </si>
  <si>
    <t>3335903539</t>
  </si>
  <si>
    <t>3335903538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</si>
</sst>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6"/>
      <tableStyleElement type="headerRow" dxfId="175"/>
      <tableStyleElement type="totalRow" dxfId="174"/>
      <tableStyleElement type="firstColumn" dxfId="173"/>
      <tableStyleElement type="lastColumn" dxfId="172"/>
      <tableStyleElement type="firstRowStripe" dxfId="171"/>
      <tableStyleElement type="firstColumnStripe" dxfId="1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0"/>
  <sheetViews>
    <sheetView tabSelected="1" zoomScale="70" zoomScaleNormal="70" workbookViewId="0">
      <pane ySplit="4" topLeftCell="A5" activePane="bottomLeft" state="frozen"/>
      <selection pane="bottomLeft" activeCell="D10" sqref="D10"/>
    </sheetView>
  </sheetViews>
  <sheetFormatPr baseColWidth="10" defaultColWidth="25.88671875" defaultRowHeight="14.4" x14ac:dyDescent="0.3"/>
  <cols>
    <col min="1" max="1" width="25.6640625" style="87" bestFit="1" customWidth="1"/>
    <col min="2" max="2" width="21.109375" style="106" bestFit="1" customWidth="1"/>
    <col min="3" max="3" width="17.6640625" style="44" bestFit="1" customWidth="1"/>
    <col min="4" max="4" width="28.33203125" style="87" bestFit="1" customWidth="1"/>
    <col min="5" max="5" width="13.44140625" style="82" bestFit="1" customWidth="1"/>
    <col min="6" max="6" width="11.6640625" style="45" bestFit="1" customWidth="1"/>
    <col min="7" max="7" width="60.33203125" style="45" bestFit="1" customWidth="1"/>
    <col min="8" max="11" width="5.88671875" style="45" bestFit="1" customWidth="1"/>
    <col min="12" max="12" width="52" style="45" bestFit="1" customWidth="1"/>
    <col min="13" max="13" width="20.109375" style="87" bestFit="1" customWidth="1"/>
    <col min="14" max="14" width="18.88671875" style="87" bestFit="1" customWidth="1"/>
    <col min="15" max="15" width="42.5546875" style="87" bestFit="1" customWidth="1"/>
    <col min="16" max="16" width="17.44140625" style="89" bestFit="1" customWidth="1"/>
    <col min="17" max="17" width="52" style="75" bestFit="1" customWidth="1"/>
    <col min="18" max="16384" width="25.88671875" style="43"/>
  </cols>
  <sheetData>
    <row r="1" spans="1:17" ht="17.399999999999999" x14ac:dyDescent="0.3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7.399999999999999" x14ac:dyDescent="0.3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" thickBot="1" x14ac:dyDescent="0.35">
      <c r="A3" s="158" t="s">
        <v>2649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7.399999999999999" x14ac:dyDescent="0.3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7.399999999999999" x14ac:dyDescent="0.3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50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1" t="s">
        <v>2219</v>
      </c>
    </row>
    <row r="6" spans="1:17" ht="17.399999999999999" x14ac:dyDescent="0.3">
      <c r="A6" s="131" t="str">
        <f>VLOOKUP(E6,'LISTADO ATM'!$A$2:$C$898,3,0)</f>
        <v>DISTRITO NACIONAL</v>
      </c>
      <c r="B6" s="126">
        <v>3335900151</v>
      </c>
      <c r="C6" s="133">
        <v>44342.670173611114</v>
      </c>
      <c r="D6" s="133" t="s">
        <v>2180</v>
      </c>
      <c r="E6" s="121">
        <v>31</v>
      </c>
      <c r="F6" s="142" t="str">
        <f>VLOOKUP(E6,VIP!$A$2:$O13499,2,0)</f>
        <v>DRBR031</v>
      </c>
      <c r="G6" s="131" t="str">
        <f>VLOOKUP(E6,'LISTADO ATM'!$A$2:$B$897,2,0)</f>
        <v xml:space="preserve">ATM Oficina San Martín I </v>
      </c>
      <c r="H6" s="131" t="str">
        <f>VLOOKUP(E6,VIP!$A$2:$O18362,7,FALSE)</f>
        <v>Si</v>
      </c>
      <c r="I6" s="131" t="str">
        <f>VLOOKUP(E6,VIP!$A$2:$O10327,8,FALSE)</f>
        <v>Si</v>
      </c>
      <c r="J6" s="131" t="str">
        <f>VLOOKUP(E6,VIP!$A$2:$O10277,8,FALSE)</f>
        <v>Si</v>
      </c>
      <c r="K6" s="131" t="str">
        <f>VLOOKUP(E6,VIP!$A$2:$O13851,6,0)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41" t="s">
        <v>2219</v>
      </c>
    </row>
    <row r="7" spans="1:17" ht="17.399999999999999" x14ac:dyDescent="0.3">
      <c r="A7" s="131" t="str">
        <f>VLOOKUP(E7,'LISTADO ATM'!$A$2:$C$898,3,0)</f>
        <v>DISTRITO NACIONAL</v>
      </c>
      <c r="B7" s="126">
        <v>3335901017</v>
      </c>
      <c r="C7" s="133">
        <v>44343.473344907405</v>
      </c>
      <c r="D7" s="133" t="s">
        <v>2180</v>
      </c>
      <c r="E7" s="121">
        <v>908</v>
      </c>
      <c r="F7" s="150" t="str">
        <f>VLOOKUP(E7,VIP!$A$2:$O13500,2,0)</f>
        <v>DRBR16D</v>
      </c>
      <c r="G7" s="131" t="str">
        <f>VLOOKUP(E7,'LISTADO ATM'!$A$2:$B$897,2,0)</f>
        <v xml:space="preserve">ATM Oficina Plaza Botánika </v>
      </c>
      <c r="H7" s="131" t="str">
        <f>VLOOKUP(E7,VIP!$A$2:$O18363,7,FALSE)</f>
        <v>Si</v>
      </c>
      <c r="I7" s="131" t="str">
        <f>VLOOKUP(E7,VIP!$A$2:$O10328,8,FALSE)</f>
        <v>Si</v>
      </c>
      <c r="J7" s="131" t="str">
        <f>VLOOKUP(E7,VIP!$A$2:$O10278,8,FALSE)</f>
        <v>Si</v>
      </c>
      <c r="K7" s="131" t="str">
        <f>VLOOKUP(E7,VIP!$A$2:$O13852,6,0)</f>
        <v>NO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1"/>
      <c r="Q7" s="141" t="s">
        <v>2219</v>
      </c>
    </row>
    <row r="8" spans="1:17" ht="17.399999999999999" x14ac:dyDescent="0.3">
      <c r="A8" s="131" t="str">
        <f>VLOOKUP(E8,'LISTADO ATM'!$A$2:$C$898,3,0)</f>
        <v>SUR</v>
      </c>
      <c r="B8" s="126">
        <v>3335901528</v>
      </c>
      <c r="C8" s="133">
        <v>44343.670081018521</v>
      </c>
      <c r="D8" s="133" t="s">
        <v>2552</v>
      </c>
      <c r="E8" s="121">
        <v>619</v>
      </c>
      <c r="F8" s="151" t="str">
        <f>VLOOKUP(E8,VIP!$A$2:$O13609,2,0)</f>
        <v>DRBR619</v>
      </c>
      <c r="G8" s="131" t="str">
        <f>VLOOKUP(E8,'LISTADO ATM'!$A$2:$B$897,2,0)</f>
        <v xml:space="preserve">ATM Academia P.N. Hatillo (San Cristóbal) </v>
      </c>
      <c r="H8" s="131" t="str">
        <f>VLOOKUP(E8,VIP!$A$2:$O18472,7,FALSE)</f>
        <v>Si</v>
      </c>
      <c r="I8" s="131" t="str">
        <f>VLOOKUP(E8,VIP!$A$2:$O10437,8,FALSE)</f>
        <v>Si</v>
      </c>
      <c r="J8" s="131" t="str">
        <f>VLOOKUP(E8,VIP!$A$2:$O10387,8,FALSE)</f>
        <v>Si</v>
      </c>
      <c r="K8" s="131" t="str">
        <f>VLOOKUP(E8,VIP!$A$2:$O13961,6,0)</f>
        <v>NO</v>
      </c>
      <c r="L8" s="122" t="s">
        <v>2554</v>
      </c>
      <c r="M8" s="132" t="s">
        <v>2446</v>
      </c>
      <c r="N8" s="132" t="s">
        <v>2453</v>
      </c>
      <c r="O8" s="131" t="s">
        <v>2553</v>
      </c>
      <c r="P8" s="131"/>
      <c r="Q8" s="141" t="s">
        <v>2554</v>
      </c>
    </row>
    <row r="9" spans="1:17" ht="17.399999999999999" x14ac:dyDescent="0.3">
      <c r="A9" s="131" t="str">
        <f>VLOOKUP(E9,'LISTADO ATM'!$A$2:$C$898,3,0)</f>
        <v>DISTRITO NACIONAL</v>
      </c>
      <c r="B9" s="126">
        <v>3335901709</v>
      </c>
      <c r="C9" s="133">
        <v>44343.734224537038</v>
      </c>
      <c r="D9" s="133" t="s">
        <v>2180</v>
      </c>
      <c r="E9" s="121">
        <v>686</v>
      </c>
      <c r="F9" s="150" t="str">
        <f>VLOOKUP(E9,VIP!$A$2:$O13506,2,0)</f>
        <v>DRBR686</v>
      </c>
      <c r="G9" s="131" t="str">
        <f>VLOOKUP(E9,'LISTADO ATM'!$A$2:$B$897,2,0)</f>
        <v>ATM Autoservicio Oficina Máximo Gómez</v>
      </c>
      <c r="H9" s="131" t="str">
        <f>VLOOKUP(E9,VIP!$A$2:$O18369,7,FALSE)</f>
        <v>Si</v>
      </c>
      <c r="I9" s="131" t="str">
        <f>VLOOKUP(E9,VIP!$A$2:$O10334,8,FALSE)</f>
        <v>Si</v>
      </c>
      <c r="J9" s="131" t="str">
        <f>VLOOKUP(E9,VIP!$A$2:$O10284,8,FALSE)</f>
        <v>Si</v>
      </c>
      <c r="K9" s="131" t="str">
        <f>VLOOKUP(E9,VIP!$A$2:$O13858,6,0)</f>
        <v>NO</v>
      </c>
      <c r="L9" s="122" t="s">
        <v>2219</v>
      </c>
      <c r="M9" s="132" t="s">
        <v>2446</v>
      </c>
      <c r="N9" s="132" t="s">
        <v>2453</v>
      </c>
      <c r="O9" s="131" t="s">
        <v>2455</v>
      </c>
      <c r="P9" s="131"/>
      <c r="Q9" s="141" t="s">
        <v>2219</v>
      </c>
    </row>
    <row r="10" spans="1:17" ht="17.399999999999999" x14ac:dyDescent="0.3">
      <c r="A10" s="131" t="str">
        <f>VLOOKUP(E10,'LISTADO ATM'!$A$2:$C$898,3,0)</f>
        <v>DISTRITO NACIONAL</v>
      </c>
      <c r="B10" s="126">
        <v>3335902121</v>
      </c>
      <c r="C10" s="133">
        <v>44344.396921296298</v>
      </c>
      <c r="D10" s="133" t="s">
        <v>2180</v>
      </c>
      <c r="E10" s="121">
        <v>394</v>
      </c>
      <c r="F10" s="142" t="str">
        <f>VLOOKUP(E10,VIP!$A$2:$O13539,2,0)</f>
        <v>DRBR394</v>
      </c>
      <c r="G10" s="131" t="str">
        <f>VLOOKUP(E10,'LISTADO ATM'!$A$2:$B$897,2,0)</f>
        <v xml:space="preserve">ATM Multicentro La Sirena Luperón </v>
      </c>
      <c r="H10" s="131" t="str">
        <f>VLOOKUP(E10,VIP!$A$2:$O18402,7,FALSE)</f>
        <v>Si</v>
      </c>
      <c r="I10" s="131" t="str">
        <f>VLOOKUP(E10,VIP!$A$2:$O10367,8,FALSE)</f>
        <v>Si</v>
      </c>
      <c r="J10" s="131" t="str">
        <f>VLOOKUP(E10,VIP!$A$2:$O10317,8,FALSE)</f>
        <v>Si</v>
      </c>
      <c r="K10" s="131" t="str">
        <f>VLOOKUP(E10,VIP!$A$2:$O13891,6,0)</f>
        <v>NO</v>
      </c>
      <c r="L10" s="122" t="s">
        <v>2245</v>
      </c>
      <c r="M10" s="132" t="s">
        <v>2446</v>
      </c>
      <c r="N10" s="132" t="s">
        <v>2453</v>
      </c>
      <c r="O10" s="131" t="s">
        <v>2455</v>
      </c>
      <c r="P10" s="131"/>
      <c r="Q10" s="141" t="s">
        <v>2245</v>
      </c>
    </row>
    <row r="11" spans="1:17" ht="17.399999999999999" x14ac:dyDescent="0.3">
      <c r="A11" s="131" t="str">
        <f>VLOOKUP(E11,'LISTADO ATM'!$A$2:$C$898,3,0)</f>
        <v>DISTRITO NACIONAL</v>
      </c>
      <c r="B11" s="126">
        <v>3335902160</v>
      </c>
      <c r="C11" s="133">
        <v>44344.406319444446</v>
      </c>
      <c r="D11" s="133" t="s">
        <v>2449</v>
      </c>
      <c r="E11" s="121">
        <v>818</v>
      </c>
      <c r="F11" s="150" t="str">
        <f>VLOOKUP(E11,VIP!$A$2:$O13554,2,0)</f>
        <v>DRBR818</v>
      </c>
      <c r="G11" s="131" t="str">
        <f>VLOOKUP(E11,'LISTADO ATM'!$A$2:$B$897,2,0)</f>
        <v xml:space="preserve">ATM Juridicción Inmobiliaria </v>
      </c>
      <c r="H11" s="131" t="str">
        <f>VLOOKUP(E11,VIP!$A$2:$O18417,7,FALSE)</f>
        <v>No</v>
      </c>
      <c r="I11" s="131" t="str">
        <f>VLOOKUP(E11,VIP!$A$2:$O10382,8,FALSE)</f>
        <v>No</v>
      </c>
      <c r="J11" s="131" t="str">
        <f>VLOOKUP(E11,VIP!$A$2:$O10332,8,FALSE)</f>
        <v>No</v>
      </c>
      <c r="K11" s="131" t="str">
        <f>VLOOKUP(E11,VIP!$A$2:$O13906,6,0)</f>
        <v>NO</v>
      </c>
      <c r="L11" s="122" t="s">
        <v>2548</v>
      </c>
      <c r="M11" s="132" t="s">
        <v>2446</v>
      </c>
      <c r="N11" s="132" t="s">
        <v>2453</v>
      </c>
      <c r="O11" s="131" t="s">
        <v>2454</v>
      </c>
      <c r="P11" s="131"/>
      <c r="Q11" s="141" t="s">
        <v>2548</v>
      </c>
    </row>
    <row r="12" spans="1:17" ht="17.399999999999999" x14ac:dyDescent="0.3">
      <c r="A12" s="131" t="str">
        <f>VLOOKUP(E12,'LISTADO ATM'!$A$2:$C$898,3,0)</f>
        <v>DISTRITO NACIONAL</v>
      </c>
      <c r="B12" s="126">
        <v>3335902252</v>
      </c>
      <c r="C12" s="133">
        <v>44344.435902777775</v>
      </c>
      <c r="D12" s="133" t="s">
        <v>2449</v>
      </c>
      <c r="E12" s="121">
        <v>593</v>
      </c>
      <c r="F12" s="151" t="str">
        <f>VLOOKUP(E12,VIP!$A$2:$O13488,2,0)</f>
        <v>DRBR242</v>
      </c>
      <c r="G12" s="131" t="str">
        <f>VLOOKUP(E12,'LISTADO ATM'!$A$2:$B$897,2,0)</f>
        <v xml:space="preserve">ATM Ministerio Fuerzas Armadas II </v>
      </c>
      <c r="H12" s="131" t="str">
        <f>VLOOKUP(E12,VIP!$A$2:$O18351,7,FALSE)</f>
        <v>Si</v>
      </c>
      <c r="I12" s="131" t="str">
        <f>VLOOKUP(E12,VIP!$A$2:$O10316,8,FALSE)</f>
        <v>Si</v>
      </c>
      <c r="J12" s="131" t="str">
        <f>VLOOKUP(E12,VIP!$A$2:$O10266,8,FALSE)</f>
        <v>Si</v>
      </c>
      <c r="K12" s="131" t="str">
        <f>VLOOKUP(E12,VIP!$A$2:$O13840,6,0)</f>
        <v>NO</v>
      </c>
      <c r="L12" s="122" t="s">
        <v>2418</v>
      </c>
      <c r="M12" s="132" t="s">
        <v>2446</v>
      </c>
      <c r="N12" s="132" t="s">
        <v>2453</v>
      </c>
      <c r="O12" s="131" t="s">
        <v>2454</v>
      </c>
      <c r="P12" s="131"/>
      <c r="Q12" s="141" t="s">
        <v>2418</v>
      </c>
    </row>
    <row r="13" spans="1:17" ht="17.399999999999999" x14ac:dyDescent="0.3">
      <c r="A13" s="131" t="str">
        <f>VLOOKUP(E13,'LISTADO ATM'!$A$2:$C$898,3,0)</f>
        <v>SUR</v>
      </c>
      <c r="B13" s="126">
        <v>3335902366</v>
      </c>
      <c r="C13" s="133">
        <v>44344.474074074074</v>
      </c>
      <c r="D13" s="133" t="s">
        <v>2180</v>
      </c>
      <c r="E13" s="121">
        <v>829</v>
      </c>
      <c r="F13" s="151" t="str">
        <f>VLOOKUP(E13,VIP!$A$2:$O13506,2,0)</f>
        <v>DRBR829</v>
      </c>
      <c r="G13" s="131" t="str">
        <f>VLOOKUP(E13,'LISTADO ATM'!$A$2:$B$897,2,0)</f>
        <v xml:space="preserve">ATM UNP Multicentro Sirena Baní </v>
      </c>
      <c r="H13" s="131" t="str">
        <f>VLOOKUP(E13,VIP!$A$2:$O18369,7,FALSE)</f>
        <v>Si</v>
      </c>
      <c r="I13" s="131" t="str">
        <f>VLOOKUP(E13,VIP!$A$2:$O10334,8,FALSE)</f>
        <v>Si</v>
      </c>
      <c r="J13" s="131" t="str">
        <f>VLOOKUP(E13,VIP!$A$2:$O10284,8,FALSE)</f>
        <v>Si</v>
      </c>
      <c r="K13" s="131" t="str">
        <f>VLOOKUP(E13,VIP!$A$2:$O13858,6,0)</f>
        <v>NO</v>
      </c>
      <c r="L13" s="122" t="s">
        <v>2466</v>
      </c>
      <c r="M13" s="132" t="s">
        <v>2446</v>
      </c>
      <c r="N13" s="132" t="s">
        <v>2453</v>
      </c>
      <c r="O13" s="131" t="s">
        <v>2455</v>
      </c>
      <c r="P13" s="131"/>
      <c r="Q13" s="141" t="s">
        <v>2466</v>
      </c>
    </row>
    <row r="14" spans="1:17" ht="17.399999999999999" x14ac:dyDescent="0.3">
      <c r="A14" s="131" t="str">
        <f>VLOOKUP(E14,'LISTADO ATM'!$A$2:$C$898,3,0)</f>
        <v>DISTRITO NACIONAL</v>
      </c>
      <c r="B14" s="126">
        <v>3335902419</v>
      </c>
      <c r="C14" s="133">
        <v>44344.489930555559</v>
      </c>
      <c r="D14" s="133" t="s">
        <v>2180</v>
      </c>
      <c r="E14" s="121">
        <v>685</v>
      </c>
      <c r="F14" s="150" t="str">
        <f>VLOOKUP(E14,VIP!$A$2:$O13510,2,0)</f>
        <v>DRBR685</v>
      </c>
      <c r="G14" s="131" t="str">
        <f>VLOOKUP(E14,'LISTADO ATM'!$A$2:$B$897,2,0)</f>
        <v>ATM Autoservicio UASD</v>
      </c>
      <c r="H14" s="131" t="str">
        <f>VLOOKUP(E14,VIP!$A$2:$O18373,7,FALSE)</f>
        <v>NO</v>
      </c>
      <c r="I14" s="131" t="str">
        <f>VLOOKUP(E14,VIP!$A$2:$O10338,8,FALSE)</f>
        <v>SI</v>
      </c>
      <c r="J14" s="131" t="str">
        <f>VLOOKUP(E14,VIP!$A$2:$O10288,8,FALSE)</f>
        <v>SI</v>
      </c>
      <c r="K14" s="131" t="str">
        <f>VLOOKUP(E14,VIP!$A$2:$O13862,6,0)</f>
        <v>NO</v>
      </c>
      <c r="L14" s="122" t="s">
        <v>2219</v>
      </c>
      <c r="M14" s="132" t="s">
        <v>2446</v>
      </c>
      <c r="N14" s="132" t="s">
        <v>2453</v>
      </c>
      <c r="O14" s="131" t="s">
        <v>2455</v>
      </c>
      <c r="P14" s="131"/>
      <c r="Q14" s="141" t="s">
        <v>2219</v>
      </c>
    </row>
    <row r="15" spans="1:17" ht="17.399999999999999" x14ac:dyDescent="0.3">
      <c r="A15" s="131" t="str">
        <f>VLOOKUP(E15,'LISTADO ATM'!$A$2:$C$898,3,0)</f>
        <v>DISTRITO NACIONAL</v>
      </c>
      <c r="B15" s="126">
        <v>3335902603</v>
      </c>
      <c r="C15" s="133">
        <v>44344.553807870368</v>
      </c>
      <c r="D15" s="133" t="s">
        <v>2180</v>
      </c>
      <c r="E15" s="121">
        <v>487</v>
      </c>
      <c r="F15" s="150" t="str">
        <f>VLOOKUP(E15,VIP!$A$2:$O13514,2,0)</f>
        <v>DRBR487</v>
      </c>
      <c r="G15" s="131" t="str">
        <f>VLOOKUP(E15,'LISTADO ATM'!$A$2:$B$897,2,0)</f>
        <v xml:space="preserve">ATM Olé Hainamosa </v>
      </c>
      <c r="H15" s="131" t="str">
        <f>VLOOKUP(E15,VIP!$A$2:$O18377,7,FALSE)</f>
        <v>Si</v>
      </c>
      <c r="I15" s="131" t="str">
        <f>VLOOKUP(E15,VIP!$A$2:$O10342,8,FALSE)</f>
        <v>Si</v>
      </c>
      <c r="J15" s="131" t="str">
        <f>VLOOKUP(E15,VIP!$A$2:$O10292,8,FALSE)</f>
        <v>Si</v>
      </c>
      <c r="K15" s="131" t="str">
        <f>VLOOKUP(E15,VIP!$A$2:$O13866,6,0)</f>
        <v>SI</v>
      </c>
      <c r="L15" s="122" t="s">
        <v>2219</v>
      </c>
      <c r="M15" s="132" t="s">
        <v>2446</v>
      </c>
      <c r="N15" s="132" t="s">
        <v>2453</v>
      </c>
      <c r="O15" s="131" t="s">
        <v>2455</v>
      </c>
      <c r="P15" s="131"/>
      <c r="Q15" s="141" t="s">
        <v>2219</v>
      </c>
    </row>
    <row r="16" spans="1:17" ht="17.399999999999999" x14ac:dyDescent="0.3">
      <c r="A16" s="131" t="str">
        <f>VLOOKUP(E16,'LISTADO ATM'!$A$2:$C$898,3,0)</f>
        <v>DISTRITO NACIONAL</v>
      </c>
      <c r="B16" s="126">
        <v>3335902711</v>
      </c>
      <c r="C16" s="133">
        <v>44344.581053240741</v>
      </c>
      <c r="D16" s="133" t="s">
        <v>2180</v>
      </c>
      <c r="E16" s="121">
        <v>10</v>
      </c>
      <c r="F16" s="150" t="str">
        <f>VLOOKUP(E16,VIP!$A$2:$O13516,2,0)</f>
        <v>DRBR010</v>
      </c>
      <c r="G16" s="131" t="str">
        <f>VLOOKUP(E16,'LISTADO ATM'!$A$2:$B$897,2,0)</f>
        <v xml:space="preserve">ATM Ministerio Salud Pública </v>
      </c>
      <c r="H16" s="131" t="str">
        <f>VLOOKUP(E16,VIP!$A$2:$O18379,7,FALSE)</f>
        <v>Si</v>
      </c>
      <c r="I16" s="131" t="str">
        <f>VLOOKUP(E16,VIP!$A$2:$O10344,8,FALSE)</f>
        <v>Si</v>
      </c>
      <c r="J16" s="131" t="str">
        <f>VLOOKUP(E16,VIP!$A$2:$O10294,8,FALSE)</f>
        <v>Si</v>
      </c>
      <c r="K16" s="131" t="str">
        <f>VLOOKUP(E16,VIP!$A$2:$O13868,6,0)</f>
        <v>NO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1"/>
      <c r="Q16" s="141" t="s">
        <v>2219</v>
      </c>
    </row>
    <row r="17" spans="1:17" ht="17.399999999999999" x14ac:dyDescent="0.3">
      <c r="A17" s="131" t="str">
        <f>VLOOKUP(E17,'LISTADO ATM'!$A$2:$C$898,3,0)</f>
        <v>DISTRITO NACIONAL</v>
      </c>
      <c r="B17" s="126">
        <v>3335902719</v>
      </c>
      <c r="C17" s="133">
        <v>44344.583483796298</v>
      </c>
      <c r="D17" s="133" t="s">
        <v>2180</v>
      </c>
      <c r="E17" s="121">
        <v>264</v>
      </c>
      <c r="F17" s="150" t="str">
        <f>VLOOKUP(E17,VIP!$A$2:$O13517,2,0)</f>
        <v>DRBR264</v>
      </c>
      <c r="G17" s="131" t="str">
        <f>VLOOKUP(E17,'LISTADO ATM'!$A$2:$B$897,2,0)</f>
        <v xml:space="preserve">ATM S/M Nacional Independencia </v>
      </c>
      <c r="H17" s="131" t="str">
        <f>VLOOKUP(E17,VIP!$A$2:$O18380,7,FALSE)</f>
        <v>Si</v>
      </c>
      <c r="I17" s="131" t="str">
        <f>VLOOKUP(E17,VIP!$A$2:$O10345,8,FALSE)</f>
        <v>Si</v>
      </c>
      <c r="J17" s="131" t="str">
        <f>VLOOKUP(E17,VIP!$A$2:$O10295,8,FALSE)</f>
        <v>Si</v>
      </c>
      <c r="K17" s="131" t="str">
        <f>VLOOKUP(E17,VIP!$A$2:$O13869,6,0)</f>
        <v>SI</v>
      </c>
      <c r="L17" s="122" t="s">
        <v>2219</v>
      </c>
      <c r="M17" s="132" t="s">
        <v>2446</v>
      </c>
      <c r="N17" s="132" t="s">
        <v>2453</v>
      </c>
      <c r="O17" s="131" t="s">
        <v>2455</v>
      </c>
      <c r="P17" s="131"/>
      <c r="Q17" s="141" t="s">
        <v>2219</v>
      </c>
    </row>
    <row r="18" spans="1:17" ht="17.399999999999999" x14ac:dyDescent="0.3">
      <c r="A18" s="131" t="str">
        <f>VLOOKUP(E18,'LISTADO ATM'!$A$2:$C$898,3,0)</f>
        <v>DISTRITO NACIONAL</v>
      </c>
      <c r="B18" s="126">
        <v>3335902746</v>
      </c>
      <c r="C18" s="133">
        <v>44344.587141203701</v>
      </c>
      <c r="D18" s="133" t="s">
        <v>2180</v>
      </c>
      <c r="E18" s="121">
        <v>298</v>
      </c>
      <c r="F18" s="150" t="str">
        <f>VLOOKUP(E18,VIP!$A$2:$O13519,2,0)</f>
        <v>DRBR298</v>
      </c>
      <c r="G18" s="131" t="str">
        <f>VLOOKUP(E18,'LISTADO ATM'!$A$2:$B$897,2,0)</f>
        <v xml:space="preserve">ATM S/M Aprezio Engombe </v>
      </c>
      <c r="H18" s="131" t="str">
        <f>VLOOKUP(E18,VIP!$A$2:$O18382,7,FALSE)</f>
        <v>Si</v>
      </c>
      <c r="I18" s="131" t="str">
        <f>VLOOKUP(E18,VIP!$A$2:$O10347,8,FALSE)</f>
        <v>Si</v>
      </c>
      <c r="J18" s="131" t="str">
        <f>VLOOKUP(E18,VIP!$A$2:$O10297,8,FALSE)</f>
        <v>Si</v>
      </c>
      <c r="K18" s="131" t="str">
        <f>VLOOKUP(E18,VIP!$A$2:$O13871,6,0)</f>
        <v>NO</v>
      </c>
      <c r="L18" s="122" t="s">
        <v>2219</v>
      </c>
      <c r="M18" s="132" t="s">
        <v>2446</v>
      </c>
      <c r="N18" s="132" t="s">
        <v>2453</v>
      </c>
      <c r="O18" s="131" t="s">
        <v>2455</v>
      </c>
      <c r="P18" s="131"/>
      <c r="Q18" s="141" t="s">
        <v>2219</v>
      </c>
    </row>
    <row r="19" spans="1:17" ht="17.399999999999999" x14ac:dyDescent="0.3">
      <c r="A19" s="131" t="str">
        <f>VLOOKUP(E19,'LISTADO ATM'!$A$2:$C$898,3,0)</f>
        <v>DISTRITO NACIONAL</v>
      </c>
      <c r="B19" s="126">
        <v>3335902812</v>
      </c>
      <c r="C19" s="133">
        <v>44344.61509259259</v>
      </c>
      <c r="D19" s="133" t="s">
        <v>2180</v>
      </c>
      <c r="E19" s="121">
        <v>919</v>
      </c>
      <c r="F19" s="150" t="str">
        <f>VLOOKUP(E19,VIP!$A$2:$O13520,2,0)</f>
        <v>DRBR16F</v>
      </c>
      <c r="G19" s="131" t="str">
        <f>VLOOKUP(E19,'LISTADO ATM'!$A$2:$B$897,2,0)</f>
        <v xml:space="preserve">ATM S/M La Cadena Sarasota </v>
      </c>
      <c r="H19" s="131" t="str">
        <f>VLOOKUP(E19,VIP!$A$2:$O18383,7,FALSE)</f>
        <v>Si</v>
      </c>
      <c r="I19" s="131" t="str">
        <f>VLOOKUP(E19,VIP!$A$2:$O10348,8,FALSE)</f>
        <v>Si</v>
      </c>
      <c r="J19" s="131" t="str">
        <f>VLOOKUP(E19,VIP!$A$2:$O10298,8,FALSE)</f>
        <v>Si</v>
      </c>
      <c r="K19" s="131" t="str">
        <f>VLOOKUP(E19,VIP!$A$2:$O13872,6,0)</f>
        <v>SI</v>
      </c>
      <c r="L19" s="122" t="s">
        <v>2219</v>
      </c>
      <c r="M19" s="132" t="s">
        <v>2446</v>
      </c>
      <c r="N19" s="132" t="s">
        <v>2453</v>
      </c>
      <c r="O19" s="131" t="s">
        <v>2455</v>
      </c>
      <c r="P19" s="131"/>
      <c r="Q19" s="141" t="s">
        <v>2219</v>
      </c>
    </row>
    <row r="20" spans="1:17" ht="17.399999999999999" x14ac:dyDescent="0.3">
      <c r="A20" s="131" t="str">
        <f>VLOOKUP(E20,'LISTADO ATM'!$A$2:$C$898,3,0)</f>
        <v>DISTRITO NACIONAL</v>
      </c>
      <c r="B20" s="126">
        <v>3335902879</v>
      </c>
      <c r="C20" s="133">
        <v>44344.6405787037</v>
      </c>
      <c r="D20" s="133" t="s">
        <v>2180</v>
      </c>
      <c r="E20" s="121">
        <v>688</v>
      </c>
      <c r="F20" s="150" t="str">
        <f>VLOOKUP(E20,VIP!$A$2:$O13543,2,0)</f>
        <v>DRBR688</v>
      </c>
      <c r="G20" s="131" t="str">
        <f>VLOOKUP(E20,'LISTADO ATM'!$A$2:$B$897,2,0)</f>
        <v>ATM Innova Centro Ave. Kennedy</v>
      </c>
      <c r="H20" s="131" t="str">
        <f>VLOOKUP(E20,VIP!$A$2:$O18406,7,FALSE)</f>
        <v>Si</v>
      </c>
      <c r="I20" s="131" t="str">
        <f>VLOOKUP(E20,VIP!$A$2:$O10371,8,FALSE)</f>
        <v>Si</v>
      </c>
      <c r="J20" s="131" t="str">
        <f>VLOOKUP(E20,VIP!$A$2:$O10321,8,FALSE)</f>
        <v>Si</v>
      </c>
      <c r="K20" s="131" t="str">
        <f>VLOOKUP(E20,VIP!$A$2:$O13895,6,0)</f>
        <v>NO</v>
      </c>
      <c r="L20" s="122" t="s">
        <v>2245</v>
      </c>
      <c r="M20" s="132" t="s">
        <v>2446</v>
      </c>
      <c r="N20" s="132" t="s">
        <v>2453</v>
      </c>
      <c r="O20" s="131" t="s">
        <v>2455</v>
      </c>
      <c r="P20" s="131"/>
      <c r="Q20" s="141" t="s">
        <v>2245</v>
      </c>
    </row>
    <row r="21" spans="1:17" ht="17.399999999999999" x14ac:dyDescent="0.3">
      <c r="A21" s="131" t="str">
        <f>VLOOKUP(E21,'LISTADO ATM'!$A$2:$C$898,3,0)</f>
        <v>DISTRITO NACIONAL</v>
      </c>
      <c r="B21" s="126">
        <v>3335902885</v>
      </c>
      <c r="C21" s="133">
        <v>44344.641793981478</v>
      </c>
      <c r="D21" s="133" t="s">
        <v>2180</v>
      </c>
      <c r="E21" s="121">
        <v>961</v>
      </c>
      <c r="F21" s="150" t="str">
        <f>VLOOKUP(E21,VIP!$A$2:$O13581,2,0)</f>
        <v>DRBR03H</v>
      </c>
      <c r="G21" s="131" t="str">
        <f>VLOOKUP(E21,'LISTADO ATM'!$A$2:$B$897,2,0)</f>
        <v xml:space="preserve">ATM Listín Diario </v>
      </c>
      <c r="H21" s="131" t="str">
        <f>VLOOKUP(E21,VIP!$A$2:$O18444,7,FALSE)</f>
        <v>Si</v>
      </c>
      <c r="I21" s="131" t="str">
        <f>VLOOKUP(E21,VIP!$A$2:$O10409,8,FALSE)</f>
        <v>Si</v>
      </c>
      <c r="J21" s="131" t="str">
        <f>VLOOKUP(E21,VIP!$A$2:$O10359,8,FALSE)</f>
        <v>Si</v>
      </c>
      <c r="K21" s="131" t="str">
        <f>VLOOKUP(E21,VIP!$A$2:$O13933,6,0)</f>
        <v>NO</v>
      </c>
      <c r="L21" s="122" t="s">
        <v>2219</v>
      </c>
      <c r="M21" s="132" t="s">
        <v>2446</v>
      </c>
      <c r="N21" s="132" t="s">
        <v>2453</v>
      </c>
      <c r="O21" s="131" t="s">
        <v>2455</v>
      </c>
      <c r="P21" s="131"/>
      <c r="Q21" s="141" t="s">
        <v>2219</v>
      </c>
    </row>
    <row r="22" spans="1:17" ht="17.399999999999999" x14ac:dyDescent="0.3">
      <c r="A22" s="131" t="str">
        <f>VLOOKUP(E22,'LISTADO ATM'!$A$2:$C$898,3,0)</f>
        <v>DISTRITO NACIONAL</v>
      </c>
      <c r="B22" s="126">
        <v>3335903094</v>
      </c>
      <c r="C22" s="133">
        <v>44344.733472222222</v>
      </c>
      <c r="D22" s="133" t="s">
        <v>2449</v>
      </c>
      <c r="E22" s="121">
        <v>678</v>
      </c>
      <c r="F22" s="150" t="str">
        <f>VLOOKUP(E22,VIP!$A$2:$O13571,2,0)</f>
        <v>DRBR678</v>
      </c>
      <c r="G22" s="131" t="str">
        <f>VLOOKUP(E22,'LISTADO ATM'!$A$2:$B$897,2,0)</f>
        <v>ATM Eco Petroleo San Isidro</v>
      </c>
      <c r="H22" s="131" t="str">
        <f>VLOOKUP(E22,VIP!$A$2:$O18434,7,FALSE)</f>
        <v>Si</v>
      </c>
      <c r="I22" s="131" t="str">
        <f>VLOOKUP(E22,VIP!$A$2:$O10399,8,FALSE)</f>
        <v>Si</v>
      </c>
      <c r="J22" s="131" t="str">
        <f>VLOOKUP(E22,VIP!$A$2:$O10349,8,FALSE)</f>
        <v>Si</v>
      </c>
      <c r="K22" s="131" t="str">
        <f>VLOOKUP(E22,VIP!$A$2:$O13923,6,0)</f>
        <v>NO</v>
      </c>
      <c r="L22" s="122" t="s">
        <v>2442</v>
      </c>
      <c r="M22" s="132" t="s">
        <v>2446</v>
      </c>
      <c r="N22" s="132" t="s">
        <v>2453</v>
      </c>
      <c r="O22" s="131" t="s">
        <v>2454</v>
      </c>
      <c r="P22" s="131"/>
      <c r="Q22" s="141" t="s">
        <v>2442</v>
      </c>
    </row>
    <row r="23" spans="1:17" ht="17.399999999999999" x14ac:dyDescent="0.3">
      <c r="A23" s="131" t="str">
        <f>VLOOKUP(E23,'LISTADO ATM'!$A$2:$C$898,3,0)</f>
        <v>DISTRITO NACIONAL</v>
      </c>
      <c r="B23" s="126">
        <v>3335903097</v>
      </c>
      <c r="C23" s="133">
        <v>44344.735243055555</v>
      </c>
      <c r="D23" s="133" t="s">
        <v>2449</v>
      </c>
      <c r="E23" s="121">
        <v>43</v>
      </c>
      <c r="F23" s="142" t="str">
        <f>VLOOKUP(E23,VIP!$A$2:$O13569,2,0)</f>
        <v>DRBR043</v>
      </c>
      <c r="G23" s="131" t="str">
        <f>VLOOKUP(E23,'LISTADO ATM'!$A$2:$B$897,2,0)</f>
        <v xml:space="preserve">ATM Zona Franca San Isidro </v>
      </c>
      <c r="H23" s="131" t="str">
        <f>VLOOKUP(E23,VIP!$A$2:$O18432,7,FALSE)</f>
        <v>Si</v>
      </c>
      <c r="I23" s="131" t="str">
        <f>VLOOKUP(E23,VIP!$A$2:$O10397,8,FALSE)</f>
        <v>No</v>
      </c>
      <c r="J23" s="131" t="str">
        <f>VLOOKUP(E23,VIP!$A$2:$O10347,8,FALSE)</f>
        <v>No</v>
      </c>
      <c r="K23" s="131" t="str">
        <f>VLOOKUP(E23,VIP!$A$2:$O13921,6,0)</f>
        <v>NO</v>
      </c>
      <c r="L23" s="122" t="s">
        <v>2442</v>
      </c>
      <c r="M23" s="132" t="s">
        <v>2446</v>
      </c>
      <c r="N23" s="132" t="s">
        <v>2453</v>
      </c>
      <c r="O23" s="131" t="s">
        <v>2454</v>
      </c>
      <c r="P23" s="131"/>
      <c r="Q23" s="141" t="s">
        <v>2442</v>
      </c>
    </row>
    <row r="24" spans="1:17" ht="17.399999999999999" x14ac:dyDescent="0.3">
      <c r="A24" s="131" t="str">
        <f>VLOOKUP(E24,'LISTADO ATM'!$A$2:$C$898,3,0)</f>
        <v>DISTRITO NACIONAL</v>
      </c>
      <c r="B24" s="126">
        <v>3335903121</v>
      </c>
      <c r="C24" s="133">
        <v>44344.786724537036</v>
      </c>
      <c r="D24" s="133" t="s">
        <v>2180</v>
      </c>
      <c r="E24" s="121">
        <v>34</v>
      </c>
      <c r="F24" s="150" t="str">
        <f>VLOOKUP(E24,VIP!$A$2:$O13565,2,0)</f>
        <v>DRBR034</v>
      </c>
      <c r="G24" s="131" t="str">
        <f>VLOOKUP(E24,'LISTADO ATM'!$A$2:$B$897,2,0)</f>
        <v xml:space="preserve">ATM Plaza de la Salud </v>
      </c>
      <c r="H24" s="131" t="str">
        <f>VLOOKUP(E24,VIP!$A$2:$O18428,7,FALSE)</f>
        <v>Si</v>
      </c>
      <c r="I24" s="131" t="str">
        <f>VLOOKUP(E24,VIP!$A$2:$O10393,8,FALSE)</f>
        <v>Si</v>
      </c>
      <c r="J24" s="131" t="str">
        <f>VLOOKUP(E24,VIP!$A$2:$O10343,8,FALSE)</f>
        <v>Si</v>
      </c>
      <c r="K24" s="131" t="str">
        <f>VLOOKUP(E24,VIP!$A$2:$O13917,6,0)</f>
        <v>NO</v>
      </c>
      <c r="L24" s="122" t="s">
        <v>2219</v>
      </c>
      <c r="M24" s="132" t="s">
        <v>2446</v>
      </c>
      <c r="N24" s="132" t="s">
        <v>2453</v>
      </c>
      <c r="O24" s="131" t="s">
        <v>2455</v>
      </c>
      <c r="P24" s="131"/>
      <c r="Q24" s="141" t="s">
        <v>2219</v>
      </c>
    </row>
    <row r="25" spans="1:17" ht="17.399999999999999" x14ac:dyDescent="0.3">
      <c r="A25" s="131" t="str">
        <f>VLOOKUP(E25,'LISTADO ATM'!$A$2:$C$898,3,0)</f>
        <v>SUR</v>
      </c>
      <c r="B25" s="126">
        <v>3335903122</v>
      </c>
      <c r="C25" s="133">
        <v>44344.787372685183</v>
      </c>
      <c r="D25" s="133" t="s">
        <v>2180</v>
      </c>
      <c r="E25" s="121">
        <v>360</v>
      </c>
      <c r="F25" s="150" t="str">
        <f>VLOOKUP(E25,VIP!$A$2:$O13564,2,0)</f>
        <v>DRBR360</v>
      </c>
      <c r="G25" s="131" t="str">
        <f>VLOOKUP(E25,'LISTADO ATM'!$A$2:$B$897,2,0)</f>
        <v>ATM Ayuntamiento Guayabal</v>
      </c>
      <c r="H25" s="131" t="str">
        <f>VLOOKUP(E25,VIP!$A$2:$O18427,7,FALSE)</f>
        <v>si</v>
      </c>
      <c r="I25" s="131" t="str">
        <f>VLOOKUP(E25,VIP!$A$2:$O10392,8,FALSE)</f>
        <v>si</v>
      </c>
      <c r="J25" s="131" t="str">
        <f>VLOOKUP(E25,VIP!$A$2:$O10342,8,FALSE)</f>
        <v>si</v>
      </c>
      <c r="K25" s="131" t="str">
        <f>VLOOKUP(E25,VIP!$A$2:$O13916,6,0)</f>
        <v>NO</v>
      </c>
      <c r="L25" s="122" t="s">
        <v>2219</v>
      </c>
      <c r="M25" s="132" t="s">
        <v>2446</v>
      </c>
      <c r="N25" s="132" t="s">
        <v>2453</v>
      </c>
      <c r="O25" s="131" t="s">
        <v>2455</v>
      </c>
      <c r="P25" s="131"/>
      <c r="Q25" s="141" t="s">
        <v>2219</v>
      </c>
    </row>
    <row r="26" spans="1:17" ht="17.399999999999999" x14ac:dyDescent="0.3">
      <c r="A26" s="131" t="str">
        <f>VLOOKUP(E26,'LISTADO ATM'!$A$2:$C$898,3,0)</f>
        <v>DISTRITO NACIONAL</v>
      </c>
      <c r="B26" s="126">
        <v>3335903123</v>
      </c>
      <c r="C26" s="133">
        <v>44344.788310185184</v>
      </c>
      <c r="D26" s="133" t="s">
        <v>2180</v>
      </c>
      <c r="E26" s="121">
        <v>915</v>
      </c>
      <c r="F26" s="150" t="str">
        <f>VLOOKUP(E26,VIP!$A$2:$O13563,2,0)</f>
        <v>DRBR24F</v>
      </c>
      <c r="G26" s="131" t="str">
        <f>VLOOKUP(E26,'LISTADO ATM'!$A$2:$B$897,2,0)</f>
        <v xml:space="preserve">ATM Multicentro La Sirena Aut. Duarte </v>
      </c>
      <c r="H26" s="131" t="str">
        <f>VLOOKUP(E26,VIP!$A$2:$O18426,7,FALSE)</f>
        <v>Si</v>
      </c>
      <c r="I26" s="131" t="str">
        <f>VLOOKUP(E26,VIP!$A$2:$O10391,8,FALSE)</f>
        <v>Si</v>
      </c>
      <c r="J26" s="131" t="str">
        <f>VLOOKUP(E26,VIP!$A$2:$O10341,8,FALSE)</f>
        <v>Si</v>
      </c>
      <c r="K26" s="131" t="str">
        <f>VLOOKUP(E26,VIP!$A$2:$O13915,6,0)</f>
        <v>SI</v>
      </c>
      <c r="L26" s="122" t="s">
        <v>2219</v>
      </c>
      <c r="M26" s="132" t="s">
        <v>2446</v>
      </c>
      <c r="N26" s="132" t="s">
        <v>2453</v>
      </c>
      <c r="O26" s="131" t="s">
        <v>2455</v>
      </c>
      <c r="P26" s="131"/>
      <c r="Q26" s="141" t="s">
        <v>2219</v>
      </c>
    </row>
    <row r="27" spans="1:17" ht="17.399999999999999" x14ac:dyDescent="0.3">
      <c r="A27" s="131" t="str">
        <f>VLOOKUP(E27,'LISTADO ATM'!$A$2:$C$898,3,0)</f>
        <v>DISTRITO NACIONAL</v>
      </c>
      <c r="B27" s="126">
        <v>3335903125</v>
      </c>
      <c r="C27" s="133">
        <v>44344.789282407408</v>
      </c>
      <c r="D27" s="133" t="s">
        <v>2180</v>
      </c>
      <c r="E27" s="121">
        <v>35</v>
      </c>
      <c r="F27" s="150" t="str">
        <f>VLOOKUP(E27,VIP!$A$2:$O13561,2,0)</f>
        <v>DRBR035</v>
      </c>
      <c r="G27" s="131" t="str">
        <f>VLOOKUP(E27,'LISTADO ATM'!$A$2:$B$897,2,0)</f>
        <v xml:space="preserve">ATM Dirección General de Aduanas I </v>
      </c>
      <c r="H27" s="131" t="str">
        <f>VLOOKUP(E27,VIP!$A$2:$O18424,7,FALSE)</f>
        <v>Si</v>
      </c>
      <c r="I27" s="131" t="str">
        <f>VLOOKUP(E27,VIP!$A$2:$O10389,8,FALSE)</f>
        <v>Si</v>
      </c>
      <c r="J27" s="131" t="str">
        <f>VLOOKUP(E27,VIP!$A$2:$O10339,8,FALSE)</f>
        <v>Si</v>
      </c>
      <c r="K27" s="131" t="str">
        <f>VLOOKUP(E27,VIP!$A$2:$O13913,6,0)</f>
        <v>NO</v>
      </c>
      <c r="L27" s="122" t="s">
        <v>2219</v>
      </c>
      <c r="M27" s="132" t="s">
        <v>2446</v>
      </c>
      <c r="N27" s="132" t="s">
        <v>2453</v>
      </c>
      <c r="O27" s="131" t="s">
        <v>2455</v>
      </c>
      <c r="P27" s="131"/>
      <c r="Q27" s="141" t="s">
        <v>2219</v>
      </c>
    </row>
    <row r="28" spans="1:17" ht="17.399999999999999" x14ac:dyDescent="0.3">
      <c r="A28" s="131" t="str">
        <f>VLOOKUP(E28,'LISTADO ATM'!$A$2:$C$898,3,0)</f>
        <v>ESTE</v>
      </c>
      <c r="B28" s="126">
        <v>3335903133</v>
      </c>
      <c r="C28" s="133">
        <v>44344.79347222222</v>
      </c>
      <c r="D28" s="133" t="s">
        <v>2470</v>
      </c>
      <c r="E28" s="121">
        <v>211</v>
      </c>
      <c r="F28" s="150" t="str">
        <f>VLOOKUP(E28,VIP!$A$2:$O13553,2,0)</f>
        <v>DRBR211</v>
      </c>
      <c r="G28" s="131" t="str">
        <f>VLOOKUP(E28,'LISTADO ATM'!$A$2:$B$897,2,0)</f>
        <v xml:space="preserve">ATM Oficina La Romana I </v>
      </c>
      <c r="H28" s="131" t="str">
        <f>VLOOKUP(E28,VIP!$A$2:$O18416,7,FALSE)</f>
        <v>Si</v>
      </c>
      <c r="I28" s="131" t="str">
        <f>VLOOKUP(E28,VIP!$A$2:$O10381,8,FALSE)</f>
        <v>Si</v>
      </c>
      <c r="J28" s="131" t="str">
        <f>VLOOKUP(E28,VIP!$A$2:$O10331,8,FALSE)</f>
        <v>Si</v>
      </c>
      <c r="K28" s="131" t="str">
        <f>VLOOKUP(E28,VIP!$A$2:$O13905,6,0)</f>
        <v>NO</v>
      </c>
      <c r="L28" s="122" t="s">
        <v>2548</v>
      </c>
      <c r="M28" s="132" t="s">
        <v>2446</v>
      </c>
      <c r="N28" s="132" t="s">
        <v>2453</v>
      </c>
      <c r="O28" s="131" t="s">
        <v>2471</v>
      </c>
      <c r="P28" s="131"/>
      <c r="Q28" s="141" t="s">
        <v>2548</v>
      </c>
    </row>
    <row r="29" spans="1:17" ht="17.399999999999999" x14ac:dyDescent="0.3">
      <c r="A29" s="131" t="str">
        <f>VLOOKUP(E29,'LISTADO ATM'!$A$2:$C$898,3,0)</f>
        <v>DISTRITO NACIONAL</v>
      </c>
      <c r="B29" s="126">
        <v>3335903142</v>
      </c>
      <c r="C29" s="133">
        <v>44344.800393518519</v>
      </c>
      <c r="D29" s="133" t="s">
        <v>2180</v>
      </c>
      <c r="E29" s="121">
        <v>160</v>
      </c>
      <c r="F29" s="150" t="str">
        <f>VLOOKUP(E29,VIP!$A$2:$O13547,2,0)</f>
        <v>DRBR160</v>
      </c>
      <c r="G29" s="131" t="str">
        <f>VLOOKUP(E29,'LISTADO ATM'!$A$2:$B$897,2,0)</f>
        <v xml:space="preserve">ATM Oficina Herrera </v>
      </c>
      <c r="H29" s="131" t="str">
        <f>VLOOKUP(E29,VIP!$A$2:$O18410,7,FALSE)</f>
        <v>Si</v>
      </c>
      <c r="I29" s="131" t="str">
        <f>VLOOKUP(E29,VIP!$A$2:$O10375,8,FALSE)</f>
        <v>Si</v>
      </c>
      <c r="J29" s="131" t="str">
        <f>VLOOKUP(E29,VIP!$A$2:$O10325,8,FALSE)</f>
        <v>Si</v>
      </c>
      <c r="K29" s="131" t="str">
        <f>VLOOKUP(E29,VIP!$A$2:$O13899,6,0)</f>
        <v>NO</v>
      </c>
      <c r="L29" s="122" t="s">
        <v>2219</v>
      </c>
      <c r="M29" s="132" t="s">
        <v>2446</v>
      </c>
      <c r="N29" s="132" t="s">
        <v>2453</v>
      </c>
      <c r="O29" s="131" t="s">
        <v>2455</v>
      </c>
      <c r="P29" s="131"/>
      <c r="Q29" s="141" t="s">
        <v>2219</v>
      </c>
    </row>
    <row r="30" spans="1:17" ht="17.399999999999999" x14ac:dyDescent="0.3">
      <c r="A30" s="131" t="str">
        <f>VLOOKUP(E30,'LISTADO ATM'!$A$2:$C$898,3,0)</f>
        <v>DISTRITO NACIONAL</v>
      </c>
      <c r="B30" s="126">
        <v>3335903143</v>
      </c>
      <c r="C30" s="133">
        <v>44344.800937499997</v>
      </c>
      <c r="D30" s="133" t="s">
        <v>2470</v>
      </c>
      <c r="E30" s="121">
        <v>755</v>
      </c>
      <c r="F30" s="150" t="str">
        <f>VLOOKUP(E30,VIP!$A$2:$O13546,2,0)</f>
        <v>DRBR755</v>
      </c>
      <c r="G30" s="131" t="str">
        <f>VLOOKUP(E30,'LISTADO ATM'!$A$2:$B$897,2,0)</f>
        <v xml:space="preserve">ATM Oficina Galería del Este (Plaza) </v>
      </c>
      <c r="H30" s="131" t="str">
        <f>VLOOKUP(E30,VIP!$A$2:$O18409,7,FALSE)</f>
        <v>Si</v>
      </c>
      <c r="I30" s="131" t="str">
        <f>VLOOKUP(E30,VIP!$A$2:$O10374,8,FALSE)</f>
        <v>Si</v>
      </c>
      <c r="J30" s="131" t="str">
        <f>VLOOKUP(E30,VIP!$A$2:$O10324,8,FALSE)</f>
        <v>Si</v>
      </c>
      <c r="K30" s="131" t="str">
        <f>VLOOKUP(E30,VIP!$A$2:$O13898,6,0)</f>
        <v>NO</v>
      </c>
      <c r="L30" s="122" t="s">
        <v>2442</v>
      </c>
      <c r="M30" s="132" t="s">
        <v>2446</v>
      </c>
      <c r="N30" s="132" t="s">
        <v>2453</v>
      </c>
      <c r="O30" s="131" t="s">
        <v>2471</v>
      </c>
      <c r="P30" s="131"/>
      <c r="Q30" s="141" t="s">
        <v>2442</v>
      </c>
    </row>
    <row r="31" spans="1:17" ht="17.399999999999999" x14ac:dyDescent="0.3">
      <c r="A31" s="131" t="str">
        <f>VLOOKUP(E31,'LISTADO ATM'!$A$2:$C$898,3,0)</f>
        <v>DISTRITO NACIONAL</v>
      </c>
      <c r="B31" s="126">
        <v>3335903151</v>
      </c>
      <c r="C31" s="133">
        <v>44344.835833333331</v>
      </c>
      <c r="D31" s="133" t="s">
        <v>2449</v>
      </c>
      <c r="E31" s="121">
        <v>719</v>
      </c>
      <c r="F31" s="151" t="str">
        <f>VLOOKUP(E31,VIP!$A$2:$O13557,2,0)</f>
        <v>DRBR419</v>
      </c>
      <c r="G31" s="131" t="str">
        <f>VLOOKUP(E31,'LISTADO ATM'!$A$2:$B$897,2,0)</f>
        <v xml:space="preserve">ATM Ayuntamiento Municipal San Luís </v>
      </c>
      <c r="H31" s="131" t="str">
        <f>VLOOKUP(E31,VIP!$A$2:$O18420,7,FALSE)</f>
        <v>Si</v>
      </c>
      <c r="I31" s="131" t="str">
        <f>VLOOKUP(E31,VIP!$A$2:$O10385,8,FALSE)</f>
        <v>Si</v>
      </c>
      <c r="J31" s="131" t="str">
        <f>VLOOKUP(E31,VIP!$A$2:$O10335,8,FALSE)</f>
        <v>Si</v>
      </c>
      <c r="K31" s="131" t="str">
        <f>VLOOKUP(E31,VIP!$A$2:$O13909,6,0)</f>
        <v>NO</v>
      </c>
      <c r="L31" s="122" t="s">
        <v>2442</v>
      </c>
      <c r="M31" s="132" t="s">
        <v>2446</v>
      </c>
      <c r="N31" s="132" t="s">
        <v>2453</v>
      </c>
      <c r="O31" s="131" t="s">
        <v>2454</v>
      </c>
      <c r="P31" s="131"/>
      <c r="Q31" s="141" t="s">
        <v>2442</v>
      </c>
    </row>
    <row r="32" spans="1:17" ht="17.399999999999999" x14ac:dyDescent="0.3">
      <c r="A32" s="131" t="str">
        <f>VLOOKUP(E32,'LISTADO ATM'!$A$2:$C$898,3,0)</f>
        <v>DISTRITO NACIONAL</v>
      </c>
      <c r="B32" s="126">
        <v>3335903168</v>
      </c>
      <c r="C32" s="133">
        <v>44344.903032407405</v>
      </c>
      <c r="D32" s="133" t="s">
        <v>2449</v>
      </c>
      <c r="E32" s="121">
        <v>717</v>
      </c>
      <c r="F32" s="151" t="str">
        <f>VLOOKUP(E32,VIP!$A$2:$O13549,2,0)</f>
        <v>DRBR24K</v>
      </c>
      <c r="G32" s="131" t="str">
        <f>VLOOKUP(E32,'LISTADO ATM'!$A$2:$B$897,2,0)</f>
        <v xml:space="preserve">ATM Oficina Los Alcarrizos </v>
      </c>
      <c r="H32" s="131" t="str">
        <f>VLOOKUP(E32,VIP!$A$2:$O18412,7,FALSE)</f>
        <v>Si</v>
      </c>
      <c r="I32" s="131" t="str">
        <f>VLOOKUP(E32,VIP!$A$2:$O10377,8,FALSE)</f>
        <v>Si</v>
      </c>
      <c r="J32" s="131" t="str">
        <f>VLOOKUP(E32,VIP!$A$2:$O10327,8,FALSE)</f>
        <v>Si</v>
      </c>
      <c r="K32" s="131" t="str">
        <f>VLOOKUP(E32,VIP!$A$2:$O13901,6,0)</f>
        <v>SI</v>
      </c>
      <c r="L32" s="122" t="s">
        <v>2418</v>
      </c>
      <c r="M32" s="132" t="s">
        <v>2446</v>
      </c>
      <c r="N32" s="132" t="s">
        <v>2453</v>
      </c>
      <c r="O32" s="131" t="s">
        <v>2454</v>
      </c>
      <c r="P32" s="131"/>
      <c r="Q32" s="141" t="s">
        <v>2418</v>
      </c>
    </row>
    <row r="33" spans="1:17" ht="17.399999999999999" x14ac:dyDescent="0.3">
      <c r="A33" s="131" t="str">
        <f>VLOOKUP(E33,'LISTADO ATM'!$A$2:$C$898,3,0)</f>
        <v>DISTRITO NACIONAL</v>
      </c>
      <c r="B33" s="126">
        <v>3335903170</v>
      </c>
      <c r="C33" s="133">
        <v>44344.905104166668</v>
      </c>
      <c r="D33" s="133" t="s">
        <v>2180</v>
      </c>
      <c r="E33" s="121">
        <v>549</v>
      </c>
      <c r="F33" s="150" t="str">
        <f>VLOOKUP(E33,VIP!$A$2:$O13547,2,0)</f>
        <v>DRBR026</v>
      </c>
      <c r="G33" s="131" t="str">
        <f>VLOOKUP(E33,'LISTADO ATM'!$A$2:$B$897,2,0)</f>
        <v xml:space="preserve">ATM Ministerio de Turismo (Oficinas Gubernamentales) </v>
      </c>
      <c r="H33" s="131" t="str">
        <f>VLOOKUP(E33,VIP!$A$2:$O18410,7,FALSE)</f>
        <v>Si</v>
      </c>
      <c r="I33" s="131" t="str">
        <f>VLOOKUP(E33,VIP!$A$2:$O10375,8,FALSE)</f>
        <v>Si</v>
      </c>
      <c r="J33" s="131" t="str">
        <f>VLOOKUP(E33,VIP!$A$2:$O10325,8,FALSE)</f>
        <v>Si</v>
      </c>
      <c r="K33" s="131" t="str">
        <f>VLOOKUP(E33,VIP!$A$2:$O13899,6,0)</f>
        <v>NO</v>
      </c>
      <c r="L33" s="122" t="s">
        <v>2245</v>
      </c>
      <c r="M33" s="132" t="s">
        <v>2446</v>
      </c>
      <c r="N33" s="132" t="s">
        <v>2453</v>
      </c>
      <c r="O33" s="131" t="s">
        <v>2455</v>
      </c>
      <c r="P33" s="131"/>
      <c r="Q33" s="141" t="s">
        <v>2245</v>
      </c>
    </row>
    <row r="34" spans="1:17" ht="17.399999999999999" x14ac:dyDescent="0.3">
      <c r="A34" s="131" t="str">
        <f>VLOOKUP(E34,'LISTADO ATM'!$A$2:$C$898,3,0)</f>
        <v>DISTRITO NACIONAL</v>
      </c>
      <c r="B34" s="126">
        <v>3335903171</v>
      </c>
      <c r="C34" s="133">
        <v>44344.90829861111</v>
      </c>
      <c r="D34" s="133" t="s">
        <v>2180</v>
      </c>
      <c r="E34" s="121">
        <v>243</v>
      </c>
      <c r="F34" s="150" t="str">
        <f>VLOOKUP(E34,VIP!$A$2:$O13546,2,0)</f>
        <v>DRBR243</v>
      </c>
      <c r="G34" s="131" t="str">
        <f>VLOOKUP(E34,'LISTADO ATM'!$A$2:$B$897,2,0)</f>
        <v xml:space="preserve">ATM Autoservicio Plaza Central  </v>
      </c>
      <c r="H34" s="131" t="str">
        <f>VLOOKUP(E34,VIP!$A$2:$O18409,7,FALSE)</f>
        <v>Si</v>
      </c>
      <c r="I34" s="131" t="str">
        <f>VLOOKUP(E34,VIP!$A$2:$O10374,8,FALSE)</f>
        <v>Si</v>
      </c>
      <c r="J34" s="131" t="str">
        <f>VLOOKUP(E34,VIP!$A$2:$O10324,8,FALSE)</f>
        <v>Si</v>
      </c>
      <c r="K34" s="131" t="str">
        <f>VLOOKUP(E34,VIP!$A$2:$O13898,6,0)</f>
        <v>SI</v>
      </c>
      <c r="L34" s="122" t="s">
        <v>2245</v>
      </c>
      <c r="M34" s="132" t="s">
        <v>2446</v>
      </c>
      <c r="N34" s="132" t="s">
        <v>2453</v>
      </c>
      <c r="O34" s="131" t="s">
        <v>2455</v>
      </c>
      <c r="P34" s="131"/>
      <c r="Q34" s="141" t="s">
        <v>2245</v>
      </c>
    </row>
    <row r="35" spans="1:17" ht="17.399999999999999" x14ac:dyDescent="0.3">
      <c r="A35" s="131" t="str">
        <f>VLOOKUP(E35,'LISTADO ATM'!$A$2:$C$898,3,0)</f>
        <v>SUR</v>
      </c>
      <c r="B35" s="126">
        <v>3335903172</v>
      </c>
      <c r="C35" s="133">
        <v>44344.908819444441</v>
      </c>
      <c r="D35" s="133" t="s">
        <v>2180</v>
      </c>
      <c r="E35" s="121">
        <v>252</v>
      </c>
      <c r="F35" s="150" t="str">
        <f>VLOOKUP(E35,VIP!$A$2:$O13545,2,0)</f>
        <v>DRBR252</v>
      </c>
      <c r="G35" s="131" t="str">
        <f>VLOOKUP(E35,'LISTADO ATM'!$A$2:$B$897,2,0)</f>
        <v xml:space="preserve">ATM Banco Agrícola (Barahona) </v>
      </c>
      <c r="H35" s="131" t="str">
        <f>VLOOKUP(E35,VIP!$A$2:$O18408,7,FALSE)</f>
        <v>Si</v>
      </c>
      <c r="I35" s="131" t="str">
        <f>VLOOKUP(E35,VIP!$A$2:$O10373,8,FALSE)</f>
        <v>Si</v>
      </c>
      <c r="J35" s="131" t="str">
        <f>VLOOKUP(E35,VIP!$A$2:$O10323,8,FALSE)</f>
        <v>Si</v>
      </c>
      <c r="K35" s="131" t="str">
        <f>VLOOKUP(E35,VIP!$A$2:$O13897,6,0)</f>
        <v>NO</v>
      </c>
      <c r="L35" s="122" t="s">
        <v>2245</v>
      </c>
      <c r="M35" s="132" t="s">
        <v>2446</v>
      </c>
      <c r="N35" s="132" t="s">
        <v>2453</v>
      </c>
      <c r="O35" s="131" t="s">
        <v>2455</v>
      </c>
      <c r="P35" s="131"/>
      <c r="Q35" s="141" t="s">
        <v>2245</v>
      </c>
    </row>
    <row r="36" spans="1:17" ht="17.399999999999999" x14ac:dyDescent="0.3">
      <c r="A36" s="131" t="str">
        <f>VLOOKUP(E36,'LISTADO ATM'!$A$2:$C$898,3,0)</f>
        <v>DISTRITO NACIONAL</v>
      </c>
      <c r="B36" s="126">
        <v>3335903173</v>
      </c>
      <c r="C36" s="133">
        <v>44344.91914351852</v>
      </c>
      <c r="D36" s="133" t="s">
        <v>2180</v>
      </c>
      <c r="E36" s="121">
        <v>623</v>
      </c>
      <c r="F36" s="150" t="str">
        <f>VLOOKUP(E36,VIP!$A$2:$O13555,2,0)</f>
        <v>DRBR623</v>
      </c>
      <c r="G36" s="131" t="str">
        <f>VLOOKUP(E36,'LISTADO ATM'!$A$2:$B$897,2,0)</f>
        <v xml:space="preserve">ATM Operaciones Especiales (Manoguayabo) </v>
      </c>
      <c r="H36" s="131" t="str">
        <f>VLOOKUP(E36,VIP!$A$2:$O18418,7,FALSE)</f>
        <v>Si</v>
      </c>
      <c r="I36" s="131" t="str">
        <f>VLOOKUP(E36,VIP!$A$2:$O10383,8,FALSE)</f>
        <v>Si</v>
      </c>
      <c r="J36" s="131" t="str">
        <f>VLOOKUP(E36,VIP!$A$2:$O10333,8,FALSE)</f>
        <v>Si</v>
      </c>
      <c r="K36" s="131" t="str">
        <f>VLOOKUP(E36,VIP!$A$2:$O13907,6,0)</f>
        <v>No</v>
      </c>
      <c r="L36" s="122" t="s">
        <v>2219</v>
      </c>
      <c r="M36" s="132" t="s">
        <v>2446</v>
      </c>
      <c r="N36" s="132" t="s">
        <v>2453</v>
      </c>
      <c r="O36" s="131" t="s">
        <v>2455</v>
      </c>
      <c r="P36" s="131"/>
      <c r="Q36" s="141" t="s">
        <v>2219</v>
      </c>
    </row>
    <row r="37" spans="1:17" ht="17.399999999999999" x14ac:dyDescent="0.3">
      <c r="A37" s="131" t="str">
        <f>VLOOKUP(E37,'LISTADO ATM'!$A$2:$C$898,3,0)</f>
        <v>DISTRITO NACIONAL</v>
      </c>
      <c r="B37" s="126">
        <v>3335903185</v>
      </c>
      <c r="C37" s="133">
        <v>44344.960289351853</v>
      </c>
      <c r="D37" s="133" t="s">
        <v>2449</v>
      </c>
      <c r="E37" s="121">
        <v>125</v>
      </c>
      <c r="F37" s="151" t="str">
        <f>VLOOKUP(E37,VIP!$A$2:$O13546,2,0)</f>
        <v>DRBR125</v>
      </c>
      <c r="G37" s="131" t="str">
        <f>VLOOKUP(E37,'LISTADO ATM'!$A$2:$B$897,2,0)</f>
        <v xml:space="preserve">ATM Dirección General de Aduanas II </v>
      </c>
      <c r="H37" s="131" t="str">
        <f>VLOOKUP(E37,VIP!$A$2:$O18409,7,FALSE)</f>
        <v>Si</v>
      </c>
      <c r="I37" s="131" t="str">
        <f>VLOOKUP(E37,VIP!$A$2:$O10374,8,FALSE)</f>
        <v>Si</v>
      </c>
      <c r="J37" s="131" t="str">
        <f>VLOOKUP(E37,VIP!$A$2:$O10324,8,FALSE)</f>
        <v>Si</v>
      </c>
      <c r="K37" s="131" t="str">
        <f>VLOOKUP(E37,VIP!$A$2:$O13898,6,0)</f>
        <v>NO</v>
      </c>
      <c r="L37" s="122" t="s">
        <v>2442</v>
      </c>
      <c r="M37" s="132" t="s">
        <v>2446</v>
      </c>
      <c r="N37" s="132" t="s">
        <v>2453</v>
      </c>
      <c r="O37" s="131" t="s">
        <v>2454</v>
      </c>
      <c r="P37" s="131"/>
      <c r="Q37" s="141" t="s">
        <v>2442</v>
      </c>
    </row>
    <row r="38" spans="1:17" ht="17.399999999999999" x14ac:dyDescent="0.3">
      <c r="A38" s="131" t="str">
        <f>VLOOKUP(E38,'LISTADO ATM'!$A$2:$C$898,3,0)</f>
        <v>SUR</v>
      </c>
      <c r="B38" s="126">
        <v>3335903189</v>
      </c>
      <c r="C38" s="133">
        <v>44345.150381944448</v>
      </c>
      <c r="D38" s="133" t="s">
        <v>2180</v>
      </c>
      <c r="E38" s="121">
        <v>45</v>
      </c>
      <c r="F38" s="143" t="str">
        <f>VLOOKUP(E38,VIP!$A$2:$O13558,2,0)</f>
        <v>DRBR045</v>
      </c>
      <c r="G38" s="131" t="str">
        <f>VLOOKUP(E38,'LISTADO ATM'!$A$2:$B$897,2,0)</f>
        <v xml:space="preserve">ATM Oficina Tamayo </v>
      </c>
      <c r="H38" s="131" t="str">
        <f>VLOOKUP(E38,VIP!$A$2:$O18421,7,FALSE)</f>
        <v>Si</v>
      </c>
      <c r="I38" s="131" t="str">
        <f>VLOOKUP(E38,VIP!$A$2:$O10386,8,FALSE)</f>
        <v>Si</v>
      </c>
      <c r="J38" s="131" t="str">
        <f>VLOOKUP(E38,VIP!$A$2:$O10336,8,FALSE)</f>
        <v>Si</v>
      </c>
      <c r="K38" s="131" t="str">
        <f>VLOOKUP(E38,VIP!$A$2:$O13910,6,0)</f>
        <v>SI</v>
      </c>
      <c r="L38" s="122" t="s">
        <v>2245</v>
      </c>
      <c r="M38" s="132" t="s">
        <v>2446</v>
      </c>
      <c r="N38" s="132" t="s">
        <v>2453</v>
      </c>
      <c r="O38" s="131" t="s">
        <v>2455</v>
      </c>
      <c r="P38" s="131"/>
      <c r="Q38" s="141" t="s">
        <v>2245</v>
      </c>
    </row>
    <row r="39" spans="1:17" ht="17.399999999999999" x14ac:dyDescent="0.3">
      <c r="A39" s="131" t="str">
        <f>VLOOKUP(E39,'LISTADO ATM'!$A$2:$C$898,3,0)</f>
        <v>SUR</v>
      </c>
      <c r="B39" s="126">
        <v>3335903195</v>
      </c>
      <c r="C39" s="133">
        <v>44345.30395833333</v>
      </c>
      <c r="D39" s="133" t="s">
        <v>2180</v>
      </c>
      <c r="E39" s="121">
        <v>584</v>
      </c>
      <c r="F39" s="151" t="str">
        <f>VLOOKUP(E39,VIP!$A$2:$O13552,2,0)</f>
        <v>DRBR404</v>
      </c>
      <c r="G39" s="131" t="str">
        <f>VLOOKUP(E39,'LISTADO ATM'!$A$2:$B$897,2,0)</f>
        <v xml:space="preserve">ATM Oficina San Cristóbal I </v>
      </c>
      <c r="H39" s="131" t="str">
        <f>VLOOKUP(E39,VIP!$A$2:$O18415,7,FALSE)</f>
        <v>Si</v>
      </c>
      <c r="I39" s="131" t="str">
        <f>VLOOKUP(E39,VIP!$A$2:$O10380,8,FALSE)</f>
        <v>Si</v>
      </c>
      <c r="J39" s="131" t="str">
        <f>VLOOKUP(E39,VIP!$A$2:$O10330,8,FALSE)</f>
        <v>Si</v>
      </c>
      <c r="K39" s="131" t="str">
        <f>VLOOKUP(E39,VIP!$A$2:$O13904,6,0)</f>
        <v>SI</v>
      </c>
      <c r="L39" s="122" t="s">
        <v>2466</v>
      </c>
      <c r="M39" s="132" t="s">
        <v>2446</v>
      </c>
      <c r="N39" s="132" t="s">
        <v>2453</v>
      </c>
      <c r="O39" s="131" t="s">
        <v>2471</v>
      </c>
      <c r="P39" s="131"/>
      <c r="Q39" s="141" t="s">
        <v>2466</v>
      </c>
    </row>
    <row r="40" spans="1:17" ht="17.399999999999999" x14ac:dyDescent="0.3">
      <c r="A40" s="131" t="str">
        <f>VLOOKUP(E40,'LISTADO ATM'!$A$2:$C$898,3,0)</f>
        <v>ESTE</v>
      </c>
      <c r="B40" s="126">
        <v>3335903196</v>
      </c>
      <c r="C40" s="133">
        <v>44345.305185185185</v>
      </c>
      <c r="D40" s="133" t="s">
        <v>2180</v>
      </c>
      <c r="E40" s="121">
        <v>843</v>
      </c>
      <c r="F40" s="150" t="str">
        <f>VLOOKUP(E40,VIP!$A$2:$O13551,2,0)</f>
        <v>DRBR843</v>
      </c>
      <c r="G40" s="131" t="str">
        <f>VLOOKUP(E40,'LISTADO ATM'!$A$2:$B$897,2,0)</f>
        <v xml:space="preserve">ATM Oficina Romana Centro </v>
      </c>
      <c r="H40" s="131" t="str">
        <f>VLOOKUP(E40,VIP!$A$2:$O18414,7,FALSE)</f>
        <v>Si</v>
      </c>
      <c r="I40" s="131" t="str">
        <f>VLOOKUP(E40,VIP!$A$2:$O10379,8,FALSE)</f>
        <v>Si</v>
      </c>
      <c r="J40" s="131" t="str">
        <f>VLOOKUP(E40,VIP!$A$2:$O10329,8,FALSE)</f>
        <v>Si</v>
      </c>
      <c r="K40" s="131" t="str">
        <f>VLOOKUP(E40,VIP!$A$2:$O13903,6,0)</f>
        <v>NO</v>
      </c>
      <c r="L40" s="122" t="s">
        <v>2219</v>
      </c>
      <c r="M40" s="132" t="s">
        <v>2446</v>
      </c>
      <c r="N40" s="132" t="s">
        <v>2453</v>
      </c>
      <c r="O40" s="131" t="s">
        <v>2455</v>
      </c>
      <c r="P40" s="131"/>
      <c r="Q40" s="141" t="s">
        <v>2219</v>
      </c>
    </row>
    <row r="41" spans="1:17" ht="17.399999999999999" x14ac:dyDescent="0.3">
      <c r="A41" s="131" t="str">
        <f>VLOOKUP(E41,'LISTADO ATM'!$A$2:$C$898,3,0)</f>
        <v>DISTRITO NACIONAL</v>
      </c>
      <c r="B41" s="126">
        <v>3335903200</v>
      </c>
      <c r="C41" s="133">
        <v>44345.335972222223</v>
      </c>
      <c r="D41" s="133" t="s">
        <v>2180</v>
      </c>
      <c r="E41" s="121">
        <v>441</v>
      </c>
      <c r="F41" s="151" t="str">
        <f>VLOOKUP(E41,VIP!$A$2:$O13561,2,0)</f>
        <v>DRBR441</v>
      </c>
      <c r="G41" s="131" t="str">
        <f>VLOOKUP(E41,'LISTADO ATM'!$A$2:$B$897,2,0)</f>
        <v>ATM Estacion de Servicio Romulo Betancour</v>
      </c>
      <c r="H41" s="131" t="str">
        <f>VLOOKUP(E41,VIP!$A$2:$O18424,7,FALSE)</f>
        <v>NO</v>
      </c>
      <c r="I41" s="131" t="str">
        <f>VLOOKUP(E41,VIP!$A$2:$O10389,8,FALSE)</f>
        <v>NO</v>
      </c>
      <c r="J41" s="131" t="str">
        <f>VLOOKUP(E41,VIP!$A$2:$O10339,8,FALSE)</f>
        <v>NO</v>
      </c>
      <c r="K41" s="131" t="str">
        <f>VLOOKUP(E41,VIP!$A$2:$O13913,6,0)</f>
        <v>NO</v>
      </c>
      <c r="L41" s="122" t="s">
        <v>2466</v>
      </c>
      <c r="M41" s="132" t="s">
        <v>2446</v>
      </c>
      <c r="N41" s="132" t="s">
        <v>2453</v>
      </c>
      <c r="O41" s="131" t="s">
        <v>2455</v>
      </c>
      <c r="P41" s="131"/>
      <c r="Q41" s="141" t="s">
        <v>2466</v>
      </c>
    </row>
    <row r="42" spans="1:17" ht="17.399999999999999" x14ac:dyDescent="0.3">
      <c r="A42" s="131" t="str">
        <f>VLOOKUP(E42,'LISTADO ATM'!$A$2:$C$898,3,0)</f>
        <v>ESTE</v>
      </c>
      <c r="B42" s="126">
        <v>3335903228</v>
      </c>
      <c r="C42" s="133">
        <v>44345.371747685182</v>
      </c>
      <c r="D42" s="133" t="s">
        <v>2180</v>
      </c>
      <c r="E42" s="121">
        <v>681</v>
      </c>
      <c r="F42" s="150" t="str">
        <f>VLOOKUP(E42,VIP!$A$2:$O13550,2,0)</f>
        <v>DRBR681</v>
      </c>
      <c r="G42" s="131" t="str">
        <f>VLOOKUP(E42,'LISTADO ATM'!$A$2:$B$897,2,0)</f>
        <v xml:space="preserve">ATM Hotel Royalton II </v>
      </c>
      <c r="H42" s="131" t="str">
        <f>VLOOKUP(E42,VIP!$A$2:$O18413,7,FALSE)</f>
        <v>Si</v>
      </c>
      <c r="I42" s="131" t="str">
        <f>VLOOKUP(E42,VIP!$A$2:$O10378,8,FALSE)</f>
        <v>Si</v>
      </c>
      <c r="J42" s="131" t="str">
        <f>VLOOKUP(E42,VIP!$A$2:$O10328,8,FALSE)</f>
        <v>Si</v>
      </c>
      <c r="K42" s="131" t="str">
        <f>VLOOKUP(E42,VIP!$A$2:$O13902,6,0)</f>
        <v>NO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1"/>
      <c r="Q42" s="141" t="s">
        <v>2219</v>
      </c>
    </row>
    <row r="43" spans="1:17" ht="17.399999999999999" x14ac:dyDescent="0.3">
      <c r="A43" s="131" t="str">
        <f>VLOOKUP(E43,'LISTADO ATM'!$A$2:$C$898,3,0)</f>
        <v>DISTRITO NACIONAL</v>
      </c>
      <c r="B43" s="126">
        <v>3335903244</v>
      </c>
      <c r="C43" s="133">
        <v>44345.379328703704</v>
      </c>
      <c r="D43" s="133" t="s">
        <v>2470</v>
      </c>
      <c r="E43" s="121">
        <v>39</v>
      </c>
      <c r="F43" s="150" t="str">
        <f>VLOOKUP(E43,VIP!$A$2:$O13549,2,0)</f>
        <v>DRBR039</v>
      </c>
      <c r="G43" s="131" t="str">
        <f>VLOOKUP(E43,'LISTADO ATM'!$A$2:$B$897,2,0)</f>
        <v xml:space="preserve">ATM Oficina Ovando </v>
      </c>
      <c r="H43" s="131" t="str">
        <f>VLOOKUP(E43,VIP!$A$2:$O18412,7,FALSE)</f>
        <v>Si</v>
      </c>
      <c r="I43" s="131" t="str">
        <f>VLOOKUP(E43,VIP!$A$2:$O10377,8,FALSE)</f>
        <v>No</v>
      </c>
      <c r="J43" s="131" t="str">
        <f>VLOOKUP(E43,VIP!$A$2:$O10327,8,FALSE)</f>
        <v>No</v>
      </c>
      <c r="K43" s="131" t="str">
        <f>VLOOKUP(E43,VIP!$A$2:$O13901,6,0)</f>
        <v>NO</v>
      </c>
      <c r="L43" s="122" t="s">
        <v>2548</v>
      </c>
      <c r="M43" s="132" t="s">
        <v>2446</v>
      </c>
      <c r="N43" s="132" t="s">
        <v>2453</v>
      </c>
      <c r="O43" s="131" t="s">
        <v>2471</v>
      </c>
      <c r="P43" s="131"/>
      <c r="Q43" s="141" t="s">
        <v>2548</v>
      </c>
    </row>
    <row r="44" spans="1:17" ht="17.399999999999999" x14ac:dyDescent="0.3">
      <c r="A44" s="131" t="str">
        <f>VLOOKUP(E44,'LISTADO ATM'!$A$2:$C$898,3,0)</f>
        <v>DISTRITO NACIONAL</v>
      </c>
      <c r="B44" s="126">
        <v>3335903295</v>
      </c>
      <c r="C44" s="133">
        <v>44345.406111111108</v>
      </c>
      <c r="D44" s="133" t="s">
        <v>2470</v>
      </c>
      <c r="E44" s="121">
        <v>476</v>
      </c>
      <c r="F44" s="150" t="str">
        <f>VLOOKUP(E44,VIP!$A$2:$O13555,2,0)</f>
        <v>DRBR476</v>
      </c>
      <c r="G44" s="131" t="str">
        <f>VLOOKUP(E44,'LISTADO ATM'!$A$2:$B$897,2,0)</f>
        <v xml:space="preserve">ATM Multicentro La Sirena Las Caobas </v>
      </c>
      <c r="H44" s="131" t="str">
        <f>VLOOKUP(E44,VIP!$A$2:$O18418,7,FALSE)</f>
        <v>Si</v>
      </c>
      <c r="I44" s="131" t="str">
        <f>VLOOKUP(E44,VIP!$A$2:$O10383,8,FALSE)</f>
        <v>Si</v>
      </c>
      <c r="J44" s="131" t="str">
        <f>VLOOKUP(E44,VIP!$A$2:$O10333,8,FALSE)</f>
        <v>Si</v>
      </c>
      <c r="K44" s="131" t="str">
        <f>VLOOKUP(E44,VIP!$A$2:$O13907,6,0)</f>
        <v>SI</v>
      </c>
      <c r="L44" s="122" t="s">
        <v>2219</v>
      </c>
      <c r="M44" s="132" t="s">
        <v>2446</v>
      </c>
      <c r="N44" s="132" t="s">
        <v>2453</v>
      </c>
      <c r="O44" s="131" t="s">
        <v>2558</v>
      </c>
      <c r="P44" s="131"/>
      <c r="Q44" s="141" t="s">
        <v>2219</v>
      </c>
    </row>
    <row r="45" spans="1:17" ht="17.399999999999999" x14ac:dyDescent="0.3">
      <c r="A45" s="131" t="str">
        <f>VLOOKUP(E45,'LISTADO ATM'!$A$2:$C$898,3,0)</f>
        <v>DISTRITO NACIONAL</v>
      </c>
      <c r="B45" s="126">
        <v>3335903297</v>
      </c>
      <c r="C45" s="133">
        <v>44345.406701388885</v>
      </c>
      <c r="D45" s="133" t="s">
        <v>2470</v>
      </c>
      <c r="E45" s="121">
        <v>935</v>
      </c>
      <c r="F45" s="150" t="str">
        <f>VLOOKUP(E45,VIP!$A$2:$O13554,2,0)</f>
        <v>DRBR16J</v>
      </c>
      <c r="G45" s="131" t="str">
        <f>VLOOKUP(E45,'LISTADO ATM'!$A$2:$B$897,2,0)</f>
        <v xml:space="preserve">ATM Oficina John F. Kennedy </v>
      </c>
      <c r="H45" s="131" t="str">
        <f>VLOOKUP(E45,VIP!$A$2:$O18417,7,FALSE)</f>
        <v>Si</v>
      </c>
      <c r="I45" s="131" t="str">
        <f>VLOOKUP(E45,VIP!$A$2:$O10382,8,FALSE)</f>
        <v>Si</v>
      </c>
      <c r="J45" s="131" t="str">
        <f>VLOOKUP(E45,VIP!$A$2:$O10332,8,FALSE)</f>
        <v>Si</v>
      </c>
      <c r="K45" s="131" t="str">
        <f>VLOOKUP(E45,VIP!$A$2:$O13906,6,0)</f>
        <v>SI</v>
      </c>
      <c r="L45" s="122" t="s">
        <v>2219</v>
      </c>
      <c r="M45" s="132" t="s">
        <v>2446</v>
      </c>
      <c r="N45" s="132" t="s">
        <v>2453</v>
      </c>
      <c r="O45" s="131" t="s">
        <v>2558</v>
      </c>
      <c r="P45" s="131"/>
      <c r="Q45" s="141" t="s">
        <v>2219</v>
      </c>
    </row>
    <row r="46" spans="1:17" ht="17.399999999999999" x14ac:dyDescent="0.3">
      <c r="A46" s="131" t="str">
        <f>VLOOKUP(E46,'LISTADO ATM'!$A$2:$C$898,3,0)</f>
        <v>DISTRITO NACIONAL</v>
      </c>
      <c r="B46" s="126">
        <v>3335903314</v>
      </c>
      <c r="C46" s="133">
        <v>44345.415902777779</v>
      </c>
      <c r="D46" s="133" t="s">
        <v>2470</v>
      </c>
      <c r="E46" s="121">
        <v>347</v>
      </c>
      <c r="F46" s="150" t="str">
        <f>VLOOKUP(E46,VIP!$A$2:$O13552,2,0)</f>
        <v>DRBR347</v>
      </c>
      <c r="G46" s="131" t="str">
        <f>VLOOKUP(E46,'LISTADO ATM'!$A$2:$B$897,2,0)</f>
        <v>ATM Patio de Colombia</v>
      </c>
      <c r="H46" s="131" t="str">
        <f>VLOOKUP(E46,VIP!$A$2:$O18415,7,FALSE)</f>
        <v>N/A</v>
      </c>
      <c r="I46" s="131" t="str">
        <f>VLOOKUP(E46,VIP!$A$2:$O10380,8,FALSE)</f>
        <v>N/A</v>
      </c>
      <c r="J46" s="131" t="str">
        <f>VLOOKUP(E46,VIP!$A$2:$O10330,8,FALSE)</f>
        <v>N/A</v>
      </c>
      <c r="K46" s="131" t="str">
        <f>VLOOKUP(E46,VIP!$A$2:$O13904,6,0)</f>
        <v>N/A</v>
      </c>
      <c r="L46" s="122" t="s">
        <v>2548</v>
      </c>
      <c r="M46" s="132" t="s">
        <v>2446</v>
      </c>
      <c r="N46" s="132" t="s">
        <v>2453</v>
      </c>
      <c r="O46" s="131" t="s">
        <v>2471</v>
      </c>
      <c r="P46" s="131"/>
      <c r="Q46" s="141" t="s">
        <v>2548</v>
      </c>
    </row>
    <row r="47" spans="1:17" ht="17.399999999999999" x14ac:dyDescent="0.3">
      <c r="A47" s="131" t="str">
        <f>VLOOKUP(E47,'LISTADO ATM'!$A$2:$C$898,3,0)</f>
        <v>DISTRITO NACIONAL</v>
      </c>
      <c r="B47" s="126">
        <v>3335903328</v>
      </c>
      <c r="C47" s="133">
        <v>44345.426585648151</v>
      </c>
      <c r="D47" s="133" t="s">
        <v>2449</v>
      </c>
      <c r="E47" s="121">
        <v>224</v>
      </c>
      <c r="F47" s="151" t="str">
        <f>VLOOKUP(E47,VIP!$A$2:$O13550,2,0)</f>
        <v>DRBR224</v>
      </c>
      <c r="G47" s="131" t="str">
        <f>VLOOKUP(E47,'LISTADO ATM'!$A$2:$B$897,2,0)</f>
        <v xml:space="preserve">ATM S/M Nacional El Millón (Núñez de Cáceres) </v>
      </c>
      <c r="H47" s="131" t="str">
        <f>VLOOKUP(E47,VIP!$A$2:$O18413,7,FALSE)</f>
        <v>Si</v>
      </c>
      <c r="I47" s="131" t="str">
        <f>VLOOKUP(E47,VIP!$A$2:$O10378,8,FALSE)</f>
        <v>Si</v>
      </c>
      <c r="J47" s="131" t="str">
        <f>VLOOKUP(E47,VIP!$A$2:$O10328,8,FALSE)</f>
        <v>Si</v>
      </c>
      <c r="K47" s="131" t="str">
        <f>VLOOKUP(E47,VIP!$A$2:$O13902,6,0)</f>
        <v>SI</v>
      </c>
      <c r="L47" s="122" t="s">
        <v>2442</v>
      </c>
      <c r="M47" s="132" t="s">
        <v>2446</v>
      </c>
      <c r="N47" s="132" t="s">
        <v>2453</v>
      </c>
      <c r="O47" s="131" t="s">
        <v>2454</v>
      </c>
      <c r="P47" s="131"/>
      <c r="Q47" s="141" t="s">
        <v>2442</v>
      </c>
    </row>
    <row r="48" spans="1:17" ht="17.399999999999999" x14ac:dyDescent="0.3">
      <c r="A48" s="131" t="str">
        <f>VLOOKUP(E48,'LISTADO ATM'!$A$2:$C$898,3,0)</f>
        <v>ESTE</v>
      </c>
      <c r="B48" s="126">
        <v>3335903342</v>
      </c>
      <c r="C48" s="133">
        <v>44345.446250000001</v>
      </c>
      <c r="D48" s="133" t="s">
        <v>2180</v>
      </c>
      <c r="E48" s="121">
        <v>368</v>
      </c>
      <c r="F48" s="146" t="str">
        <f>VLOOKUP(E48,VIP!$A$2:$O13566,2,0)</f>
        <v xml:space="preserve">DRBR368 </v>
      </c>
      <c r="G48" s="131" t="str">
        <f>VLOOKUP(E48,'LISTADO ATM'!$A$2:$B$897,2,0)</f>
        <v>ATM Ayuntamiento Peralvillo</v>
      </c>
      <c r="H48" s="131" t="str">
        <f>VLOOKUP(E48,VIP!$A$2:$O18429,7,FALSE)</f>
        <v>N/A</v>
      </c>
      <c r="I48" s="131" t="str">
        <f>VLOOKUP(E48,VIP!$A$2:$O10394,8,FALSE)</f>
        <v>N/A</v>
      </c>
      <c r="J48" s="131" t="str">
        <f>VLOOKUP(E48,VIP!$A$2:$O10344,8,FALSE)</f>
        <v>N/A</v>
      </c>
      <c r="K48" s="131" t="str">
        <f>VLOOKUP(E48,VIP!$A$2:$O13918,6,0)</f>
        <v>N/A</v>
      </c>
      <c r="L48" s="122" t="s">
        <v>2219</v>
      </c>
      <c r="M48" s="132" t="s">
        <v>2446</v>
      </c>
      <c r="N48" s="132" t="s">
        <v>2453</v>
      </c>
      <c r="O48" s="131" t="s">
        <v>2455</v>
      </c>
      <c r="P48" s="131"/>
      <c r="Q48" s="141" t="s">
        <v>2219</v>
      </c>
    </row>
    <row r="49" spans="1:17" ht="17.399999999999999" x14ac:dyDescent="0.3">
      <c r="A49" s="131" t="str">
        <f>VLOOKUP(E49,'LISTADO ATM'!$A$2:$C$898,3,0)</f>
        <v>ESTE</v>
      </c>
      <c r="B49" s="126">
        <v>3335903358</v>
      </c>
      <c r="C49" s="133">
        <v>44345.457627314812</v>
      </c>
      <c r="D49" s="133" t="s">
        <v>2449</v>
      </c>
      <c r="E49" s="121">
        <v>634</v>
      </c>
      <c r="F49" s="151" t="str">
        <f>VLOOKUP(E49,VIP!$A$2:$O13565,2,0)</f>
        <v>DRBR273</v>
      </c>
      <c r="G49" s="131" t="str">
        <f>VLOOKUP(E49,'LISTADO ATM'!$A$2:$B$897,2,0)</f>
        <v xml:space="preserve">ATM Ayuntamiento Los Llanos (SPM) </v>
      </c>
      <c r="H49" s="131" t="str">
        <f>VLOOKUP(E49,VIP!$A$2:$O18428,7,FALSE)</f>
        <v>Si</v>
      </c>
      <c r="I49" s="131" t="str">
        <f>VLOOKUP(E49,VIP!$A$2:$O10393,8,FALSE)</f>
        <v>Si</v>
      </c>
      <c r="J49" s="131" t="str">
        <f>VLOOKUP(E49,VIP!$A$2:$O10343,8,FALSE)</f>
        <v>Si</v>
      </c>
      <c r="K49" s="131" t="str">
        <f>VLOOKUP(E49,VIP!$A$2:$O13917,6,0)</f>
        <v>NO</v>
      </c>
      <c r="L49" s="122" t="s">
        <v>2418</v>
      </c>
      <c r="M49" s="132" t="s">
        <v>2446</v>
      </c>
      <c r="N49" s="132" t="s">
        <v>2453</v>
      </c>
      <c r="O49" s="131" t="s">
        <v>2454</v>
      </c>
      <c r="P49" s="131"/>
      <c r="Q49" s="141" t="s">
        <v>2418</v>
      </c>
    </row>
    <row r="50" spans="1:17" ht="17.399999999999999" x14ac:dyDescent="0.3">
      <c r="A50" s="131" t="str">
        <f>VLOOKUP(E50,'LISTADO ATM'!$A$2:$C$898,3,0)</f>
        <v>DISTRITO NACIONAL</v>
      </c>
      <c r="B50" s="126">
        <v>3335903400</v>
      </c>
      <c r="C50" s="133">
        <v>44345.497754629629</v>
      </c>
      <c r="D50" s="133" t="s">
        <v>2449</v>
      </c>
      <c r="E50" s="121">
        <v>676</v>
      </c>
      <c r="F50" s="151" t="str">
        <f>VLOOKUP(E50,VIP!$A$2:$O13552,2,0)</f>
        <v>DRBR676</v>
      </c>
      <c r="G50" s="131" t="str">
        <f>VLOOKUP(E50,'LISTADO ATM'!$A$2:$B$897,2,0)</f>
        <v>ATM S/M Bravo Colina Del Oeste</v>
      </c>
      <c r="H50" s="131" t="str">
        <f>VLOOKUP(E50,VIP!$A$2:$O18415,7,FALSE)</f>
        <v>Si</v>
      </c>
      <c r="I50" s="131" t="str">
        <f>VLOOKUP(E50,VIP!$A$2:$O10380,8,FALSE)</f>
        <v>Si</v>
      </c>
      <c r="J50" s="131" t="str">
        <f>VLOOKUP(E50,VIP!$A$2:$O10330,8,FALSE)</f>
        <v>Si</v>
      </c>
      <c r="K50" s="131" t="str">
        <f>VLOOKUP(E50,VIP!$A$2:$O13904,6,0)</f>
        <v>NO</v>
      </c>
      <c r="L50" s="122" t="s">
        <v>2442</v>
      </c>
      <c r="M50" s="132" t="s">
        <v>2446</v>
      </c>
      <c r="N50" s="132" t="s">
        <v>2453</v>
      </c>
      <c r="O50" s="131" t="s">
        <v>2454</v>
      </c>
      <c r="P50" s="131"/>
      <c r="Q50" s="141" t="s">
        <v>2442</v>
      </c>
    </row>
    <row r="51" spans="1:17" ht="17.399999999999999" x14ac:dyDescent="0.3">
      <c r="A51" s="131" t="str">
        <f>VLOOKUP(E51,'LISTADO ATM'!$A$2:$C$898,3,0)</f>
        <v>DISTRITO NACIONAL</v>
      </c>
      <c r="B51" s="126">
        <v>3335903407</v>
      </c>
      <c r="C51" s="133">
        <v>44345.506064814814</v>
      </c>
      <c r="D51" s="133" t="s">
        <v>2449</v>
      </c>
      <c r="E51" s="121">
        <v>165</v>
      </c>
      <c r="F51" s="151" t="str">
        <f>VLOOKUP(E51,VIP!$A$2:$O13560,2,0)</f>
        <v>DRBR165</v>
      </c>
      <c r="G51" s="131" t="str">
        <f>VLOOKUP(E51,'LISTADO ATM'!$A$2:$B$897,2,0)</f>
        <v>ATM Autoservicio Megacentro</v>
      </c>
      <c r="H51" s="131" t="str">
        <f>VLOOKUP(E51,VIP!$A$2:$O18423,7,FALSE)</f>
        <v>Si</v>
      </c>
      <c r="I51" s="131" t="str">
        <f>VLOOKUP(E51,VIP!$A$2:$O10388,8,FALSE)</f>
        <v>Si</v>
      </c>
      <c r="J51" s="131" t="str">
        <f>VLOOKUP(E51,VIP!$A$2:$O10338,8,FALSE)</f>
        <v>Si</v>
      </c>
      <c r="K51" s="131" t="str">
        <f>VLOOKUP(E51,VIP!$A$2:$O13912,6,0)</f>
        <v>SI</v>
      </c>
      <c r="L51" s="122" t="s">
        <v>2418</v>
      </c>
      <c r="M51" s="132" t="s">
        <v>2446</v>
      </c>
      <c r="N51" s="132" t="s">
        <v>2453</v>
      </c>
      <c r="O51" s="131" t="s">
        <v>2454</v>
      </c>
      <c r="P51" s="131"/>
      <c r="Q51" s="141" t="s">
        <v>2418</v>
      </c>
    </row>
    <row r="52" spans="1:17" ht="17.399999999999999" x14ac:dyDescent="0.3">
      <c r="A52" s="131" t="str">
        <f>VLOOKUP(E52,'LISTADO ATM'!$A$2:$C$898,3,0)</f>
        <v>ESTE</v>
      </c>
      <c r="B52" s="126">
        <v>3335903421</v>
      </c>
      <c r="C52" s="133">
        <v>44345.535138888888</v>
      </c>
      <c r="D52" s="133" t="s">
        <v>2180</v>
      </c>
      <c r="E52" s="121">
        <v>386</v>
      </c>
      <c r="F52" s="150" t="str">
        <f>VLOOKUP(E52,VIP!$A$2:$O13556,2,0)</f>
        <v>DRBR386</v>
      </c>
      <c r="G52" s="131" t="str">
        <f>VLOOKUP(E52,'LISTADO ATM'!$A$2:$B$897,2,0)</f>
        <v xml:space="preserve">ATM Plaza Verón II </v>
      </c>
      <c r="H52" s="131" t="str">
        <f>VLOOKUP(E52,VIP!$A$2:$O18419,7,FALSE)</f>
        <v>Si</v>
      </c>
      <c r="I52" s="131" t="str">
        <f>VLOOKUP(E52,VIP!$A$2:$O10384,8,FALSE)</f>
        <v>Si</v>
      </c>
      <c r="J52" s="131" t="str">
        <f>VLOOKUP(E52,VIP!$A$2:$O10334,8,FALSE)</f>
        <v>Si</v>
      </c>
      <c r="K52" s="131" t="str">
        <f>VLOOKUP(E52,VIP!$A$2:$O13908,6,0)</f>
        <v>NO</v>
      </c>
      <c r="L52" s="122" t="s">
        <v>2559</v>
      </c>
      <c r="M52" s="132" t="s">
        <v>2446</v>
      </c>
      <c r="N52" s="132" t="s">
        <v>2453</v>
      </c>
      <c r="O52" s="131" t="s">
        <v>2455</v>
      </c>
      <c r="P52" s="131"/>
      <c r="Q52" s="141" t="s">
        <v>2559</v>
      </c>
    </row>
    <row r="53" spans="1:17" ht="17.399999999999999" x14ac:dyDescent="0.3">
      <c r="A53" s="131" t="str">
        <f>VLOOKUP(E53,'LISTADO ATM'!$A$2:$C$898,3,0)</f>
        <v>NORTE</v>
      </c>
      <c r="B53" s="126">
        <v>3335903429</v>
      </c>
      <c r="C53" s="133">
        <v>44345.539780092593</v>
      </c>
      <c r="D53" s="133" t="s">
        <v>2181</v>
      </c>
      <c r="E53" s="121">
        <v>643</v>
      </c>
      <c r="F53" s="150" t="str">
        <f>VLOOKUP(E53,VIP!$A$2:$O13555,2,0)</f>
        <v>DRBR127</v>
      </c>
      <c r="G53" s="131" t="str">
        <f>VLOOKUP(E53,'LISTADO ATM'!$A$2:$B$897,2,0)</f>
        <v xml:space="preserve">ATM Oficina Valerio </v>
      </c>
      <c r="H53" s="131" t="str">
        <f>VLOOKUP(E53,VIP!$A$2:$O18418,7,FALSE)</f>
        <v>Si</v>
      </c>
      <c r="I53" s="131" t="str">
        <f>VLOOKUP(E53,VIP!$A$2:$O10383,8,FALSE)</f>
        <v>No</v>
      </c>
      <c r="J53" s="131" t="str">
        <f>VLOOKUP(E53,VIP!$A$2:$O10333,8,FALSE)</f>
        <v>No</v>
      </c>
      <c r="K53" s="131" t="str">
        <f>VLOOKUP(E53,VIP!$A$2:$O13907,6,0)</f>
        <v>NO</v>
      </c>
      <c r="L53" s="122" t="s">
        <v>2559</v>
      </c>
      <c r="M53" s="132" t="s">
        <v>2446</v>
      </c>
      <c r="N53" s="132" t="s">
        <v>2453</v>
      </c>
      <c r="O53" s="131" t="s">
        <v>2557</v>
      </c>
      <c r="P53" s="131"/>
      <c r="Q53" s="141" t="s">
        <v>2559</v>
      </c>
    </row>
    <row r="54" spans="1:17" ht="17.399999999999999" x14ac:dyDescent="0.3">
      <c r="A54" s="131" t="str">
        <f>VLOOKUP(E54,'LISTADO ATM'!$A$2:$C$898,3,0)</f>
        <v>DISTRITO NACIONAL</v>
      </c>
      <c r="B54" s="126">
        <v>3335903435</v>
      </c>
      <c r="C54" s="133">
        <v>44345.548229166663</v>
      </c>
      <c r="D54" s="133" t="s">
        <v>2180</v>
      </c>
      <c r="E54" s="121">
        <v>235</v>
      </c>
      <c r="F54" s="151" t="str">
        <f>VLOOKUP(E54,VIP!$A$2:$O13553,2,0)</f>
        <v>DRBR235</v>
      </c>
      <c r="G54" s="131" t="str">
        <f>VLOOKUP(E54,'LISTADO ATM'!$A$2:$B$897,2,0)</f>
        <v xml:space="preserve">ATM Oficina Multicentro La Sirena San Isidro </v>
      </c>
      <c r="H54" s="131" t="str">
        <f>VLOOKUP(E54,VIP!$A$2:$O18416,7,FALSE)</f>
        <v>Si</v>
      </c>
      <c r="I54" s="131" t="str">
        <f>VLOOKUP(E54,VIP!$A$2:$O10381,8,FALSE)</f>
        <v>Si</v>
      </c>
      <c r="J54" s="131" t="str">
        <f>VLOOKUP(E54,VIP!$A$2:$O10331,8,FALSE)</f>
        <v>Si</v>
      </c>
      <c r="K54" s="131" t="str">
        <f>VLOOKUP(E54,VIP!$A$2:$O13905,6,0)</f>
        <v>SI</v>
      </c>
      <c r="L54" s="122" t="s">
        <v>2466</v>
      </c>
      <c r="M54" s="132" t="s">
        <v>2446</v>
      </c>
      <c r="N54" s="132" t="s">
        <v>2453</v>
      </c>
      <c r="O54" s="131" t="s">
        <v>2455</v>
      </c>
      <c r="P54" s="131"/>
      <c r="Q54" s="141" t="s">
        <v>2466</v>
      </c>
    </row>
    <row r="55" spans="1:17" ht="17.399999999999999" x14ac:dyDescent="0.3">
      <c r="A55" s="131" t="str">
        <f>VLOOKUP(E55,'LISTADO ATM'!$A$2:$C$898,3,0)</f>
        <v>DISTRITO NACIONAL</v>
      </c>
      <c r="B55" s="126">
        <v>3335903447</v>
      </c>
      <c r="C55" s="133">
        <v>44345.578344907408</v>
      </c>
      <c r="D55" s="133" t="s">
        <v>2470</v>
      </c>
      <c r="E55" s="121">
        <v>701</v>
      </c>
      <c r="F55" s="151" t="str">
        <f>VLOOKUP(E55,VIP!$A$2:$O13564,2,0)</f>
        <v>DRBR701</v>
      </c>
      <c r="G55" s="131" t="str">
        <f>VLOOKUP(E55,'LISTADO ATM'!$A$2:$B$897,2,0)</f>
        <v>ATM Autoservicio Los Alcarrizos</v>
      </c>
      <c r="H55" s="131" t="str">
        <f>VLOOKUP(E55,VIP!$A$2:$O18427,7,FALSE)</f>
        <v>Si</v>
      </c>
      <c r="I55" s="131" t="str">
        <f>VLOOKUP(E55,VIP!$A$2:$O10392,8,FALSE)</f>
        <v>Si</v>
      </c>
      <c r="J55" s="131" t="str">
        <f>VLOOKUP(E55,VIP!$A$2:$O10342,8,FALSE)</f>
        <v>Si</v>
      </c>
      <c r="K55" s="131" t="str">
        <f>VLOOKUP(E55,VIP!$A$2:$O13916,6,0)</f>
        <v>NO</v>
      </c>
      <c r="L55" s="122" t="s">
        <v>2418</v>
      </c>
      <c r="M55" s="132" t="s">
        <v>2446</v>
      </c>
      <c r="N55" s="132" t="s">
        <v>2453</v>
      </c>
      <c r="O55" s="131" t="s">
        <v>2471</v>
      </c>
      <c r="P55" s="131"/>
      <c r="Q55" s="141" t="s">
        <v>2418</v>
      </c>
    </row>
    <row r="56" spans="1:17" ht="17.399999999999999" x14ac:dyDescent="0.3">
      <c r="A56" s="131" t="str">
        <f>VLOOKUP(E56,'LISTADO ATM'!$A$2:$C$898,3,0)</f>
        <v>DISTRITO NACIONAL</v>
      </c>
      <c r="B56" s="126">
        <v>3335903448</v>
      </c>
      <c r="C56" s="133">
        <v>44345.583124999997</v>
      </c>
      <c r="D56" s="133" t="s">
        <v>2449</v>
      </c>
      <c r="E56" s="124">
        <v>887</v>
      </c>
      <c r="F56" s="131" t="str">
        <f>VLOOKUP(E56,VIP!$A$2:$O13563,2,0)</f>
        <v>DRBR887</v>
      </c>
      <c r="G56" s="131" t="str">
        <f>VLOOKUP(E56,'LISTADO ATM'!$A$2:$B$897,2,0)</f>
        <v>ATM S/M Bravo Los Proceres</v>
      </c>
      <c r="H56" s="131" t="str">
        <f>VLOOKUP(E56,VIP!$A$2:$O18426,7,FALSE)</f>
        <v>Si</v>
      </c>
      <c r="I56" s="131" t="str">
        <f>VLOOKUP(E56,VIP!$A$2:$O10391,8,FALSE)</f>
        <v>Si</v>
      </c>
      <c r="J56" s="131" t="str">
        <f>VLOOKUP(E56,VIP!$A$2:$O10341,8,FALSE)</f>
        <v>Si</v>
      </c>
      <c r="K56" s="131" t="str">
        <f>VLOOKUP(E56,VIP!$A$2:$O13915,6,0)</f>
        <v>NO</v>
      </c>
      <c r="L56" s="147" t="s">
        <v>2418</v>
      </c>
      <c r="M56" s="132" t="s">
        <v>2446</v>
      </c>
      <c r="N56" s="132" t="s">
        <v>2453</v>
      </c>
      <c r="O56" s="131" t="s">
        <v>2454</v>
      </c>
      <c r="P56" s="131"/>
      <c r="Q56" s="141" t="s">
        <v>2418</v>
      </c>
    </row>
    <row r="57" spans="1:17" ht="17.399999999999999" x14ac:dyDescent="0.3">
      <c r="A57" s="131" t="str">
        <f>VLOOKUP(E57,'LISTADO ATM'!$A$2:$C$898,3,0)</f>
        <v>SUR</v>
      </c>
      <c r="B57" s="126">
        <v>3335903449</v>
      </c>
      <c r="C57" s="133">
        <v>44345.585266203707</v>
      </c>
      <c r="D57" s="133" t="s">
        <v>2449</v>
      </c>
      <c r="E57" s="124">
        <v>781</v>
      </c>
      <c r="F57" s="131" t="str">
        <f>VLOOKUP(E57,VIP!$A$2:$O13562,2,0)</f>
        <v>DRBR186</v>
      </c>
      <c r="G57" s="131" t="str">
        <f>VLOOKUP(E57,'LISTADO ATM'!$A$2:$B$897,2,0)</f>
        <v xml:space="preserve">ATM Estación Isla Barahona </v>
      </c>
      <c r="H57" s="131" t="str">
        <f>VLOOKUP(E57,VIP!$A$2:$O18425,7,FALSE)</f>
        <v>Si</v>
      </c>
      <c r="I57" s="131" t="str">
        <f>VLOOKUP(E57,VIP!$A$2:$O10390,8,FALSE)</f>
        <v>Si</v>
      </c>
      <c r="J57" s="131" t="str">
        <f>VLOOKUP(E57,VIP!$A$2:$O10340,8,FALSE)</f>
        <v>Si</v>
      </c>
      <c r="K57" s="131" t="str">
        <f>VLOOKUP(E57,VIP!$A$2:$O13914,6,0)</f>
        <v>NO</v>
      </c>
      <c r="L57" s="147" t="s">
        <v>2418</v>
      </c>
      <c r="M57" s="132" t="s">
        <v>2446</v>
      </c>
      <c r="N57" s="132" t="s">
        <v>2453</v>
      </c>
      <c r="O57" s="131" t="s">
        <v>2454</v>
      </c>
      <c r="P57" s="131"/>
      <c r="Q57" s="141" t="s">
        <v>2418</v>
      </c>
    </row>
    <row r="58" spans="1:17" ht="17.399999999999999" x14ac:dyDescent="0.3">
      <c r="A58" s="131" t="str">
        <f>VLOOKUP(E58,'LISTADO ATM'!$A$2:$C$898,3,0)</f>
        <v>NORTE</v>
      </c>
      <c r="B58" s="126">
        <v>3335903454</v>
      </c>
      <c r="C58" s="133">
        <v>44345.593854166669</v>
      </c>
      <c r="D58" s="133" t="s">
        <v>2180</v>
      </c>
      <c r="E58" s="124">
        <v>310</v>
      </c>
      <c r="F58" s="131" t="str">
        <f>VLOOKUP(E58,VIP!$A$2:$O13561,2,0)</f>
        <v>DRBR310</v>
      </c>
      <c r="G58" s="131" t="str">
        <f>VLOOKUP(E58,'LISTADO ATM'!$A$2:$B$897,2,0)</f>
        <v xml:space="preserve">ATM Farmacia San Judas Tadeo Jarabacoa </v>
      </c>
      <c r="H58" s="131" t="str">
        <f>VLOOKUP(E58,VIP!$A$2:$O18424,7,FALSE)</f>
        <v>Si</v>
      </c>
      <c r="I58" s="131" t="str">
        <f>VLOOKUP(E58,VIP!$A$2:$O10389,8,FALSE)</f>
        <v>Si</v>
      </c>
      <c r="J58" s="131" t="str">
        <f>VLOOKUP(E58,VIP!$A$2:$O10339,8,FALSE)</f>
        <v>Si</v>
      </c>
      <c r="K58" s="131" t="str">
        <f>VLOOKUP(E58,VIP!$A$2:$O13913,6,0)</f>
        <v>NO</v>
      </c>
      <c r="L58" s="147" t="s">
        <v>2219</v>
      </c>
      <c r="M58" s="132" t="s">
        <v>2446</v>
      </c>
      <c r="N58" s="132" t="s">
        <v>2453</v>
      </c>
      <c r="O58" s="131" t="s">
        <v>2455</v>
      </c>
      <c r="P58" s="131"/>
      <c r="Q58" s="141" t="s">
        <v>2219</v>
      </c>
    </row>
    <row r="59" spans="1:17" ht="17.399999999999999" x14ac:dyDescent="0.3">
      <c r="A59" s="131" t="str">
        <f>VLOOKUP(E59,'LISTADO ATM'!$A$2:$C$898,3,0)</f>
        <v>NORTE</v>
      </c>
      <c r="B59" s="126">
        <v>3335903455</v>
      </c>
      <c r="C59" s="133">
        <v>44345.614317129628</v>
      </c>
      <c r="D59" s="133" t="s">
        <v>2181</v>
      </c>
      <c r="E59" s="124">
        <v>500</v>
      </c>
      <c r="F59" s="131" t="str">
        <f>VLOOKUP(E59,VIP!$A$2:$O13560,2,0)</f>
        <v>DRBR500</v>
      </c>
      <c r="G59" s="131" t="str">
        <f>VLOOKUP(E59,'LISTADO ATM'!$A$2:$B$897,2,0)</f>
        <v xml:space="preserve">ATM UNP Cutupú </v>
      </c>
      <c r="H59" s="131" t="str">
        <f>VLOOKUP(E59,VIP!$A$2:$O18423,7,FALSE)</f>
        <v>Si</v>
      </c>
      <c r="I59" s="131" t="str">
        <f>VLOOKUP(E59,VIP!$A$2:$O10388,8,FALSE)</f>
        <v>Si</v>
      </c>
      <c r="J59" s="131" t="str">
        <f>VLOOKUP(E59,VIP!$A$2:$O10338,8,FALSE)</f>
        <v>Si</v>
      </c>
      <c r="K59" s="131" t="str">
        <f>VLOOKUP(E59,VIP!$A$2:$O13912,6,0)</f>
        <v>NO</v>
      </c>
      <c r="L59" s="147" t="s">
        <v>2466</v>
      </c>
      <c r="M59" s="132" t="s">
        <v>2446</v>
      </c>
      <c r="N59" s="132" t="s">
        <v>2453</v>
      </c>
      <c r="O59" s="131" t="s">
        <v>2557</v>
      </c>
      <c r="P59" s="131"/>
      <c r="Q59" s="141" t="s">
        <v>2466</v>
      </c>
    </row>
    <row r="60" spans="1:17" ht="17.399999999999999" x14ac:dyDescent="0.3">
      <c r="A60" s="131" t="str">
        <f>VLOOKUP(E60,'LISTADO ATM'!$A$2:$C$898,3,0)</f>
        <v>NORTE</v>
      </c>
      <c r="B60" s="126">
        <v>3335903459</v>
      </c>
      <c r="C60" s="133">
        <v>44345.627974537034</v>
      </c>
      <c r="D60" s="133" t="s">
        <v>2180</v>
      </c>
      <c r="E60" s="124">
        <v>364</v>
      </c>
      <c r="F60" s="131" t="str">
        <f>VLOOKUP(E60,VIP!$A$2:$O13556,2,0)</f>
        <v>DRBR364</v>
      </c>
      <c r="G60" s="131" t="str">
        <f>VLOOKUP(E60,'LISTADO ATM'!$A$2:$B$897,2,0)</f>
        <v>ATM Tabadom Holding Santiago</v>
      </c>
      <c r="H60" s="131" t="str">
        <f>VLOOKUP(E60,VIP!$A$2:$O18419,7,FALSE)</f>
        <v>Si</v>
      </c>
      <c r="I60" s="131" t="str">
        <f>VLOOKUP(E60,VIP!$A$2:$O10384,8,FALSE)</f>
        <v>Si</v>
      </c>
      <c r="J60" s="131" t="str">
        <f>VLOOKUP(E60,VIP!$A$2:$O10334,8,FALSE)</f>
        <v>Si</v>
      </c>
      <c r="K60" s="131" t="str">
        <f>VLOOKUP(E60,VIP!$A$2:$O13908,6,0)</f>
        <v>NO</v>
      </c>
      <c r="L60" s="147" t="s">
        <v>2245</v>
      </c>
      <c r="M60" s="132" t="s">
        <v>2446</v>
      </c>
      <c r="N60" s="132" t="s">
        <v>2453</v>
      </c>
      <c r="O60" s="131" t="s">
        <v>2455</v>
      </c>
      <c r="P60" s="131"/>
      <c r="Q60" s="141" t="s">
        <v>2245</v>
      </c>
    </row>
    <row r="61" spans="1:17" ht="17.399999999999999" x14ac:dyDescent="0.3">
      <c r="A61" s="131" t="str">
        <f>VLOOKUP(E61,'LISTADO ATM'!$A$2:$C$898,3,0)</f>
        <v>ESTE</v>
      </c>
      <c r="B61" s="126">
        <v>3335903460</v>
      </c>
      <c r="C61" s="133">
        <v>44345.62903935185</v>
      </c>
      <c r="D61" s="133" t="s">
        <v>2180</v>
      </c>
      <c r="E61" s="124">
        <v>294</v>
      </c>
      <c r="F61" s="131" t="str">
        <f>VLOOKUP(E61,VIP!$A$2:$O13555,2,0)</f>
        <v>DRBR294</v>
      </c>
      <c r="G61" s="131" t="str">
        <f>VLOOKUP(E61,'LISTADO ATM'!$A$2:$B$897,2,0)</f>
        <v xml:space="preserve">ATM Plaza Zaglul San Pedro II </v>
      </c>
      <c r="H61" s="131" t="str">
        <f>VLOOKUP(E61,VIP!$A$2:$O18418,7,FALSE)</f>
        <v>Si</v>
      </c>
      <c r="I61" s="131" t="str">
        <f>VLOOKUP(E61,VIP!$A$2:$O10383,8,FALSE)</f>
        <v>Si</v>
      </c>
      <c r="J61" s="131" t="str">
        <f>VLOOKUP(E61,VIP!$A$2:$O10333,8,FALSE)</f>
        <v>Si</v>
      </c>
      <c r="K61" s="131" t="str">
        <f>VLOOKUP(E61,VIP!$A$2:$O13907,6,0)</f>
        <v>NO</v>
      </c>
      <c r="L61" s="147" t="s">
        <v>2466</v>
      </c>
      <c r="M61" s="132" t="s">
        <v>2446</v>
      </c>
      <c r="N61" s="132" t="s">
        <v>2453</v>
      </c>
      <c r="O61" s="131" t="s">
        <v>2455</v>
      </c>
      <c r="P61" s="131"/>
      <c r="Q61" s="141" t="s">
        <v>2466</v>
      </c>
    </row>
    <row r="62" spans="1:17" ht="17.399999999999999" x14ac:dyDescent="0.3">
      <c r="A62" s="131" t="str">
        <f>VLOOKUP(E62,'LISTADO ATM'!$A$2:$C$898,3,0)</f>
        <v>NORTE</v>
      </c>
      <c r="B62" s="126">
        <v>3335903461</v>
      </c>
      <c r="C62" s="133">
        <v>44345.63113425926</v>
      </c>
      <c r="D62" s="133" t="s">
        <v>2470</v>
      </c>
      <c r="E62" s="124">
        <v>431</v>
      </c>
      <c r="F62" s="131" t="str">
        <f>VLOOKUP(E62,VIP!$A$2:$O13554,2,0)</f>
        <v>DRBR583</v>
      </c>
      <c r="G62" s="131" t="str">
        <f>VLOOKUP(E62,'LISTADO ATM'!$A$2:$B$897,2,0)</f>
        <v xml:space="preserve">ATM Autoservicio Sol (Santiago) </v>
      </c>
      <c r="H62" s="131" t="str">
        <f>VLOOKUP(E62,VIP!$A$2:$O18417,7,FALSE)</f>
        <v>Si</v>
      </c>
      <c r="I62" s="131" t="str">
        <f>VLOOKUP(E62,VIP!$A$2:$O10382,8,FALSE)</f>
        <v>Si</v>
      </c>
      <c r="J62" s="131" t="str">
        <f>VLOOKUP(E62,VIP!$A$2:$O10332,8,FALSE)</f>
        <v>Si</v>
      </c>
      <c r="K62" s="131" t="str">
        <f>VLOOKUP(E62,VIP!$A$2:$O13906,6,0)</f>
        <v>SI</v>
      </c>
      <c r="L62" s="147" t="s">
        <v>2418</v>
      </c>
      <c r="M62" s="132" t="s">
        <v>2446</v>
      </c>
      <c r="N62" s="132" t="s">
        <v>2453</v>
      </c>
      <c r="O62" s="131" t="s">
        <v>2471</v>
      </c>
      <c r="P62" s="131"/>
      <c r="Q62" s="141" t="s">
        <v>2418</v>
      </c>
    </row>
    <row r="63" spans="1:17" ht="17.399999999999999" x14ac:dyDescent="0.3">
      <c r="A63" s="131" t="str">
        <f>VLOOKUP(E63,'LISTADO ATM'!$A$2:$C$898,3,0)</f>
        <v>NORTE</v>
      </c>
      <c r="B63" s="126">
        <v>3335903462</v>
      </c>
      <c r="C63" s="133">
        <v>44345.633148148147</v>
      </c>
      <c r="D63" s="133" t="s">
        <v>2181</v>
      </c>
      <c r="E63" s="124">
        <v>92</v>
      </c>
      <c r="F63" s="131" t="str">
        <f>VLOOKUP(E63,VIP!$A$2:$O13553,2,0)</f>
        <v>DRBR092</v>
      </c>
      <c r="G63" s="131" t="str">
        <f>VLOOKUP(E63,'LISTADO ATM'!$A$2:$B$897,2,0)</f>
        <v xml:space="preserve">ATM Oficina Salcedo </v>
      </c>
      <c r="H63" s="131" t="str">
        <f>VLOOKUP(E63,VIP!$A$2:$O18416,7,FALSE)</f>
        <v>Si</v>
      </c>
      <c r="I63" s="131" t="str">
        <f>VLOOKUP(E63,VIP!$A$2:$O10381,8,FALSE)</f>
        <v>Si</v>
      </c>
      <c r="J63" s="131" t="str">
        <f>VLOOKUP(E63,VIP!$A$2:$O10331,8,FALSE)</f>
        <v>Si</v>
      </c>
      <c r="K63" s="131" t="str">
        <f>VLOOKUP(E63,VIP!$A$2:$O13905,6,0)</f>
        <v>SI</v>
      </c>
      <c r="L63" s="147" t="s">
        <v>2466</v>
      </c>
      <c r="M63" s="132" t="s">
        <v>2446</v>
      </c>
      <c r="N63" s="132" t="s">
        <v>2453</v>
      </c>
      <c r="O63" s="131" t="s">
        <v>2550</v>
      </c>
      <c r="P63" s="131"/>
      <c r="Q63" s="141" t="s">
        <v>2466</v>
      </c>
    </row>
    <row r="64" spans="1:17" ht="17.399999999999999" x14ac:dyDescent="0.3">
      <c r="A64" s="131" t="str">
        <f>VLOOKUP(E64,'LISTADO ATM'!$A$2:$C$898,3,0)</f>
        <v>DISTRITO NACIONAL</v>
      </c>
      <c r="B64" s="126">
        <v>3335903465</v>
      </c>
      <c r="C64" s="133">
        <v>44345.637650462966</v>
      </c>
      <c r="D64" s="133" t="s">
        <v>2449</v>
      </c>
      <c r="E64" s="124">
        <v>461</v>
      </c>
      <c r="F64" s="131" t="str">
        <f>VLOOKUP(E64,VIP!$A$2:$O13556,2,0)</f>
        <v>DRBR461</v>
      </c>
      <c r="G64" s="131" t="str">
        <f>VLOOKUP(E64,'LISTADO ATM'!$A$2:$B$897,2,0)</f>
        <v xml:space="preserve">ATM Autobanco Sarasota I </v>
      </c>
      <c r="H64" s="131" t="str">
        <f>VLOOKUP(E64,VIP!$A$2:$O18419,7,FALSE)</f>
        <v>Si</v>
      </c>
      <c r="I64" s="131" t="str">
        <f>VLOOKUP(E64,VIP!$A$2:$O10384,8,FALSE)</f>
        <v>Si</v>
      </c>
      <c r="J64" s="131" t="str">
        <f>VLOOKUP(E64,VIP!$A$2:$O10334,8,FALSE)</f>
        <v>Si</v>
      </c>
      <c r="K64" s="131" t="str">
        <f>VLOOKUP(E64,VIP!$A$2:$O13908,6,0)</f>
        <v>SI</v>
      </c>
      <c r="L64" s="147" t="s">
        <v>2418</v>
      </c>
      <c r="M64" s="132" t="s">
        <v>2446</v>
      </c>
      <c r="N64" s="132" t="s">
        <v>2453</v>
      </c>
      <c r="O64" s="131" t="s">
        <v>2454</v>
      </c>
      <c r="P64" s="131"/>
      <c r="Q64" s="141" t="s">
        <v>2418</v>
      </c>
    </row>
    <row r="65" spans="1:17" ht="17.399999999999999" x14ac:dyDescent="0.3">
      <c r="A65" s="131" t="str">
        <f>VLOOKUP(E65,'LISTADO ATM'!$A$2:$C$898,3,0)</f>
        <v>NORTE</v>
      </c>
      <c r="B65" s="126">
        <v>3335903466</v>
      </c>
      <c r="C65" s="133">
        <v>44345.639305555553</v>
      </c>
      <c r="D65" s="133" t="s">
        <v>2470</v>
      </c>
      <c r="E65" s="124">
        <v>749</v>
      </c>
      <c r="F65" s="131" t="str">
        <f>VLOOKUP(E65,VIP!$A$2:$O13555,2,0)</f>
        <v>DRBR251</v>
      </c>
      <c r="G65" s="131" t="str">
        <f>VLOOKUP(E65,'LISTADO ATM'!$A$2:$B$897,2,0)</f>
        <v xml:space="preserve">ATM Oficina Yaque </v>
      </c>
      <c r="H65" s="131" t="str">
        <f>VLOOKUP(E65,VIP!$A$2:$O18418,7,FALSE)</f>
        <v>Si</v>
      </c>
      <c r="I65" s="131" t="str">
        <f>VLOOKUP(E65,VIP!$A$2:$O10383,8,FALSE)</f>
        <v>Si</v>
      </c>
      <c r="J65" s="131" t="str">
        <f>VLOOKUP(E65,VIP!$A$2:$O10333,8,FALSE)</f>
        <v>Si</v>
      </c>
      <c r="K65" s="131" t="str">
        <f>VLOOKUP(E65,VIP!$A$2:$O13907,6,0)</f>
        <v>NO</v>
      </c>
      <c r="L65" s="147" t="s">
        <v>2418</v>
      </c>
      <c r="M65" s="132" t="s">
        <v>2446</v>
      </c>
      <c r="N65" s="132" t="s">
        <v>2453</v>
      </c>
      <c r="O65" s="131" t="s">
        <v>2471</v>
      </c>
      <c r="P65" s="131"/>
      <c r="Q65" s="141" t="s">
        <v>2418</v>
      </c>
    </row>
    <row r="66" spans="1:17" ht="17.399999999999999" x14ac:dyDescent="0.3">
      <c r="A66" s="131" t="str">
        <f>VLOOKUP(E66,'LISTADO ATM'!$A$2:$C$898,3,0)</f>
        <v>SUR</v>
      </c>
      <c r="B66" s="126">
        <v>3335903467</v>
      </c>
      <c r="C66" s="133">
        <v>44345.640625</v>
      </c>
      <c r="D66" s="133" t="s">
        <v>2449</v>
      </c>
      <c r="E66" s="124">
        <v>512</v>
      </c>
      <c r="F66" s="131" t="str">
        <f>VLOOKUP(E66,VIP!$A$2:$O13556,2,0)</f>
        <v>DRBR512</v>
      </c>
      <c r="G66" s="131" t="str">
        <f>VLOOKUP(E66,'LISTADO ATM'!$A$2:$B$897,2,0)</f>
        <v>ATM Plaza Jesús Ferreira</v>
      </c>
      <c r="H66" s="131" t="str">
        <f>VLOOKUP(E66,VIP!$A$2:$O18419,7,FALSE)</f>
        <v>N/A</v>
      </c>
      <c r="I66" s="131" t="str">
        <f>VLOOKUP(E66,VIP!$A$2:$O10384,8,FALSE)</f>
        <v>N/A</v>
      </c>
      <c r="J66" s="131" t="str">
        <f>VLOOKUP(E66,VIP!$A$2:$O10334,8,FALSE)</f>
        <v>N/A</v>
      </c>
      <c r="K66" s="131" t="str">
        <f>VLOOKUP(E66,VIP!$A$2:$O13908,6,0)</f>
        <v>N/A</v>
      </c>
      <c r="L66" s="147" t="s">
        <v>2418</v>
      </c>
      <c r="M66" s="132" t="s">
        <v>2446</v>
      </c>
      <c r="N66" s="132" t="s">
        <v>2453</v>
      </c>
      <c r="O66" s="131" t="s">
        <v>2454</v>
      </c>
      <c r="P66" s="131"/>
      <c r="Q66" s="141" t="s">
        <v>2418</v>
      </c>
    </row>
    <row r="67" spans="1:17" ht="17.399999999999999" x14ac:dyDescent="0.3">
      <c r="A67" s="131" t="str">
        <f>VLOOKUP(E67,'LISTADO ATM'!$A$2:$C$898,3,0)</f>
        <v>NORTE</v>
      </c>
      <c r="B67" s="126" t="s">
        <v>2593</v>
      </c>
      <c r="C67" s="133">
        <v>44345.671898148146</v>
      </c>
      <c r="D67" s="133" t="s">
        <v>2470</v>
      </c>
      <c r="E67" s="124">
        <v>142</v>
      </c>
      <c r="F67" s="131" t="str">
        <f>VLOOKUP(E67,VIP!$A$2:$O13564,2,0)</f>
        <v>DRBR142</v>
      </c>
      <c r="G67" s="131" t="str">
        <f>VLOOKUP(E67,'LISTADO ATM'!$A$2:$B$897,2,0)</f>
        <v xml:space="preserve">ATM Centro de Caja Galerías Bonao </v>
      </c>
      <c r="H67" s="131" t="str">
        <f>VLOOKUP(E67,VIP!$A$2:$O18427,7,FALSE)</f>
        <v>Si</v>
      </c>
      <c r="I67" s="131" t="str">
        <f>VLOOKUP(E67,VIP!$A$2:$O10392,8,FALSE)</f>
        <v>Si</v>
      </c>
      <c r="J67" s="131" t="str">
        <f>VLOOKUP(E67,VIP!$A$2:$O10342,8,FALSE)</f>
        <v>Si</v>
      </c>
      <c r="K67" s="131" t="str">
        <f>VLOOKUP(E67,VIP!$A$2:$O13916,6,0)</f>
        <v>SI</v>
      </c>
      <c r="L67" s="147" t="s">
        <v>2418</v>
      </c>
      <c r="M67" s="132" t="s">
        <v>2446</v>
      </c>
      <c r="N67" s="132" t="s">
        <v>2453</v>
      </c>
      <c r="O67" s="131" t="s">
        <v>2471</v>
      </c>
      <c r="P67" s="131"/>
      <c r="Q67" s="141" t="s">
        <v>2418</v>
      </c>
    </row>
    <row r="68" spans="1:17" ht="17.399999999999999" x14ac:dyDescent="0.3">
      <c r="A68" s="131" t="str">
        <f>VLOOKUP(E68,'LISTADO ATM'!$A$2:$C$898,3,0)</f>
        <v>DISTRITO NACIONAL</v>
      </c>
      <c r="B68" s="126" t="s">
        <v>2592</v>
      </c>
      <c r="C68" s="133">
        <v>44345.675891203704</v>
      </c>
      <c r="D68" s="133" t="s">
        <v>2449</v>
      </c>
      <c r="E68" s="124">
        <v>993</v>
      </c>
      <c r="F68" s="131" t="str">
        <f>VLOOKUP(E68,VIP!$A$2:$O13563,2,0)</f>
        <v>DRBR993</v>
      </c>
      <c r="G68" s="131" t="str">
        <f>VLOOKUP(E68,'LISTADO ATM'!$A$2:$B$897,2,0)</f>
        <v xml:space="preserve">ATM Centro Medico Integral II </v>
      </c>
      <c r="H68" s="131" t="str">
        <f>VLOOKUP(E68,VIP!$A$2:$O18426,7,FALSE)</f>
        <v>Si</v>
      </c>
      <c r="I68" s="131" t="str">
        <f>VLOOKUP(E68,VIP!$A$2:$O10391,8,FALSE)</f>
        <v>Si</v>
      </c>
      <c r="J68" s="131" t="str">
        <f>VLOOKUP(E68,VIP!$A$2:$O10341,8,FALSE)</f>
        <v>Si</v>
      </c>
      <c r="K68" s="131" t="str">
        <f>VLOOKUP(E68,VIP!$A$2:$O13915,6,0)</f>
        <v>NO</v>
      </c>
      <c r="L68" s="147" t="s">
        <v>2418</v>
      </c>
      <c r="M68" s="132" t="s">
        <v>2446</v>
      </c>
      <c r="N68" s="132" t="s">
        <v>2453</v>
      </c>
      <c r="O68" s="131" t="s">
        <v>2454</v>
      </c>
      <c r="P68" s="131"/>
      <c r="Q68" s="141" t="s">
        <v>2418</v>
      </c>
    </row>
    <row r="69" spans="1:17" ht="17.399999999999999" x14ac:dyDescent="0.3">
      <c r="A69" s="131" t="str">
        <f>VLOOKUP(E69,'LISTADO ATM'!$A$2:$C$898,3,0)</f>
        <v>NORTE</v>
      </c>
      <c r="B69" s="126" t="s">
        <v>2591</v>
      </c>
      <c r="C69" s="133">
        <v>44345.686261574076</v>
      </c>
      <c r="D69" s="133" t="s">
        <v>2181</v>
      </c>
      <c r="E69" s="124">
        <v>832</v>
      </c>
      <c r="F69" s="131" t="str">
        <f>VLOOKUP(E69,VIP!$A$2:$O13562,2,0)</f>
        <v>DRBR832</v>
      </c>
      <c r="G69" s="131" t="str">
        <f>VLOOKUP(E69,'LISTADO ATM'!$A$2:$B$897,2,0)</f>
        <v xml:space="preserve">ATM Hospital Traumatológico La Vega </v>
      </c>
      <c r="H69" s="131" t="str">
        <f>VLOOKUP(E69,VIP!$A$2:$O18425,7,FALSE)</f>
        <v>Si</v>
      </c>
      <c r="I69" s="131" t="str">
        <f>VLOOKUP(E69,VIP!$A$2:$O10390,8,FALSE)</f>
        <v>Si</v>
      </c>
      <c r="J69" s="131" t="str">
        <f>VLOOKUP(E69,VIP!$A$2:$O10340,8,FALSE)</f>
        <v>Si</v>
      </c>
      <c r="K69" s="131" t="str">
        <f>VLOOKUP(E69,VIP!$A$2:$O13914,6,0)</f>
        <v>NO</v>
      </c>
      <c r="L69" s="147" t="s">
        <v>2245</v>
      </c>
      <c r="M69" s="132" t="s">
        <v>2446</v>
      </c>
      <c r="N69" s="132" t="s">
        <v>2453</v>
      </c>
      <c r="O69" s="131" t="s">
        <v>2550</v>
      </c>
      <c r="P69" s="131"/>
      <c r="Q69" s="141" t="s">
        <v>2245</v>
      </c>
    </row>
    <row r="70" spans="1:17" ht="17.399999999999999" x14ac:dyDescent="0.3">
      <c r="A70" s="131" t="str">
        <f>VLOOKUP(E70,'LISTADO ATM'!$A$2:$C$898,3,0)</f>
        <v>DISTRITO NACIONAL</v>
      </c>
      <c r="B70" s="126" t="s">
        <v>2590</v>
      </c>
      <c r="C70" s="133">
        <v>44345.705868055556</v>
      </c>
      <c r="D70" s="133" t="s">
        <v>2449</v>
      </c>
      <c r="E70" s="124">
        <v>54</v>
      </c>
      <c r="F70" s="131" t="str">
        <f>VLOOKUP(E70,VIP!$A$2:$O13561,2,0)</f>
        <v>DRBR054</v>
      </c>
      <c r="G70" s="131" t="str">
        <f>VLOOKUP(E70,'LISTADO ATM'!$A$2:$B$897,2,0)</f>
        <v xml:space="preserve">ATM Autoservicio Galería 360 </v>
      </c>
      <c r="H70" s="131" t="str">
        <f>VLOOKUP(E70,VIP!$A$2:$O18424,7,FALSE)</f>
        <v>Si</v>
      </c>
      <c r="I70" s="131" t="str">
        <f>VLOOKUP(E70,VIP!$A$2:$O10389,8,FALSE)</f>
        <v>Si</v>
      </c>
      <c r="J70" s="131" t="str">
        <f>VLOOKUP(E70,VIP!$A$2:$O10339,8,FALSE)</f>
        <v>Si</v>
      </c>
      <c r="K70" s="131" t="str">
        <f>VLOOKUP(E70,VIP!$A$2:$O13913,6,0)</f>
        <v>NO</v>
      </c>
      <c r="L70" s="147" t="s">
        <v>2418</v>
      </c>
      <c r="M70" s="132" t="s">
        <v>2446</v>
      </c>
      <c r="N70" s="132" t="s">
        <v>2453</v>
      </c>
      <c r="O70" s="131" t="s">
        <v>2454</v>
      </c>
      <c r="P70" s="131"/>
      <c r="Q70" s="141" t="s">
        <v>2418</v>
      </c>
    </row>
    <row r="71" spans="1:17" ht="17.399999999999999" x14ac:dyDescent="0.3">
      <c r="A71" s="131" t="str">
        <f>VLOOKUP(E71,'LISTADO ATM'!$A$2:$C$898,3,0)</f>
        <v>DISTRITO NACIONAL</v>
      </c>
      <c r="B71" s="126" t="s">
        <v>2589</v>
      </c>
      <c r="C71" s="133">
        <v>44345.713125000002</v>
      </c>
      <c r="D71" s="133" t="s">
        <v>2470</v>
      </c>
      <c r="E71" s="124">
        <v>721</v>
      </c>
      <c r="F71" s="131" t="str">
        <f>VLOOKUP(E71,VIP!$A$2:$O13560,2,0)</f>
        <v>DRBR23A</v>
      </c>
      <c r="G71" s="131" t="str">
        <f>VLOOKUP(E71,'LISTADO ATM'!$A$2:$B$897,2,0)</f>
        <v xml:space="preserve">ATM Oficina Charles de Gaulle II </v>
      </c>
      <c r="H71" s="131" t="str">
        <f>VLOOKUP(E71,VIP!$A$2:$O18423,7,FALSE)</f>
        <v>Si</v>
      </c>
      <c r="I71" s="131" t="str">
        <f>VLOOKUP(E71,VIP!$A$2:$O10388,8,FALSE)</f>
        <v>Si</v>
      </c>
      <c r="J71" s="131" t="str">
        <f>VLOOKUP(E71,VIP!$A$2:$O10338,8,FALSE)</f>
        <v>Si</v>
      </c>
      <c r="K71" s="131" t="str">
        <f>VLOOKUP(E71,VIP!$A$2:$O13912,6,0)</f>
        <v>NO</v>
      </c>
      <c r="L71" s="147" t="s">
        <v>2418</v>
      </c>
      <c r="M71" s="132" t="s">
        <v>2446</v>
      </c>
      <c r="N71" s="132" t="s">
        <v>2453</v>
      </c>
      <c r="O71" s="131" t="s">
        <v>2471</v>
      </c>
      <c r="P71" s="131"/>
      <c r="Q71" s="141" t="s">
        <v>2418</v>
      </c>
    </row>
    <row r="72" spans="1:17" ht="17.399999999999999" x14ac:dyDescent="0.3">
      <c r="A72" s="131" t="str">
        <f>VLOOKUP(E72,'LISTADO ATM'!$A$2:$C$898,3,0)</f>
        <v>NORTE</v>
      </c>
      <c r="B72" s="126" t="s">
        <v>2588</v>
      </c>
      <c r="C72" s="133">
        <v>44345.716886574075</v>
      </c>
      <c r="D72" s="133" t="s">
        <v>2470</v>
      </c>
      <c r="E72" s="124">
        <v>950</v>
      </c>
      <c r="F72" s="131" t="str">
        <f>VLOOKUP(E72,VIP!$A$2:$O13559,2,0)</f>
        <v>DRBR12G</v>
      </c>
      <c r="G72" s="131" t="str">
        <f>VLOOKUP(E72,'LISTADO ATM'!$A$2:$B$897,2,0)</f>
        <v xml:space="preserve">ATM Oficina Monterrico </v>
      </c>
      <c r="H72" s="131" t="str">
        <f>VLOOKUP(E72,VIP!$A$2:$O18422,7,FALSE)</f>
        <v>Si</v>
      </c>
      <c r="I72" s="131" t="str">
        <f>VLOOKUP(E72,VIP!$A$2:$O10387,8,FALSE)</f>
        <v>Si</v>
      </c>
      <c r="J72" s="131" t="str">
        <f>VLOOKUP(E72,VIP!$A$2:$O10337,8,FALSE)</f>
        <v>Si</v>
      </c>
      <c r="K72" s="131" t="str">
        <f>VLOOKUP(E72,VIP!$A$2:$O13911,6,0)</f>
        <v>SI</v>
      </c>
      <c r="L72" s="147" t="s">
        <v>2418</v>
      </c>
      <c r="M72" s="132" t="s">
        <v>2446</v>
      </c>
      <c r="N72" s="132" t="s">
        <v>2453</v>
      </c>
      <c r="O72" s="131" t="s">
        <v>2471</v>
      </c>
      <c r="P72" s="131"/>
      <c r="Q72" s="141" t="s">
        <v>2418</v>
      </c>
    </row>
    <row r="73" spans="1:17" ht="17.399999999999999" x14ac:dyDescent="0.3">
      <c r="A73" s="131" t="str">
        <f>VLOOKUP(E73,'LISTADO ATM'!$A$2:$C$898,3,0)</f>
        <v>NORTE</v>
      </c>
      <c r="B73" s="126" t="s">
        <v>2587</v>
      </c>
      <c r="C73" s="133">
        <v>44345.718888888892</v>
      </c>
      <c r="D73" s="133" t="s">
        <v>2470</v>
      </c>
      <c r="E73" s="124">
        <v>965</v>
      </c>
      <c r="F73" s="131" t="str">
        <f>VLOOKUP(E73,VIP!$A$2:$O13558,2,0)</f>
        <v>DRBR965</v>
      </c>
      <c r="G73" s="131" t="str">
        <f>VLOOKUP(E73,'LISTADO ATM'!$A$2:$B$897,2,0)</f>
        <v xml:space="preserve">ATM S/M La Fuente FUN (Santiago) </v>
      </c>
      <c r="H73" s="131" t="str">
        <f>VLOOKUP(E73,VIP!$A$2:$O18421,7,FALSE)</f>
        <v>Si</v>
      </c>
      <c r="I73" s="131" t="str">
        <f>VLOOKUP(E73,VIP!$A$2:$O10386,8,FALSE)</f>
        <v>Si</v>
      </c>
      <c r="J73" s="131" t="str">
        <f>VLOOKUP(E73,VIP!$A$2:$O10336,8,FALSE)</f>
        <v>Si</v>
      </c>
      <c r="K73" s="131" t="str">
        <f>VLOOKUP(E73,VIP!$A$2:$O13910,6,0)</f>
        <v>NO</v>
      </c>
      <c r="L73" s="147" t="s">
        <v>2418</v>
      </c>
      <c r="M73" s="132" t="s">
        <v>2446</v>
      </c>
      <c r="N73" s="132" t="s">
        <v>2453</v>
      </c>
      <c r="O73" s="131" t="s">
        <v>2471</v>
      </c>
      <c r="P73" s="131"/>
      <c r="Q73" s="141" t="s">
        <v>2418</v>
      </c>
    </row>
    <row r="74" spans="1:17" ht="17.399999999999999" x14ac:dyDescent="0.3">
      <c r="A74" s="131" t="str">
        <f>VLOOKUP(E74,'LISTADO ATM'!$A$2:$C$898,3,0)</f>
        <v>DISTRITO NACIONAL</v>
      </c>
      <c r="B74" s="126" t="s">
        <v>2586</v>
      </c>
      <c r="C74" s="133">
        <v>44345.721342592595</v>
      </c>
      <c r="D74" s="133" t="s">
        <v>2470</v>
      </c>
      <c r="E74" s="124">
        <v>967</v>
      </c>
      <c r="F74" s="131" t="str">
        <f>VLOOKUP(E74,VIP!$A$2:$O13557,2,0)</f>
        <v>DRBR967</v>
      </c>
      <c r="G74" s="131" t="str">
        <f>VLOOKUP(E74,'LISTADO ATM'!$A$2:$B$897,2,0)</f>
        <v xml:space="preserve">ATM UNP Hiper Olé Autopista Duarte </v>
      </c>
      <c r="H74" s="131" t="str">
        <f>VLOOKUP(E74,VIP!$A$2:$O18420,7,FALSE)</f>
        <v>Si</v>
      </c>
      <c r="I74" s="131" t="str">
        <f>VLOOKUP(E74,VIP!$A$2:$O10385,8,FALSE)</f>
        <v>Si</v>
      </c>
      <c r="J74" s="131" t="str">
        <f>VLOOKUP(E74,VIP!$A$2:$O10335,8,FALSE)</f>
        <v>Si</v>
      </c>
      <c r="K74" s="131" t="str">
        <f>VLOOKUP(E74,VIP!$A$2:$O13909,6,0)</f>
        <v>NO</v>
      </c>
      <c r="L74" s="147" t="s">
        <v>2466</v>
      </c>
      <c r="M74" s="132" t="s">
        <v>2446</v>
      </c>
      <c r="N74" s="132" t="s">
        <v>2453</v>
      </c>
      <c r="O74" s="131" t="s">
        <v>2471</v>
      </c>
      <c r="P74" s="131"/>
      <c r="Q74" s="141" t="s">
        <v>2466</v>
      </c>
    </row>
    <row r="75" spans="1:17" ht="17.399999999999999" x14ac:dyDescent="0.3">
      <c r="A75" s="131" t="str">
        <f>VLOOKUP(E75,'LISTADO ATM'!$A$2:$C$898,3,0)</f>
        <v>DISTRITO NACIONAL</v>
      </c>
      <c r="B75" s="126" t="s">
        <v>2632</v>
      </c>
      <c r="C75" s="133">
        <v>44345.826990740738</v>
      </c>
      <c r="D75" s="133" t="s">
        <v>2180</v>
      </c>
      <c r="E75" s="124">
        <v>698</v>
      </c>
      <c r="F75" s="131" t="str">
        <f>VLOOKUP(E75,VIP!$A$2:$O13583,2,0)</f>
        <v>DRBR698</v>
      </c>
      <c r="G75" s="131" t="str">
        <f>VLOOKUP(E75,'LISTADO ATM'!$A$2:$B$897,2,0)</f>
        <v>ATM Parador Bellamar</v>
      </c>
      <c r="H75" s="131" t="str">
        <f>VLOOKUP(E75,VIP!$A$2:$O18446,7,FALSE)</f>
        <v>Si</v>
      </c>
      <c r="I75" s="131" t="str">
        <f>VLOOKUP(E75,VIP!$A$2:$O10411,8,FALSE)</f>
        <v>Si</v>
      </c>
      <c r="J75" s="131" t="str">
        <f>VLOOKUP(E75,VIP!$A$2:$O10361,8,FALSE)</f>
        <v>Si</v>
      </c>
      <c r="K75" s="131" t="str">
        <f>VLOOKUP(E75,VIP!$A$2:$O13935,6,0)</f>
        <v>NO</v>
      </c>
      <c r="L75" s="147" t="s">
        <v>2219</v>
      </c>
      <c r="M75" s="132" t="s">
        <v>2446</v>
      </c>
      <c r="N75" s="132" t="s">
        <v>2453</v>
      </c>
      <c r="O75" s="131" t="s">
        <v>2455</v>
      </c>
      <c r="P75" s="131"/>
      <c r="Q75" s="141" t="s">
        <v>2219</v>
      </c>
    </row>
    <row r="76" spans="1:17" ht="17.399999999999999" x14ac:dyDescent="0.3">
      <c r="A76" s="131" t="str">
        <f>VLOOKUP(E76,'LISTADO ATM'!$A$2:$C$898,3,0)</f>
        <v>DISTRITO NACIONAL</v>
      </c>
      <c r="B76" s="126" t="s">
        <v>2631</v>
      </c>
      <c r="C76" s="133">
        <v>44345.830405092594</v>
      </c>
      <c r="D76" s="133" t="s">
        <v>2449</v>
      </c>
      <c r="E76" s="124">
        <v>96</v>
      </c>
      <c r="F76" s="131" t="str">
        <f>VLOOKUP(E76,VIP!$A$2:$O13582,2,0)</f>
        <v>DRBR096</v>
      </c>
      <c r="G76" s="131" t="str">
        <f>VLOOKUP(E76,'LISTADO ATM'!$A$2:$B$897,2,0)</f>
        <v>ATM S/M Caribe Av. Charles de Gaulle</v>
      </c>
      <c r="H76" s="131" t="str">
        <f>VLOOKUP(E76,VIP!$A$2:$O18445,7,FALSE)</f>
        <v>Si</v>
      </c>
      <c r="I76" s="131" t="str">
        <f>VLOOKUP(E76,VIP!$A$2:$O10410,8,FALSE)</f>
        <v>No</v>
      </c>
      <c r="J76" s="131" t="str">
        <f>VLOOKUP(E76,VIP!$A$2:$O10360,8,FALSE)</f>
        <v>No</v>
      </c>
      <c r="K76" s="131" t="str">
        <f>VLOOKUP(E76,VIP!$A$2:$O13934,6,0)</f>
        <v>NO</v>
      </c>
      <c r="L76" s="147" t="s">
        <v>2442</v>
      </c>
      <c r="M76" s="132" t="s">
        <v>2446</v>
      </c>
      <c r="N76" s="132" t="s">
        <v>2453</v>
      </c>
      <c r="O76" s="131" t="s">
        <v>2454</v>
      </c>
      <c r="P76" s="131"/>
      <c r="Q76" s="141" t="s">
        <v>2442</v>
      </c>
    </row>
    <row r="77" spans="1:17" ht="17.399999999999999" x14ac:dyDescent="0.3">
      <c r="A77" s="131" t="str">
        <f>VLOOKUP(E77,'LISTADO ATM'!$A$2:$C$898,3,0)</f>
        <v>ESTE</v>
      </c>
      <c r="B77" s="126" t="s">
        <v>2630</v>
      </c>
      <c r="C77" s="133">
        <v>44345.839988425927</v>
      </c>
      <c r="D77" s="133" t="s">
        <v>2180</v>
      </c>
      <c r="E77" s="124">
        <v>830</v>
      </c>
      <c r="F77" s="131" t="str">
        <f>VLOOKUP(E77,VIP!$A$2:$O13581,2,0)</f>
        <v>DRBR830</v>
      </c>
      <c r="G77" s="131" t="str">
        <f>VLOOKUP(E77,'LISTADO ATM'!$A$2:$B$897,2,0)</f>
        <v xml:space="preserve">ATM UNP Sabana Grande de Boyá </v>
      </c>
      <c r="H77" s="131" t="str">
        <f>VLOOKUP(E77,VIP!$A$2:$O18444,7,FALSE)</f>
        <v>Si</v>
      </c>
      <c r="I77" s="131" t="str">
        <f>VLOOKUP(E77,VIP!$A$2:$O10409,8,FALSE)</f>
        <v>Si</v>
      </c>
      <c r="J77" s="131" t="str">
        <f>VLOOKUP(E77,VIP!$A$2:$O10359,8,FALSE)</f>
        <v>Si</v>
      </c>
      <c r="K77" s="131" t="str">
        <f>VLOOKUP(E77,VIP!$A$2:$O13933,6,0)</f>
        <v>NO</v>
      </c>
      <c r="L77" s="147" t="s">
        <v>2219</v>
      </c>
      <c r="M77" s="132" t="s">
        <v>2446</v>
      </c>
      <c r="N77" s="132" t="s">
        <v>2453</v>
      </c>
      <c r="O77" s="131" t="s">
        <v>2455</v>
      </c>
      <c r="P77" s="131"/>
      <c r="Q77" s="141" t="s">
        <v>2219</v>
      </c>
    </row>
    <row r="78" spans="1:17" ht="17.399999999999999" x14ac:dyDescent="0.3">
      <c r="A78" s="131" t="str">
        <f>VLOOKUP(E78,'LISTADO ATM'!$A$2:$C$898,3,0)</f>
        <v>NORTE</v>
      </c>
      <c r="B78" s="126" t="s">
        <v>2629</v>
      </c>
      <c r="C78" s="133">
        <v>44345.843993055554</v>
      </c>
      <c r="D78" s="133" t="s">
        <v>2181</v>
      </c>
      <c r="E78" s="124">
        <v>760</v>
      </c>
      <c r="F78" s="131" t="str">
        <f>VLOOKUP(E78,VIP!$A$2:$O13580,2,0)</f>
        <v>DRBR760</v>
      </c>
      <c r="G78" s="131" t="str">
        <f>VLOOKUP(E78,'LISTADO ATM'!$A$2:$B$897,2,0)</f>
        <v xml:space="preserve">ATM UNP Cruce Guayacanes (Mao) </v>
      </c>
      <c r="H78" s="131" t="str">
        <f>VLOOKUP(E78,VIP!$A$2:$O18443,7,FALSE)</f>
        <v>Si</v>
      </c>
      <c r="I78" s="131" t="str">
        <f>VLOOKUP(E78,VIP!$A$2:$O10408,8,FALSE)</f>
        <v>Si</v>
      </c>
      <c r="J78" s="131" t="str">
        <f>VLOOKUP(E78,VIP!$A$2:$O10358,8,FALSE)</f>
        <v>Si</v>
      </c>
      <c r="K78" s="131" t="str">
        <f>VLOOKUP(E78,VIP!$A$2:$O13932,6,0)</f>
        <v>NO</v>
      </c>
      <c r="L78" s="147" t="s">
        <v>2219</v>
      </c>
      <c r="M78" s="132" t="s">
        <v>2446</v>
      </c>
      <c r="N78" s="132" t="s">
        <v>2453</v>
      </c>
      <c r="O78" s="131" t="s">
        <v>2550</v>
      </c>
      <c r="P78" s="131"/>
      <c r="Q78" s="141" t="s">
        <v>2219</v>
      </c>
    </row>
    <row r="79" spans="1:17" ht="17.399999999999999" x14ac:dyDescent="0.3">
      <c r="A79" s="131" t="str">
        <f>VLOOKUP(E79,'LISTADO ATM'!$A$2:$C$898,3,0)</f>
        <v>SUR</v>
      </c>
      <c r="B79" s="126" t="s">
        <v>2628</v>
      </c>
      <c r="C79" s="133">
        <v>44345.855370370373</v>
      </c>
      <c r="D79" s="133" t="s">
        <v>2449</v>
      </c>
      <c r="E79" s="124">
        <v>84</v>
      </c>
      <c r="F79" s="131" t="str">
        <f>VLOOKUP(E79,VIP!$A$2:$O13579,2,0)</f>
        <v>DRBR084</v>
      </c>
      <c r="G79" s="131" t="str">
        <f>VLOOKUP(E79,'LISTADO ATM'!$A$2:$B$897,2,0)</f>
        <v xml:space="preserve">ATM Oficina Multicentro Sirena San Cristóbal </v>
      </c>
      <c r="H79" s="131" t="str">
        <f>VLOOKUP(E79,VIP!$A$2:$O18442,7,FALSE)</f>
        <v>Si</v>
      </c>
      <c r="I79" s="131" t="str">
        <f>VLOOKUP(E79,VIP!$A$2:$O10407,8,FALSE)</f>
        <v>Si</v>
      </c>
      <c r="J79" s="131" t="str">
        <f>VLOOKUP(E79,VIP!$A$2:$O10357,8,FALSE)</f>
        <v>Si</v>
      </c>
      <c r="K79" s="131" t="str">
        <f>VLOOKUP(E79,VIP!$A$2:$O13931,6,0)</f>
        <v>SI</v>
      </c>
      <c r="L79" s="147" t="s">
        <v>2418</v>
      </c>
      <c r="M79" s="132" t="s">
        <v>2446</v>
      </c>
      <c r="N79" s="132" t="s">
        <v>2453</v>
      </c>
      <c r="O79" s="131" t="s">
        <v>2454</v>
      </c>
      <c r="P79" s="131"/>
      <c r="Q79" s="141" t="s">
        <v>2418</v>
      </c>
    </row>
    <row r="80" spans="1:17" ht="17.399999999999999" x14ac:dyDescent="0.3">
      <c r="A80" s="131" t="str">
        <f>VLOOKUP(E80,'LISTADO ATM'!$A$2:$C$898,3,0)</f>
        <v>ESTE</v>
      </c>
      <c r="B80" s="126" t="s">
        <v>2627</v>
      </c>
      <c r="C80" s="133">
        <v>44345.857951388891</v>
      </c>
      <c r="D80" s="133" t="s">
        <v>2470</v>
      </c>
      <c r="E80" s="124">
        <v>268</v>
      </c>
      <c r="F80" s="131" t="str">
        <f>VLOOKUP(E80,VIP!$A$2:$O13578,2,0)</f>
        <v>DRBR268</v>
      </c>
      <c r="G80" s="131" t="str">
        <f>VLOOKUP(E80,'LISTADO ATM'!$A$2:$B$897,2,0)</f>
        <v xml:space="preserve">ATM Autobanco La Altagracia (Higuey) </v>
      </c>
      <c r="H80" s="131" t="str">
        <f>VLOOKUP(E80,VIP!$A$2:$O18441,7,FALSE)</f>
        <v>Si</v>
      </c>
      <c r="I80" s="131" t="str">
        <f>VLOOKUP(E80,VIP!$A$2:$O10406,8,FALSE)</f>
        <v>Si</v>
      </c>
      <c r="J80" s="131" t="str">
        <f>VLOOKUP(E80,VIP!$A$2:$O10356,8,FALSE)</f>
        <v>Si</v>
      </c>
      <c r="K80" s="131" t="str">
        <f>VLOOKUP(E80,VIP!$A$2:$O13930,6,0)</f>
        <v>NO</v>
      </c>
      <c r="L80" s="147" t="s">
        <v>2418</v>
      </c>
      <c r="M80" s="132" t="s">
        <v>2446</v>
      </c>
      <c r="N80" s="132" t="s">
        <v>2453</v>
      </c>
      <c r="O80" s="131" t="s">
        <v>2471</v>
      </c>
      <c r="P80" s="131"/>
      <c r="Q80" s="141" t="s">
        <v>2418</v>
      </c>
    </row>
    <row r="81" spans="1:17" ht="17.399999999999999" x14ac:dyDescent="0.3">
      <c r="A81" s="131" t="str">
        <f>VLOOKUP(E81,'LISTADO ATM'!$A$2:$C$898,3,0)</f>
        <v>SUR</v>
      </c>
      <c r="B81" s="126" t="s">
        <v>2626</v>
      </c>
      <c r="C81" s="133">
        <v>44345.859293981484</v>
      </c>
      <c r="D81" s="133" t="s">
        <v>2449</v>
      </c>
      <c r="E81" s="124">
        <v>403</v>
      </c>
      <c r="F81" s="131" t="str">
        <f>VLOOKUP(E81,VIP!$A$2:$O13577,2,0)</f>
        <v>DRBR403</v>
      </c>
      <c r="G81" s="131" t="str">
        <f>VLOOKUP(E81,'LISTADO ATM'!$A$2:$B$897,2,0)</f>
        <v xml:space="preserve">ATM Oficina Vicente Noble </v>
      </c>
      <c r="H81" s="131" t="str">
        <f>VLOOKUP(E81,VIP!$A$2:$O18440,7,FALSE)</f>
        <v>Si</v>
      </c>
      <c r="I81" s="131" t="str">
        <f>VLOOKUP(E81,VIP!$A$2:$O10405,8,FALSE)</f>
        <v>Si</v>
      </c>
      <c r="J81" s="131" t="str">
        <f>VLOOKUP(E81,VIP!$A$2:$O10355,8,FALSE)</f>
        <v>Si</v>
      </c>
      <c r="K81" s="131" t="str">
        <f>VLOOKUP(E81,VIP!$A$2:$O13929,6,0)</f>
        <v>NO</v>
      </c>
      <c r="L81" s="147" t="s">
        <v>2418</v>
      </c>
      <c r="M81" s="132" t="s">
        <v>2446</v>
      </c>
      <c r="N81" s="132" t="s">
        <v>2453</v>
      </c>
      <c r="O81" s="131" t="s">
        <v>2454</v>
      </c>
      <c r="P81" s="131"/>
      <c r="Q81" s="141" t="s">
        <v>2418</v>
      </c>
    </row>
    <row r="82" spans="1:17" ht="17.399999999999999" x14ac:dyDescent="0.3">
      <c r="A82" s="131" t="str">
        <f>VLOOKUP(E82,'LISTADO ATM'!$A$2:$C$898,3,0)</f>
        <v>DISTRITO NACIONAL</v>
      </c>
      <c r="B82" s="126" t="s">
        <v>2625</v>
      </c>
      <c r="C82" s="133">
        <v>44345.865763888891</v>
      </c>
      <c r="D82" s="133" t="s">
        <v>2449</v>
      </c>
      <c r="E82" s="124">
        <v>325</v>
      </c>
      <c r="F82" s="131" t="str">
        <f>VLOOKUP(E82,VIP!$A$2:$O13576,2,0)</f>
        <v>DRBR325</v>
      </c>
      <c r="G82" s="131" t="str">
        <f>VLOOKUP(E82,'LISTADO ATM'!$A$2:$B$897,2,0)</f>
        <v>ATM Casa Edwin</v>
      </c>
      <c r="H82" s="131" t="str">
        <f>VLOOKUP(E82,VIP!$A$2:$O18439,7,FALSE)</f>
        <v>Si</v>
      </c>
      <c r="I82" s="131" t="str">
        <f>VLOOKUP(E82,VIP!$A$2:$O10404,8,FALSE)</f>
        <v>Si</v>
      </c>
      <c r="J82" s="131" t="str">
        <f>VLOOKUP(E82,VIP!$A$2:$O10354,8,FALSE)</f>
        <v>Si</v>
      </c>
      <c r="K82" s="131" t="str">
        <f>VLOOKUP(E82,VIP!$A$2:$O13928,6,0)</f>
        <v>NO</v>
      </c>
      <c r="L82" s="147" t="s">
        <v>2418</v>
      </c>
      <c r="M82" s="132" t="s">
        <v>2446</v>
      </c>
      <c r="N82" s="132" t="s">
        <v>2453</v>
      </c>
      <c r="O82" s="131" t="s">
        <v>2454</v>
      </c>
      <c r="P82" s="131"/>
      <c r="Q82" s="141" t="s">
        <v>2418</v>
      </c>
    </row>
    <row r="83" spans="1:17" ht="17.399999999999999" x14ac:dyDescent="0.3">
      <c r="A83" s="131" t="str">
        <f>VLOOKUP(E83,'LISTADO ATM'!$A$2:$C$898,3,0)</f>
        <v>ESTE</v>
      </c>
      <c r="B83" s="126" t="s">
        <v>2624</v>
      </c>
      <c r="C83" s="133">
        <v>44345.867442129631</v>
      </c>
      <c r="D83" s="133" t="s">
        <v>2449</v>
      </c>
      <c r="E83" s="124">
        <v>385</v>
      </c>
      <c r="F83" s="131" t="str">
        <f>VLOOKUP(E83,VIP!$A$2:$O13575,2,0)</f>
        <v>DRBR385</v>
      </c>
      <c r="G83" s="131" t="str">
        <f>VLOOKUP(E83,'LISTADO ATM'!$A$2:$B$897,2,0)</f>
        <v xml:space="preserve">ATM Plaza Verón I </v>
      </c>
      <c r="H83" s="131" t="str">
        <f>VLOOKUP(E83,VIP!$A$2:$O18438,7,FALSE)</f>
        <v>Si</v>
      </c>
      <c r="I83" s="131" t="str">
        <f>VLOOKUP(E83,VIP!$A$2:$O10403,8,FALSE)</f>
        <v>Si</v>
      </c>
      <c r="J83" s="131" t="str">
        <f>VLOOKUP(E83,VIP!$A$2:$O10353,8,FALSE)</f>
        <v>Si</v>
      </c>
      <c r="K83" s="131" t="str">
        <f>VLOOKUP(E83,VIP!$A$2:$O13927,6,0)</f>
        <v>NO</v>
      </c>
      <c r="L83" s="147" t="s">
        <v>2442</v>
      </c>
      <c r="M83" s="132" t="s">
        <v>2446</v>
      </c>
      <c r="N83" s="132" t="s">
        <v>2453</v>
      </c>
      <c r="O83" s="131" t="s">
        <v>2454</v>
      </c>
      <c r="P83" s="131"/>
      <c r="Q83" s="141" t="s">
        <v>2442</v>
      </c>
    </row>
    <row r="84" spans="1:17" ht="17.399999999999999" x14ac:dyDescent="0.3">
      <c r="A84" s="131" t="str">
        <f>VLOOKUP(E84,'LISTADO ATM'!$A$2:$C$898,3,0)</f>
        <v>NORTE</v>
      </c>
      <c r="B84" s="126" t="s">
        <v>2623</v>
      </c>
      <c r="C84" s="133">
        <v>44345.869108796294</v>
      </c>
      <c r="D84" s="133" t="s">
        <v>2470</v>
      </c>
      <c r="E84" s="124">
        <v>119</v>
      </c>
      <c r="F84" s="131" t="str">
        <f>VLOOKUP(E84,VIP!$A$2:$O13574,2,0)</f>
        <v>DRBR119</v>
      </c>
      <c r="G84" s="131" t="str">
        <f>VLOOKUP(E84,'LISTADO ATM'!$A$2:$B$897,2,0)</f>
        <v>ATM Oficina La Barranquita</v>
      </c>
      <c r="H84" s="131" t="str">
        <f>VLOOKUP(E84,VIP!$A$2:$O18437,7,FALSE)</f>
        <v>N/A</v>
      </c>
      <c r="I84" s="131" t="str">
        <f>VLOOKUP(E84,VIP!$A$2:$O10402,8,FALSE)</f>
        <v>N/A</v>
      </c>
      <c r="J84" s="131" t="str">
        <f>VLOOKUP(E84,VIP!$A$2:$O10352,8,FALSE)</f>
        <v>N/A</v>
      </c>
      <c r="K84" s="131" t="str">
        <f>VLOOKUP(E84,VIP!$A$2:$O13926,6,0)</f>
        <v>N/A</v>
      </c>
      <c r="L84" s="147" t="s">
        <v>2418</v>
      </c>
      <c r="M84" s="132" t="s">
        <v>2446</v>
      </c>
      <c r="N84" s="132" t="s">
        <v>2453</v>
      </c>
      <c r="O84" s="131" t="s">
        <v>2471</v>
      </c>
      <c r="P84" s="131"/>
      <c r="Q84" s="141" t="s">
        <v>2418</v>
      </c>
    </row>
    <row r="85" spans="1:17" ht="17.399999999999999" x14ac:dyDescent="0.3">
      <c r="A85" s="131" t="str">
        <f>VLOOKUP(E85,'LISTADO ATM'!$A$2:$C$898,3,0)</f>
        <v>DISTRITO NACIONAL</v>
      </c>
      <c r="B85" s="126" t="s">
        <v>2622</v>
      </c>
      <c r="C85" s="133">
        <v>44345.870810185188</v>
      </c>
      <c r="D85" s="133" t="s">
        <v>2449</v>
      </c>
      <c r="E85" s="124">
        <v>525</v>
      </c>
      <c r="F85" s="131" t="str">
        <f>VLOOKUP(E85,VIP!$A$2:$O13573,2,0)</f>
        <v>DRBR525</v>
      </c>
      <c r="G85" s="131" t="str">
        <f>VLOOKUP(E85,'LISTADO ATM'!$A$2:$B$897,2,0)</f>
        <v>ATM S/M Bravo Las Americas</v>
      </c>
      <c r="H85" s="131" t="str">
        <f>VLOOKUP(E85,VIP!$A$2:$O18436,7,FALSE)</f>
        <v>Si</v>
      </c>
      <c r="I85" s="131" t="str">
        <f>VLOOKUP(E85,VIP!$A$2:$O10401,8,FALSE)</f>
        <v>Si</v>
      </c>
      <c r="J85" s="131" t="str">
        <f>VLOOKUP(E85,VIP!$A$2:$O10351,8,FALSE)</f>
        <v>Si</v>
      </c>
      <c r="K85" s="131" t="str">
        <f>VLOOKUP(E85,VIP!$A$2:$O13925,6,0)</f>
        <v>NO</v>
      </c>
      <c r="L85" s="147" t="s">
        <v>2418</v>
      </c>
      <c r="M85" s="132" t="s">
        <v>2446</v>
      </c>
      <c r="N85" s="132" t="s">
        <v>2453</v>
      </c>
      <c r="O85" s="131" t="s">
        <v>2454</v>
      </c>
      <c r="P85" s="131"/>
      <c r="Q85" s="141" t="s">
        <v>2418</v>
      </c>
    </row>
    <row r="86" spans="1:17" ht="17.399999999999999" x14ac:dyDescent="0.3">
      <c r="A86" s="131" t="str">
        <f>VLOOKUP(E86,'LISTADO ATM'!$A$2:$C$898,3,0)</f>
        <v>ESTE</v>
      </c>
      <c r="B86" s="126" t="s">
        <v>2621</v>
      </c>
      <c r="C86" s="133">
        <v>44345.872870370367</v>
      </c>
      <c r="D86" s="133" t="s">
        <v>2449</v>
      </c>
      <c r="E86" s="124">
        <v>842</v>
      </c>
      <c r="F86" s="131" t="str">
        <f>VLOOKUP(E86,VIP!$A$2:$O13572,2,0)</f>
        <v>DRBR842</v>
      </c>
      <c r="G86" s="131" t="str">
        <f>VLOOKUP(E86,'LISTADO ATM'!$A$2:$B$897,2,0)</f>
        <v xml:space="preserve">ATM Plaza Orense II (La Romana) </v>
      </c>
      <c r="H86" s="131" t="str">
        <f>VLOOKUP(E86,VIP!$A$2:$O18435,7,FALSE)</f>
        <v>Si</v>
      </c>
      <c r="I86" s="131" t="str">
        <f>VLOOKUP(E86,VIP!$A$2:$O10400,8,FALSE)</f>
        <v>Si</v>
      </c>
      <c r="J86" s="131" t="str">
        <f>VLOOKUP(E86,VIP!$A$2:$O10350,8,FALSE)</f>
        <v>Si</v>
      </c>
      <c r="K86" s="131" t="str">
        <f>VLOOKUP(E86,VIP!$A$2:$O13924,6,0)</f>
        <v>NO</v>
      </c>
      <c r="L86" s="147" t="s">
        <v>2418</v>
      </c>
      <c r="M86" s="132" t="s">
        <v>2446</v>
      </c>
      <c r="N86" s="132" t="s">
        <v>2453</v>
      </c>
      <c r="O86" s="131" t="s">
        <v>2454</v>
      </c>
      <c r="P86" s="131"/>
      <c r="Q86" s="141" t="s">
        <v>2418</v>
      </c>
    </row>
    <row r="87" spans="1:17" ht="17.399999999999999" x14ac:dyDescent="0.3">
      <c r="A87" s="131" t="str">
        <f>VLOOKUP(E87,'LISTADO ATM'!$A$2:$C$898,3,0)</f>
        <v>NORTE</v>
      </c>
      <c r="B87" s="126" t="s">
        <v>2620</v>
      </c>
      <c r="C87" s="133">
        <v>44345.875833333332</v>
      </c>
      <c r="D87" s="133" t="s">
        <v>2470</v>
      </c>
      <c r="E87" s="124">
        <v>304</v>
      </c>
      <c r="F87" s="131" t="str">
        <f>VLOOKUP(E87,VIP!$A$2:$O13571,2,0)</f>
        <v>DRBR304</v>
      </c>
      <c r="G87" s="131" t="str">
        <f>VLOOKUP(E87,'LISTADO ATM'!$A$2:$B$897,2,0)</f>
        <v xml:space="preserve">ATM Multicentro La Sirena Estrella Sadhala </v>
      </c>
      <c r="H87" s="131" t="str">
        <f>VLOOKUP(E87,VIP!$A$2:$O18434,7,FALSE)</f>
        <v>Si</v>
      </c>
      <c r="I87" s="131" t="str">
        <f>VLOOKUP(E87,VIP!$A$2:$O10399,8,FALSE)</f>
        <v>Si</v>
      </c>
      <c r="J87" s="131" t="str">
        <f>VLOOKUP(E87,VIP!$A$2:$O10349,8,FALSE)</f>
        <v>Si</v>
      </c>
      <c r="K87" s="131" t="str">
        <f>VLOOKUP(E87,VIP!$A$2:$O13923,6,0)</f>
        <v>NO</v>
      </c>
      <c r="L87" s="147" t="s">
        <v>2418</v>
      </c>
      <c r="M87" s="132" t="s">
        <v>2446</v>
      </c>
      <c r="N87" s="132" t="s">
        <v>2453</v>
      </c>
      <c r="O87" s="131" t="s">
        <v>2471</v>
      </c>
      <c r="P87" s="131"/>
      <c r="Q87" s="141" t="s">
        <v>2418</v>
      </c>
    </row>
    <row r="88" spans="1:17" ht="17.399999999999999" x14ac:dyDescent="0.3">
      <c r="A88" s="131" t="str">
        <f>VLOOKUP(E88,'LISTADO ATM'!$A$2:$C$898,3,0)</f>
        <v>DISTRITO NACIONAL</v>
      </c>
      <c r="B88" s="126" t="s">
        <v>2619</v>
      </c>
      <c r="C88" s="133">
        <v>44345.877314814818</v>
      </c>
      <c r="D88" s="133" t="s">
        <v>2449</v>
      </c>
      <c r="E88" s="124">
        <v>821</v>
      </c>
      <c r="F88" s="131" t="str">
        <f>VLOOKUP(E88,VIP!$A$2:$O13570,2,0)</f>
        <v>DRBR821</v>
      </c>
      <c r="G88" s="131" t="str">
        <f>VLOOKUP(E88,'LISTADO ATM'!$A$2:$B$897,2,0)</f>
        <v xml:space="preserve">ATM S/M Bravo Churchill </v>
      </c>
      <c r="H88" s="131" t="str">
        <f>VLOOKUP(E88,VIP!$A$2:$O18433,7,FALSE)</f>
        <v>Si</v>
      </c>
      <c r="I88" s="131" t="str">
        <f>VLOOKUP(E88,VIP!$A$2:$O10398,8,FALSE)</f>
        <v>No</v>
      </c>
      <c r="J88" s="131" t="str">
        <f>VLOOKUP(E88,VIP!$A$2:$O10348,8,FALSE)</f>
        <v>No</v>
      </c>
      <c r="K88" s="131" t="str">
        <f>VLOOKUP(E88,VIP!$A$2:$O13922,6,0)</f>
        <v>SI</v>
      </c>
      <c r="L88" s="147" t="s">
        <v>2418</v>
      </c>
      <c r="M88" s="132" t="s">
        <v>2446</v>
      </c>
      <c r="N88" s="132" t="s">
        <v>2453</v>
      </c>
      <c r="O88" s="131" t="s">
        <v>2454</v>
      </c>
      <c r="P88" s="131"/>
      <c r="Q88" s="141" t="s">
        <v>2418</v>
      </c>
    </row>
    <row r="89" spans="1:17" ht="17.399999999999999" x14ac:dyDescent="0.3">
      <c r="A89" s="131" t="str">
        <f>VLOOKUP(E89,'LISTADO ATM'!$A$2:$C$898,3,0)</f>
        <v>NORTE</v>
      </c>
      <c r="B89" s="126" t="s">
        <v>2618</v>
      </c>
      <c r="C89" s="133">
        <v>44345.879537037035</v>
      </c>
      <c r="D89" s="133" t="s">
        <v>2470</v>
      </c>
      <c r="E89" s="124">
        <v>292</v>
      </c>
      <c r="F89" s="131" t="str">
        <f>VLOOKUP(E89,VIP!$A$2:$O13569,2,0)</f>
        <v>DRBR292</v>
      </c>
      <c r="G89" s="131" t="str">
        <f>VLOOKUP(E89,'LISTADO ATM'!$A$2:$B$897,2,0)</f>
        <v xml:space="preserve">ATM UNP Castañuelas (Montecristi) </v>
      </c>
      <c r="H89" s="131" t="str">
        <f>VLOOKUP(E89,VIP!$A$2:$O18432,7,FALSE)</f>
        <v>Si</v>
      </c>
      <c r="I89" s="131" t="str">
        <f>VLOOKUP(E89,VIP!$A$2:$O10397,8,FALSE)</f>
        <v>Si</v>
      </c>
      <c r="J89" s="131" t="str">
        <f>VLOOKUP(E89,VIP!$A$2:$O10347,8,FALSE)</f>
        <v>Si</v>
      </c>
      <c r="K89" s="131" t="str">
        <f>VLOOKUP(E89,VIP!$A$2:$O13921,6,0)</f>
        <v>NO</v>
      </c>
      <c r="L89" s="147" t="s">
        <v>2442</v>
      </c>
      <c r="M89" s="132" t="s">
        <v>2446</v>
      </c>
      <c r="N89" s="132" t="s">
        <v>2453</v>
      </c>
      <c r="O89" s="131" t="s">
        <v>2471</v>
      </c>
      <c r="P89" s="131"/>
      <c r="Q89" s="141" t="s">
        <v>2442</v>
      </c>
    </row>
    <row r="90" spans="1:17" ht="17.399999999999999" x14ac:dyDescent="0.3">
      <c r="A90" s="131" t="str">
        <f>VLOOKUP(E90,'LISTADO ATM'!$A$2:$C$898,3,0)</f>
        <v>DISTRITO NACIONAL</v>
      </c>
      <c r="B90" s="126" t="s">
        <v>2617</v>
      </c>
      <c r="C90" s="133">
        <v>44345.881365740737</v>
      </c>
      <c r="D90" s="133" t="s">
        <v>2449</v>
      </c>
      <c r="E90" s="124">
        <v>536</v>
      </c>
      <c r="F90" s="131" t="str">
        <f>VLOOKUP(E90,VIP!$A$2:$O13568,2,0)</f>
        <v>DRBR509</v>
      </c>
      <c r="G90" s="131" t="str">
        <f>VLOOKUP(E90,'LISTADO ATM'!$A$2:$B$897,2,0)</f>
        <v xml:space="preserve">ATM Super Lama San Isidro </v>
      </c>
      <c r="H90" s="131" t="str">
        <f>VLOOKUP(E90,VIP!$A$2:$O18431,7,FALSE)</f>
        <v>Si</v>
      </c>
      <c r="I90" s="131" t="str">
        <f>VLOOKUP(E90,VIP!$A$2:$O10396,8,FALSE)</f>
        <v>Si</v>
      </c>
      <c r="J90" s="131" t="str">
        <f>VLOOKUP(E90,VIP!$A$2:$O10346,8,FALSE)</f>
        <v>Si</v>
      </c>
      <c r="K90" s="131" t="str">
        <f>VLOOKUP(E90,VIP!$A$2:$O13920,6,0)</f>
        <v>NO</v>
      </c>
      <c r="L90" s="147" t="s">
        <v>2418</v>
      </c>
      <c r="M90" s="132" t="s">
        <v>2446</v>
      </c>
      <c r="N90" s="132" t="s">
        <v>2453</v>
      </c>
      <c r="O90" s="131" t="s">
        <v>2454</v>
      </c>
      <c r="P90" s="131"/>
      <c r="Q90" s="141" t="s">
        <v>2418</v>
      </c>
    </row>
    <row r="91" spans="1:17" ht="17.399999999999999" x14ac:dyDescent="0.3">
      <c r="A91" s="131" t="str">
        <f>VLOOKUP(E91,'LISTADO ATM'!$A$2:$C$898,3,0)</f>
        <v>DISTRITO NACIONAL</v>
      </c>
      <c r="B91" s="126" t="s">
        <v>2616</v>
      </c>
      <c r="C91" s="133">
        <v>44345.88349537037</v>
      </c>
      <c r="D91" s="133" t="s">
        <v>2449</v>
      </c>
      <c r="E91" s="124">
        <v>566</v>
      </c>
      <c r="F91" s="131" t="str">
        <f>VLOOKUP(E91,VIP!$A$2:$O13567,2,0)</f>
        <v>DRBR508</v>
      </c>
      <c r="G91" s="131" t="str">
        <f>VLOOKUP(E91,'LISTADO ATM'!$A$2:$B$897,2,0)</f>
        <v xml:space="preserve">ATM Hiper Olé Aut. Duarte </v>
      </c>
      <c r="H91" s="131" t="str">
        <f>VLOOKUP(E91,VIP!$A$2:$O18430,7,FALSE)</f>
        <v>Si</v>
      </c>
      <c r="I91" s="131" t="str">
        <f>VLOOKUP(E91,VIP!$A$2:$O10395,8,FALSE)</f>
        <v>Si</v>
      </c>
      <c r="J91" s="131" t="str">
        <f>VLOOKUP(E91,VIP!$A$2:$O10345,8,FALSE)</f>
        <v>Si</v>
      </c>
      <c r="K91" s="131" t="str">
        <f>VLOOKUP(E91,VIP!$A$2:$O13919,6,0)</f>
        <v>NO</v>
      </c>
      <c r="L91" s="147" t="s">
        <v>2418</v>
      </c>
      <c r="M91" s="132" t="s">
        <v>2446</v>
      </c>
      <c r="N91" s="132" t="s">
        <v>2453</v>
      </c>
      <c r="O91" s="131" t="s">
        <v>2454</v>
      </c>
      <c r="P91" s="131"/>
      <c r="Q91" s="141" t="s">
        <v>2418</v>
      </c>
    </row>
    <row r="92" spans="1:17" ht="17.399999999999999" x14ac:dyDescent="0.3">
      <c r="A92" s="131" t="str">
        <f>VLOOKUP(E92,'LISTADO ATM'!$A$2:$C$898,3,0)</f>
        <v>ESTE</v>
      </c>
      <c r="B92" s="126" t="s">
        <v>2615</v>
      </c>
      <c r="C92" s="133">
        <v>44345.885266203702</v>
      </c>
      <c r="D92" s="133" t="s">
        <v>2449</v>
      </c>
      <c r="E92" s="124">
        <v>104</v>
      </c>
      <c r="F92" s="131" t="str">
        <f>VLOOKUP(E92,VIP!$A$2:$O13566,2,0)</f>
        <v>DRBR104</v>
      </c>
      <c r="G92" s="131" t="str">
        <f>VLOOKUP(E92,'LISTADO ATM'!$A$2:$B$897,2,0)</f>
        <v xml:space="preserve">ATM Jumbo Higuey </v>
      </c>
      <c r="H92" s="131" t="str">
        <f>VLOOKUP(E92,VIP!$A$2:$O18429,7,FALSE)</f>
        <v>Si</v>
      </c>
      <c r="I92" s="131" t="str">
        <f>VLOOKUP(E92,VIP!$A$2:$O10394,8,FALSE)</f>
        <v>Si</v>
      </c>
      <c r="J92" s="131" t="str">
        <f>VLOOKUP(E92,VIP!$A$2:$O10344,8,FALSE)</f>
        <v>Si</v>
      </c>
      <c r="K92" s="131" t="str">
        <f>VLOOKUP(E92,VIP!$A$2:$O13918,6,0)</f>
        <v>NO</v>
      </c>
      <c r="L92" s="147" t="s">
        <v>2418</v>
      </c>
      <c r="M92" s="132" t="s">
        <v>2446</v>
      </c>
      <c r="N92" s="132" t="s">
        <v>2453</v>
      </c>
      <c r="O92" s="131" t="s">
        <v>2454</v>
      </c>
      <c r="P92" s="131"/>
      <c r="Q92" s="141" t="s">
        <v>2418</v>
      </c>
    </row>
    <row r="93" spans="1:17" ht="17.399999999999999" x14ac:dyDescent="0.3">
      <c r="A93" s="131" t="str">
        <f>VLOOKUP(E93,'LISTADO ATM'!$A$2:$C$898,3,0)</f>
        <v>DISTRITO NACIONAL</v>
      </c>
      <c r="B93" s="126" t="s">
        <v>2614</v>
      </c>
      <c r="C93" s="133">
        <v>44345.886979166666</v>
      </c>
      <c r="D93" s="133" t="s">
        <v>2449</v>
      </c>
      <c r="E93" s="124">
        <v>931</v>
      </c>
      <c r="F93" s="131" t="str">
        <f>VLOOKUP(E93,VIP!$A$2:$O13565,2,0)</f>
        <v>DRBR24N</v>
      </c>
      <c r="G93" s="131" t="str">
        <f>VLOOKUP(E93,'LISTADO ATM'!$A$2:$B$897,2,0)</f>
        <v xml:space="preserve">ATM Autobanco Luperón I </v>
      </c>
      <c r="H93" s="131" t="str">
        <f>VLOOKUP(E93,VIP!$A$2:$O18428,7,FALSE)</f>
        <v>Si</v>
      </c>
      <c r="I93" s="131" t="str">
        <f>VLOOKUP(E93,VIP!$A$2:$O10393,8,FALSE)</f>
        <v>Si</v>
      </c>
      <c r="J93" s="131" t="str">
        <f>VLOOKUP(E93,VIP!$A$2:$O10343,8,FALSE)</f>
        <v>Si</v>
      </c>
      <c r="K93" s="131" t="str">
        <f>VLOOKUP(E93,VIP!$A$2:$O13917,6,0)</f>
        <v>NO</v>
      </c>
      <c r="L93" s="147" t="s">
        <v>2418</v>
      </c>
      <c r="M93" s="132" t="s">
        <v>2446</v>
      </c>
      <c r="N93" s="132" t="s">
        <v>2453</v>
      </c>
      <c r="O93" s="131" t="s">
        <v>2454</v>
      </c>
      <c r="P93" s="131"/>
      <c r="Q93" s="141" t="s">
        <v>2418</v>
      </c>
    </row>
    <row r="94" spans="1:17" ht="17.399999999999999" x14ac:dyDescent="0.3">
      <c r="A94" s="131" t="str">
        <f>VLOOKUP(E94,'LISTADO ATM'!$A$2:$C$898,3,0)</f>
        <v>DISTRITO NACIONAL</v>
      </c>
      <c r="B94" s="126" t="s">
        <v>2613</v>
      </c>
      <c r="C94" s="133">
        <v>44345.890057870369</v>
      </c>
      <c r="D94" s="133" t="s">
        <v>2449</v>
      </c>
      <c r="E94" s="124">
        <v>415</v>
      </c>
      <c r="F94" s="131" t="str">
        <f>VLOOKUP(E94,VIP!$A$2:$O13564,2,0)</f>
        <v>DRBR415</v>
      </c>
      <c r="G94" s="131" t="str">
        <f>VLOOKUP(E94,'LISTADO ATM'!$A$2:$B$897,2,0)</f>
        <v xml:space="preserve">ATM Autobanco San Martín I </v>
      </c>
      <c r="H94" s="131" t="str">
        <f>VLOOKUP(E94,VIP!$A$2:$O18427,7,FALSE)</f>
        <v>Si</v>
      </c>
      <c r="I94" s="131" t="str">
        <f>VLOOKUP(E94,VIP!$A$2:$O10392,8,FALSE)</f>
        <v>Si</v>
      </c>
      <c r="J94" s="131" t="str">
        <f>VLOOKUP(E94,VIP!$A$2:$O10342,8,FALSE)</f>
        <v>Si</v>
      </c>
      <c r="K94" s="131" t="str">
        <f>VLOOKUP(E94,VIP!$A$2:$O13916,6,0)</f>
        <v>NO</v>
      </c>
      <c r="L94" s="147" t="s">
        <v>2418</v>
      </c>
      <c r="M94" s="132" t="s">
        <v>2446</v>
      </c>
      <c r="N94" s="132" t="s">
        <v>2453</v>
      </c>
      <c r="O94" s="131" t="s">
        <v>2454</v>
      </c>
      <c r="P94" s="131"/>
      <c r="Q94" s="141" t="s">
        <v>2418</v>
      </c>
    </row>
    <row r="95" spans="1:17" ht="17.399999999999999" x14ac:dyDescent="0.3">
      <c r="A95" s="131" t="str">
        <f>VLOOKUP(E95,'LISTADO ATM'!$A$2:$C$898,3,0)</f>
        <v>DISTRITO NACIONAL</v>
      </c>
      <c r="B95" s="126" t="s">
        <v>2612</v>
      </c>
      <c r="C95" s="133">
        <v>44345.891747685186</v>
      </c>
      <c r="D95" s="133" t="s">
        <v>2180</v>
      </c>
      <c r="E95" s="124">
        <v>663</v>
      </c>
      <c r="F95" s="131" t="str">
        <f>VLOOKUP(E95,VIP!$A$2:$O13563,2,0)</f>
        <v>DRBR663</v>
      </c>
      <c r="G95" s="131" t="str">
        <f>VLOOKUP(E95,'LISTADO ATM'!$A$2:$B$897,2,0)</f>
        <v>ATM S/M Olé Av. España</v>
      </c>
      <c r="H95" s="131" t="str">
        <f>VLOOKUP(E95,VIP!$A$2:$O18426,7,FALSE)</f>
        <v>N/A</v>
      </c>
      <c r="I95" s="131" t="str">
        <f>VLOOKUP(E95,VIP!$A$2:$O10391,8,FALSE)</f>
        <v>N/A</v>
      </c>
      <c r="J95" s="131" t="str">
        <f>VLOOKUP(E95,VIP!$A$2:$O10341,8,FALSE)</f>
        <v>N/A</v>
      </c>
      <c r="K95" s="131" t="str">
        <f>VLOOKUP(E95,VIP!$A$2:$O13915,6,0)</f>
        <v>N/A</v>
      </c>
      <c r="L95" s="147" t="s">
        <v>2466</v>
      </c>
      <c r="M95" s="132" t="s">
        <v>2446</v>
      </c>
      <c r="N95" s="132" t="s">
        <v>2453</v>
      </c>
      <c r="O95" s="131" t="s">
        <v>2455</v>
      </c>
      <c r="P95" s="131"/>
      <c r="Q95" s="141" t="s">
        <v>2466</v>
      </c>
    </row>
    <row r="96" spans="1:17" ht="17.399999999999999" x14ac:dyDescent="0.3">
      <c r="A96" s="131" t="str">
        <f>VLOOKUP(E96,'LISTADO ATM'!$A$2:$C$898,3,0)</f>
        <v>NORTE</v>
      </c>
      <c r="B96" s="126" t="s">
        <v>2611</v>
      </c>
      <c r="C96" s="133">
        <v>44345.900393518517</v>
      </c>
      <c r="D96" s="133" t="s">
        <v>2181</v>
      </c>
      <c r="E96" s="124">
        <v>129</v>
      </c>
      <c r="F96" s="131" t="str">
        <f>VLOOKUP(E96,VIP!$A$2:$O13562,2,0)</f>
        <v>DRBR129</v>
      </c>
      <c r="G96" s="131" t="str">
        <f>VLOOKUP(E96,'LISTADO ATM'!$A$2:$B$897,2,0)</f>
        <v xml:space="preserve">ATM Multicentro La Sirena (Santiago) </v>
      </c>
      <c r="H96" s="131" t="str">
        <f>VLOOKUP(E96,VIP!$A$2:$O18425,7,FALSE)</f>
        <v>Si</v>
      </c>
      <c r="I96" s="131" t="str">
        <f>VLOOKUP(E96,VIP!$A$2:$O10390,8,FALSE)</f>
        <v>Si</v>
      </c>
      <c r="J96" s="131" t="str">
        <f>VLOOKUP(E96,VIP!$A$2:$O10340,8,FALSE)</f>
        <v>Si</v>
      </c>
      <c r="K96" s="131" t="str">
        <f>VLOOKUP(E96,VIP!$A$2:$O13914,6,0)</f>
        <v>SI</v>
      </c>
      <c r="L96" s="147" t="s">
        <v>2466</v>
      </c>
      <c r="M96" s="132" t="s">
        <v>2446</v>
      </c>
      <c r="N96" s="132" t="s">
        <v>2453</v>
      </c>
      <c r="O96" s="131" t="s">
        <v>2550</v>
      </c>
      <c r="P96" s="131"/>
      <c r="Q96" s="141" t="s">
        <v>2466</v>
      </c>
    </row>
    <row r="97" spans="1:17" ht="17.399999999999999" x14ac:dyDescent="0.3">
      <c r="A97" s="131" t="str">
        <f>VLOOKUP(E97,'LISTADO ATM'!$A$2:$C$898,3,0)</f>
        <v>DISTRITO NACIONAL</v>
      </c>
      <c r="B97" s="126" t="s">
        <v>2610</v>
      </c>
      <c r="C97" s="133">
        <v>44345.901736111111</v>
      </c>
      <c r="D97" s="133" t="s">
        <v>2180</v>
      </c>
      <c r="E97" s="124">
        <v>769</v>
      </c>
      <c r="F97" s="131" t="str">
        <f>VLOOKUP(E97,VIP!$A$2:$O13561,2,0)</f>
        <v>DRBR769</v>
      </c>
      <c r="G97" s="131" t="str">
        <f>VLOOKUP(E97,'LISTADO ATM'!$A$2:$B$897,2,0)</f>
        <v>ATM UNP Pablo Mella Morales</v>
      </c>
      <c r="H97" s="131" t="str">
        <f>VLOOKUP(E97,VIP!$A$2:$O18424,7,FALSE)</f>
        <v>Si</v>
      </c>
      <c r="I97" s="131" t="str">
        <f>VLOOKUP(E97,VIP!$A$2:$O10389,8,FALSE)</f>
        <v>Si</v>
      </c>
      <c r="J97" s="131" t="str">
        <f>VLOOKUP(E97,VIP!$A$2:$O10339,8,FALSE)</f>
        <v>Si</v>
      </c>
      <c r="K97" s="131" t="str">
        <f>VLOOKUP(E97,VIP!$A$2:$O13913,6,0)</f>
        <v>NO</v>
      </c>
      <c r="L97" s="147" t="s">
        <v>2466</v>
      </c>
      <c r="M97" s="132" t="s">
        <v>2446</v>
      </c>
      <c r="N97" s="132" t="s">
        <v>2453</v>
      </c>
      <c r="O97" s="131" t="s">
        <v>2455</v>
      </c>
      <c r="P97" s="131"/>
      <c r="Q97" s="141" t="s">
        <v>2466</v>
      </c>
    </row>
    <row r="98" spans="1:17" ht="17.399999999999999" x14ac:dyDescent="0.3">
      <c r="A98" s="131" t="str">
        <f>VLOOKUP(E98,'LISTADO ATM'!$A$2:$C$898,3,0)</f>
        <v>DISTRITO NACIONAL</v>
      </c>
      <c r="B98" s="126" t="s">
        <v>2609</v>
      </c>
      <c r="C98" s="133">
        <v>44345.905601851853</v>
      </c>
      <c r="D98" s="133" t="s">
        <v>2180</v>
      </c>
      <c r="E98" s="124">
        <v>183</v>
      </c>
      <c r="F98" s="131" t="str">
        <f>VLOOKUP(E98,VIP!$A$2:$O13560,2,0)</f>
        <v>DRBR183</v>
      </c>
      <c r="G98" s="131" t="str">
        <f>VLOOKUP(E98,'LISTADO ATM'!$A$2:$B$897,2,0)</f>
        <v>ATM Estación Nativa Km. 22 Aut. Duarte.</v>
      </c>
      <c r="H98" s="131" t="str">
        <f>VLOOKUP(E98,VIP!$A$2:$O18423,7,FALSE)</f>
        <v>N/A</v>
      </c>
      <c r="I98" s="131" t="str">
        <f>VLOOKUP(E98,VIP!$A$2:$O10388,8,FALSE)</f>
        <v>N/A</v>
      </c>
      <c r="J98" s="131" t="str">
        <f>VLOOKUP(E98,VIP!$A$2:$O10338,8,FALSE)</f>
        <v>N/A</v>
      </c>
      <c r="K98" s="131" t="str">
        <f>VLOOKUP(E98,VIP!$A$2:$O13912,6,0)</f>
        <v>N/A</v>
      </c>
      <c r="L98" s="147" t="s">
        <v>2466</v>
      </c>
      <c r="M98" s="132" t="s">
        <v>2446</v>
      </c>
      <c r="N98" s="132" t="s">
        <v>2453</v>
      </c>
      <c r="O98" s="131" t="s">
        <v>2455</v>
      </c>
      <c r="P98" s="131"/>
      <c r="Q98" s="141" t="s">
        <v>2466</v>
      </c>
    </row>
    <row r="99" spans="1:17" ht="17.399999999999999" x14ac:dyDescent="0.3">
      <c r="A99" s="131" t="str">
        <f>VLOOKUP(E99,'LISTADO ATM'!$A$2:$C$898,3,0)</f>
        <v>ESTE</v>
      </c>
      <c r="B99" s="126" t="s">
        <v>2608</v>
      </c>
      <c r="C99" s="133">
        <v>44345.907418981478</v>
      </c>
      <c r="D99" s="133" t="s">
        <v>2180</v>
      </c>
      <c r="E99" s="124">
        <v>608</v>
      </c>
      <c r="F99" s="131" t="str">
        <f>VLOOKUP(E99,VIP!$A$2:$O13559,2,0)</f>
        <v>DRBR305</v>
      </c>
      <c r="G99" s="131" t="str">
        <f>VLOOKUP(E99,'LISTADO ATM'!$A$2:$B$897,2,0)</f>
        <v xml:space="preserve">ATM Oficina Jumbo (San Pedro) </v>
      </c>
      <c r="H99" s="131" t="str">
        <f>VLOOKUP(E99,VIP!$A$2:$O18422,7,FALSE)</f>
        <v>Si</v>
      </c>
      <c r="I99" s="131" t="str">
        <f>VLOOKUP(E99,VIP!$A$2:$O10387,8,FALSE)</f>
        <v>Si</v>
      </c>
      <c r="J99" s="131" t="str">
        <f>VLOOKUP(E99,VIP!$A$2:$O10337,8,FALSE)</f>
        <v>Si</v>
      </c>
      <c r="K99" s="131" t="str">
        <f>VLOOKUP(E99,VIP!$A$2:$O13911,6,0)</f>
        <v>SI</v>
      </c>
      <c r="L99" s="147" t="s">
        <v>2466</v>
      </c>
      <c r="M99" s="132" t="s">
        <v>2446</v>
      </c>
      <c r="N99" s="132" t="s">
        <v>2453</v>
      </c>
      <c r="O99" s="131" t="s">
        <v>2455</v>
      </c>
      <c r="P99" s="131"/>
      <c r="Q99" s="141" t="s">
        <v>2466</v>
      </c>
    </row>
    <row r="100" spans="1:17" ht="17.399999999999999" x14ac:dyDescent="0.3">
      <c r="A100" s="131" t="str">
        <f>VLOOKUP(E100,'LISTADO ATM'!$A$2:$C$898,3,0)</f>
        <v>NORTE</v>
      </c>
      <c r="B100" s="126" t="s">
        <v>2607</v>
      </c>
      <c r="C100" s="133">
        <v>44345.909525462965</v>
      </c>
      <c r="D100" s="133" t="s">
        <v>2181</v>
      </c>
      <c r="E100" s="124">
        <v>291</v>
      </c>
      <c r="F100" s="131" t="str">
        <f>VLOOKUP(E100,VIP!$A$2:$O13558,2,0)</f>
        <v>DRBR291</v>
      </c>
      <c r="G100" s="131" t="str">
        <f>VLOOKUP(E100,'LISTADO ATM'!$A$2:$B$897,2,0)</f>
        <v xml:space="preserve">ATM S/M Jumbo Las Colinas </v>
      </c>
      <c r="H100" s="131" t="str">
        <f>VLOOKUP(E100,VIP!$A$2:$O18421,7,FALSE)</f>
        <v>Si</v>
      </c>
      <c r="I100" s="131" t="str">
        <f>VLOOKUP(E100,VIP!$A$2:$O10386,8,FALSE)</f>
        <v>Si</v>
      </c>
      <c r="J100" s="131" t="str">
        <f>VLOOKUP(E100,VIP!$A$2:$O10336,8,FALSE)</f>
        <v>Si</v>
      </c>
      <c r="K100" s="131" t="str">
        <f>VLOOKUP(E100,VIP!$A$2:$O13910,6,0)</f>
        <v>NO</v>
      </c>
      <c r="L100" s="147" t="s">
        <v>2466</v>
      </c>
      <c r="M100" s="132" t="s">
        <v>2446</v>
      </c>
      <c r="N100" s="132" t="s">
        <v>2453</v>
      </c>
      <c r="O100" s="131" t="s">
        <v>2550</v>
      </c>
      <c r="P100" s="131"/>
      <c r="Q100" s="141" t="s">
        <v>2466</v>
      </c>
    </row>
    <row r="101" spans="1:17" ht="17.399999999999999" x14ac:dyDescent="0.3">
      <c r="A101" s="131" t="str">
        <f>VLOOKUP(E101,'LISTADO ATM'!$A$2:$C$898,3,0)</f>
        <v>NORTE</v>
      </c>
      <c r="B101" s="126">
        <v>3335903516</v>
      </c>
      <c r="C101" s="133">
        <v>44345.951388888891</v>
      </c>
      <c r="D101" s="133" t="s">
        <v>2181</v>
      </c>
      <c r="E101" s="124">
        <v>771</v>
      </c>
      <c r="F101" s="131" t="str">
        <f>VLOOKUP(E101,VIP!$A$2:$O13588,2,0)</f>
        <v>DRBR771</v>
      </c>
      <c r="G101" s="131" t="str">
        <f>VLOOKUP(E101,'LISTADO ATM'!$A$2:$B$897,2,0)</f>
        <v xml:space="preserve">ATM UASD Mao </v>
      </c>
      <c r="H101" s="131" t="str">
        <f>VLOOKUP(E101,VIP!$A$2:$O18451,7,FALSE)</f>
        <v>Si</v>
      </c>
      <c r="I101" s="131" t="str">
        <f>VLOOKUP(E101,VIP!$A$2:$O10416,8,FALSE)</f>
        <v>Si</v>
      </c>
      <c r="J101" s="131" t="str">
        <f>VLOOKUP(E101,VIP!$A$2:$O10366,8,FALSE)</f>
        <v>Si</v>
      </c>
      <c r="K101" s="131" t="str">
        <f>VLOOKUP(E101,VIP!$A$2:$O13940,6,0)</f>
        <v>NO</v>
      </c>
      <c r="L101" s="147" t="s">
        <v>2245</v>
      </c>
      <c r="M101" s="132" t="s">
        <v>2446</v>
      </c>
      <c r="N101" s="132" t="s">
        <v>2453</v>
      </c>
      <c r="O101" s="131" t="s">
        <v>2550</v>
      </c>
      <c r="P101" s="131"/>
      <c r="Q101" s="141" t="s">
        <v>2245</v>
      </c>
    </row>
    <row r="102" spans="1:17" ht="17.399999999999999" x14ac:dyDescent="0.3">
      <c r="A102" s="131" t="str">
        <f>VLOOKUP(E102,'LISTADO ATM'!$A$2:$C$898,3,0)</f>
        <v>SUR</v>
      </c>
      <c r="B102" s="126" t="s">
        <v>2648</v>
      </c>
      <c r="C102" s="133">
        <v>44345.998738425929</v>
      </c>
      <c r="D102" s="133" t="s">
        <v>2470</v>
      </c>
      <c r="E102" s="124">
        <v>5</v>
      </c>
      <c r="F102" s="131" t="str">
        <f>VLOOKUP(E102,VIP!$A$2:$O13604,2,0)</f>
        <v>DRBR005</v>
      </c>
      <c r="G102" s="131" t="str">
        <f>VLOOKUP(E102,'LISTADO ATM'!$A$2:$B$897,2,0)</f>
        <v>ATM Oficina Autoservicio Villa Ofelia (San Juan)</v>
      </c>
      <c r="H102" s="131" t="str">
        <f>VLOOKUP(E102,VIP!$A$2:$O18467,7,FALSE)</f>
        <v>Si</v>
      </c>
      <c r="I102" s="131" t="str">
        <f>VLOOKUP(E102,VIP!$A$2:$O10432,8,FALSE)</f>
        <v>Si</v>
      </c>
      <c r="J102" s="131" t="str">
        <f>VLOOKUP(E102,VIP!$A$2:$O10382,8,FALSE)</f>
        <v>Si</v>
      </c>
      <c r="K102" s="131" t="str">
        <f>VLOOKUP(E102,VIP!$A$2:$O13956,6,0)</f>
        <v>NO</v>
      </c>
      <c r="L102" s="147" t="s">
        <v>2548</v>
      </c>
      <c r="M102" s="132" t="s">
        <v>2446</v>
      </c>
      <c r="N102" s="132" t="s">
        <v>2453</v>
      </c>
      <c r="O102" s="131" t="s">
        <v>2471</v>
      </c>
      <c r="P102" s="131"/>
      <c r="Q102" s="141" t="s">
        <v>2548</v>
      </c>
    </row>
    <row r="103" spans="1:17" ht="17.399999999999999" x14ac:dyDescent="0.3">
      <c r="A103" s="131" t="str">
        <f>VLOOKUP(E103,'LISTADO ATM'!$A$2:$C$898,3,0)</f>
        <v>DISTRITO NACIONAL</v>
      </c>
      <c r="B103" s="126" t="s">
        <v>2647</v>
      </c>
      <c r="C103" s="133">
        <v>44346.002488425926</v>
      </c>
      <c r="D103" s="133" t="s">
        <v>2449</v>
      </c>
      <c r="E103" s="124">
        <v>70</v>
      </c>
      <c r="F103" s="131" t="str">
        <f>VLOOKUP(E103,VIP!$A$2:$O13603,2,0)</f>
        <v>DRBR070</v>
      </c>
      <c r="G103" s="131" t="str">
        <f>VLOOKUP(E103,'LISTADO ATM'!$A$2:$B$897,2,0)</f>
        <v xml:space="preserve">ATM Autoservicio Plaza Lama Zona Oriental </v>
      </c>
      <c r="H103" s="131" t="str">
        <f>VLOOKUP(E103,VIP!$A$2:$O18466,7,FALSE)</f>
        <v>Si</v>
      </c>
      <c r="I103" s="131" t="str">
        <f>VLOOKUP(E103,VIP!$A$2:$O10431,8,FALSE)</f>
        <v>Si</v>
      </c>
      <c r="J103" s="131" t="str">
        <f>VLOOKUP(E103,VIP!$A$2:$O10381,8,FALSE)</f>
        <v>Si</v>
      </c>
      <c r="K103" s="131" t="str">
        <f>VLOOKUP(E103,VIP!$A$2:$O13955,6,0)</f>
        <v>NO</v>
      </c>
      <c r="L103" s="147" t="s">
        <v>2548</v>
      </c>
      <c r="M103" s="132" t="s">
        <v>2446</v>
      </c>
      <c r="N103" s="132" t="s">
        <v>2453</v>
      </c>
      <c r="O103" s="131" t="s">
        <v>2454</v>
      </c>
      <c r="P103" s="131"/>
      <c r="Q103" s="141" t="s">
        <v>2548</v>
      </c>
    </row>
    <row r="104" spans="1:17" ht="17.399999999999999" x14ac:dyDescent="0.3">
      <c r="A104" s="131" t="str">
        <f>VLOOKUP(E104,'LISTADO ATM'!$A$2:$C$898,3,0)</f>
        <v>DISTRITO NACIONAL</v>
      </c>
      <c r="B104" s="126" t="s">
        <v>2646</v>
      </c>
      <c r="C104" s="133">
        <v>44346.040023148147</v>
      </c>
      <c r="D104" s="133" t="s">
        <v>2180</v>
      </c>
      <c r="E104" s="124">
        <v>718</v>
      </c>
      <c r="F104" s="131" t="str">
        <f>VLOOKUP(E104,VIP!$A$2:$O13602,2,0)</f>
        <v>DRBR24Y</v>
      </c>
      <c r="G104" s="131" t="str">
        <f>VLOOKUP(E104,'LISTADO ATM'!$A$2:$B$897,2,0)</f>
        <v xml:space="preserve">ATM Feria Ganadera </v>
      </c>
      <c r="H104" s="131" t="str">
        <f>VLOOKUP(E104,VIP!$A$2:$O18465,7,FALSE)</f>
        <v>Si</v>
      </c>
      <c r="I104" s="131" t="str">
        <f>VLOOKUP(E104,VIP!$A$2:$O10430,8,FALSE)</f>
        <v>Si</v>
      </c>
      <c r="J104" s="131" t="str">
        <f>VLOOKUP(E104,VIP!$A$2:$O10380,8,FALSE)</f>
        <v>Si</v>
      </c>
      <c r="K104" s="131" t="str">
        <f>VLOOKUP(E104,VIP!$A$2:$O13954,6,0)</f>
        <v>NO</v>
      </c>
      <c r="L104" s="147" t="s">
        <v>2245</v>
      </c>
      <c r="M104" s="132" t="s">
        <v>2446</v>
      </c>
      <c r="N104" s="132" t="s">
        <v>2453</v>
      </c>
      <c r="O104" s="131" t="s">
        <v>2455</v>
      </c>
      <c r="P104" s="131"/>
      <c r="Q104" s="141" t="s">
        <v>2245</v>
      </c>
    </row>
    <row r="105" spans="1:17" ht="17.399999999999999" x14ac:dyDescent="0.3">
      <c r="A105" s="131" t="str">
        <f>VLOOKUP(E105,'LISTADO ATM'!$A$2:$C$898,3,0)</f>
        <v>NORTE</v>
      </c>
      <c r="B105" s="126" t="s">
        <v>2645</v>
      </c>
      <c r="C105" s="133">
        <v>44346.124293981484</v>
      </c>
      <c r="D105" s="133" t="s">
        <v>2181</v>
      </c>
      <c r="E105" s="124">
        <v>166</v>
      </c>
      <c r="F105" s="131" t="str">
        <f>VLOOKUP(E105,VIP!$A$2:$O13601,2,0)</f>
        <v>DRBR166</v>
      </c>
      <c r="G105" s="131" t="str">
        <f>VLOOKUP(E105,'LISTADO ATM'!$A$2:$B$897,2,0)</f>
        <v>ATM Estación Texaco Las Lavas</v>
      </c>
      <c r="H105" s="131" t="str">
        <f>VLOOKUP(E105,VIP!$A$2:$O18464,7,FALSE)</f>
        <v>N/A</v>
      </c>
      <c r="I105" s="131" t="str">
        <f>VLOOKUP(E105,VIP!$A$2:$O10429,8,FALSE)</f>
        <v>N/A</v>
      </c>
      <c r="J105" s="131" t="str">
        <f>VLOOKUP(E105,VIP!$A$2:$O10379,8,FALSE)</f>
        <v>N/A</v>
      </c>
      <c r="K105" s="131" t="str">
        <f>VLOOKUP(E105,VIP!$A$2:$O13953,6,0)</f>
        <v>N/A</v>
      </c>
      <c r="L105" s="147" t="s">
        <v>2245</v>
      </c>
      <c r="M105" s="132" t="s">
        <v>2446</v>
      </c>
      <c r="N105" s="132" t="s">
        <v>2453</v>
      </c>
      <c r="O105" s="131" t="s">
        <v>2557</v>
      </c>
      <c r="P105" s="131"/>
      <c r="Q105" s="141" t="s">
        <v>2245</v>
      </c>
    </row>
    <row r="106" spans="1:17" ht="17.399999999999999" x14ac:dyDescent="0.3">
      <c r="A106" s="131" t="str">
        <f>VLOOKUP(E106,'LISTADO ATM'!$A$2:$C$898,3,0)</f>
        <v>SUR</v>
      </c>
      <c r="B106" s="126" t="s">
        <v>2644</v>
      </c>
      <c r="C106" s="133">
        <v>44346.126932870371</v>
      </c>
      <c r="D106" s="133" t="s">
        <v>2180</v>
      </c>
      <c r="E106" s="124">
        <v>311</v>
      </c>
      <c r="F106" s="131" t="str">
        <f>VLOOKUP(E106,VIP!$A$2:$O13600,2,0)</f>
        <v>DRBR381</v>
      </c>
      <c r="G106" s="131" t="str">
        <f>VLOOKUP(E106,'LISTADO ATM'!$A$2:$B$897,2,0)</f>
        <v>ATM Plaza Eroski</v>
      </c>
      <c r="H106" s="131" t="str">
        <f>VLOOKUP(E106,VIP!$A$2:$O18463,7,FALSE)</f>
        <v>Si</v>
      </c>
      <c r="I106" s="131" t="str">
        <f>VLOOKUP(E106,VIP!$A$2:$O10428,8,FALSE)</f>
        <v>Si</v>
      </c>
      <c r="J106" s="131" t="str">
        <f>VLOOKUP(E106,VIP!$A$2:$O10378,8,FALSE)</f>
        <v>Si</v>
      </c>
      <c r="K106" s="131" t="str">
        <f>VLOOKUP(E106,VIP!$A$2:$O13952,6,0)</f>
        <v>NO</v>
      </c>
      <c r="L106" s="147" t="s">
        <v>2245</v>
      </c>
      <c r="M106" s="132" t="s">
        <v>2446</v>
      </c>
      <c r="N106" s="132" t="s">
        <v>2453</v>
      </c>
      <c r="O106" s="131" t="s">
        <v>2455</v>
      </c>
      <c r="P106" s="131"/>
      <c r="Q106" s="141" t="s">
        <v>2245</v>
      </c>
    </row>
    <row r="107" spans="1:17" ht="17.399999999999999" x14ac:dyDescent="0.3">
      <c r="A107" s="131" t="str">
        <f>VLOOKUP(E107,'LISTADO ATM'!$A$2:$C$898,3,0)</f>
        <v>DISTRITO NACIONAL</v>
      </c>
      <c r="B107" s="126" t="s">
        <v>2643</v>
      </c>
      <c r="C107" s="133">
        <v>44346.213796296295</v>
      </c>
      <c r="D107" s="133" t="s">
        <v>2449</v>
      </c>
      <c r="E107" s="124">
        <v>539</v>
      </c>
      <c r="F107" s="131" t="str">
        <f>VLOOKUP(E107,VIP!$A$2:$O13599,2,0)</f>
        <v>DRBR539</v>
      </c>
      <c r="G107" s="131" t="str">
        <f>VLOOKUP(E107,'LISTADO ATM'!$A$2:$B$897,2,0)</f>
        <v>ATM S/M La Cadena Los Proceres</v>
      </c>
      <c r="H107" s="131" t="str">
        <f>VLOOKUP(E107,VIP!$A$2:$O18462,7,FALSE)</f>
        <v>Si</v>
      </c>
      <c r="I107" s="131" t="str">
        <f>VLOOKUP(E107,VIP!$A$2:$O10427,8,FALSE)</f>
        <v>Si</v>
      </c>
      <c r="J107" s="131" t="str">
        <f>VLOOKUP(E107,VIP!$A$2:$O10377,8,FALSE)</f>
        <v>Si</v>
      </c>
      <c r="K107" s="131" t="str">
        <f>VLOOKUP(E107,VIP!$A$2:$O13951,6,0)</f>
        <v>NO</v>
      </c>
      <c r="L107" s="147" t="s">
        <v>2418</v>
      </c>
      <c r="M107" s="132" t="s">
        <v>2446</v>
      </c>
      <c r="N107" s="132" t="s">
        <v>2453</v>
      </c>
      <c r="O107" s="131" t="s">
        <v>2454</v>
      </c>
      <c r="P107" s="131"/>
      <c r="Q107" s="141" t="s">
        <v>2418</v>
      </c>
    </row>
    <row r="108" spans="1:17" ht="17.399999999999999" x14ac:dyDescent="0.3">
      <c r="A108" s="131" t="str">
        <f>VLOOKUP(E108,'LISTADO ATM'!$A$2:$C$898,3,0)</f>
        <v>DISTRITO NACIONAL</v>
      </c>
      <c r="B108" s="126" t="s">
        <v>2642</v>
      </c>
      <c r="C108" s="133">
        <v>44346.21603009259</v>
      </c>
      <c r="D108" s="133" t="s">
        <v>2449</v>
      </c>
      <c r="E108" s="124">
        <v>577</v>
      </c>
      <c r="F108" s="131" t="str">
        <f>VLOOKUP(E108,VIP!$A$2:$O13598,2,0)</f>
        <v>DRBR173</v>
      </c>
      <c r="G108" s="131" t="str">
        <f>VLOOKUP(E108,'LISTADO ATM'!$A$2:$B$897,2,0)</f>
        <v xml:space="preserve">ATM Olé Ave. Duarte </v>
      </c>
      <c r="H108" s="131" t="str">
        <f>VLOOKUP(E108,VIP!$A$2:$O18461,7,FALSE)</f>
        <v>Si</v>
      </c>
      <c r="I108" s="131" t="str">
        <f>VLOOKUP(E108,VIP!$A$2:$O10426,8,FALSE)</f>
        <v>Si</v>
      </c>
      <c r="J108" s="131" t="str">
        <f>VLOOKUP(E108,VIP!$A$2:$O10376,8,FALSE)</f>
        <v>Si</v>
      </c>
      <c r="K108" s="131" t="str">
        <f>VLOOKUP(E108,VIP!$A$2:$O13950,6,0)</f>
        <v>SI</v>
      </c>
      <c r="L108" s="147" t="s">
        <v>2442</v>
      </c>
      <c r="M108" s="132" t="s">
        <v>2446</v>
      </c>
      <c r="N108" s="132" t="s">
        <v>2453</v>
      </c>
      <c r="O108" s="131" t="s">
        <v>2454</v>
      </c>
      <c r="P108" s="131"/>
      <c r="Q108" s="141" t="s">
        <v>2442</v>
      </c>
    </row>
    <row r="109" spans="1:17" ht="17.399999999999999" x14ac:dyDescent="0.3">
      <c r="A109" s="131" t="str">
        <f>VLOOKUP(E109,'LISTADO ATM'!$A$2:$C$898,3,0)</f>
        <v>NORTE</v>
      </c>
      <c r="B109" s="126" t="s">
        <v>2641</v>
      </c>
      <c r="C109" s="133">
        <v>44346.225370370368</v>
      </c>
      <c r="D109" s="133" t="s">
        <v>2470</v>
      </c>
      <c r="E109" s="124">
        <v>774</v>
      </c>
      <c r="F109" s="131" t="str">
        <f>VLOOKUP(E109,VIP!$A$2:$O13597,2,0)</f>
        <v>DRBR061</v>
      </c>
      <c r="G109" s="131" t="str">
        <f>VLOOKUP(E109,'LISTADO ATM'!$A$2:$B$897,2,0)</f>
        <v xml:space="preserve">ATM Oficina Montecristi </v>
      </c>
      <c r="H109" s="131" t="str">
        <f>VLOOKUP(E109,VIP!$A$2:$O18460,7,FALSE)</f>
        <v>Si</v>
      </c>
      <c r="I109" s="131" t="str">
        <f>VLOOKUP(E109,VIP!$A$2:$O10425,8,FALSE)</f>
        <v>Si</v>
      </c>
      <c r="J109" s="131" t="str">
        <f>VLOOKUP(E109,VIP!$A$2:$O10375,8,FALSE)</f>
        <v>Si</v>
      </c>
      <c r="K109" s="131" t="str">
        <f>VLOOKUP(E109,VIP!$A$2:$O13949,6,0)</f>
        <v>NO</v>
      </c>
      <c r="L109" s="147" t="s">
        <v>2418</v>
      </c>
      <c r="M109" s="132" t="s">
        <v>2446</v>
      </c>
      <c r="N109" s="132" t="s">
        <v>2453</v>
      </c>
      <c r="O109" s="131" t="s">
        <v>2471</v>
      </c>
      <c r="P109" s="131"/>
      <c r="Q109" s="141" t="s">
        <v>2418</v>
      </c>
    </row>
    <row r="110" spans="1:17" ht="17.399999999999999" x14ac:dyDescent="0.3">
      <c r="A110" s="131" t="str">
        <f>VLOOKUP(E110,'LISTADO ATM'!$A$2:$C$898,3,0)</f>
        <v>DISTRITO NACIONAL</v>
      </c>
      <c r="B110" s="126" t="s">
        <v>2640</v>
      </c>
      <c r="C110" s="133">
        <v>44346.231423611112</v>
      </c>
      <c r="D110" s="133" t="s">
        <v>2449</v>
      </c>
      <c r="E110" s="124">
        <v>570</v>
      </c>
      <c r="F110" s="131" t="str">
        <f>VLOOKUP(E110,VIP!$A$2:$O13596,2,0)</f>
        <v>DRBR478</v>
      </c>
      <c r="G110" s="131" t="str">
        <f>VLOOKUP(E110,'LISTADO ATM'!$A$2:$B$897,2,0)</f>
        <v xml:space="preserve">ATM S/M Liverpool Villa Mella </v>
      </c>
      <c r="H110" s="131" t="str">
        <f>VLOOKUP(E110,VIP!$A$2:$O18459,7,FALSE)</f>
        <v>Si</v>
      </c>
      <c r="I110" s="131" t="str">
        <f>VLOOKUP(E110,VIP!$A$2:$O10424,8,FALSE)</f>
        <v>Si</v>
      </c>
      <c r="J110" s="131" t="str">
        <f>VLOOKUP(E110,VIP!$A$2:$O10374,8,FALSE)</f>
        <v>Si</v>
      </c>
      <c r="K110" s="131" t="str">
        <f>VLOOKUP(E110,VIP!$A$2:$O13948,6,0)</f>
        <v>NO</v>
      </c>
      <c r="L110" s="147" t="s">
        <v>2442</v>
      </c>
      <c r="M110" s="132" t="s">
        <v>2446</v>
      </c>
      <c r="N110" s="132" t="s">
        <v>2453</v>
      </c>
      <c r="O110" s="131" t="s">
        <v>2454</v>
      </c>
      <c r="P110" s="131"/>
      <c r="Q110" s="141" t="s">
        <v>2442</v>
      </c>
    </row>
    <row r="111" spans="1:17" ht="17.399999999999999" x14ac:dyDescent="0.3">
      <c r="A111" s="131" t="str">
        <f>VLOOKUP(E111,'LISTADO ATM'!$A$2:$C$898,3,0)</f>
        <v>DISTRITO NACIONAL</v>
      </c>
      <c r="B111" s="126" t="s">
        <v>2639</v>
      </c>
      <c r="C111" s="133">
        <v>44346.233055555553</v>
      </c>
      <c r="D111" s="133" t="s">
        <v>2449</v>
      </c>
      <c r="E111" s="124">
        <v>192</v>
      </c>
      <c r="F111" s="131" t="str">
        <f>VLOOKUP(E111,VIP!$A$2:$O13595,2,0)</f>
        <v>DRBR192</v>
      </c>
      <c r="G111" s="131" t="str">
        <f>VLOOKUP(E111,'LISTADO ATM'!$A$2:$B$897,2,0)</f>
        <v xml:space="preserve">ATM Autobanco Luperón II </v>
      </c>
      <c r="H111" s="131" t="str">
        <f>VLOOKUP(E111,VIP!$A$2:$O18458,7,FALSE)</f>
        <v>Si</v>
      </c>
      <c r="I111" s="131" t="str">
        <f>VLOOKUP(E111,VIP!$A$2:$O10423,8,FALSE)</f>
        <v>Si</v>
      </c>
      <c r="J111" s="131" t="str">
        <f>VLOOKUP(E111,VIP!$A$2:$O10373,8,FALSE)</f>
        <v>Si</v>
      </c>
      <c r="K111" s="131" t="str">
        <f>VLOOKUP(E111,VIP!$A$2:$O13947,6,0)</f>
        <v>NO</v>
      </c>
      <c r="L111" s="147" t="s">
        <v>2418</v>
      </c>
      <c r="M111" s="132" t="s">
        <v>2446</v>
      </c>
      <c r="N111" s="132" t="s">
        <v>2453</v>
      </c>
      <c r="O111" s="131" t="s">
        <v>2454</v>
      </c>
      <c r="P111" s="131"/>
      <c r="Q111" s="141" t="s">
        <v>2418</v>
      </c>
    </row>
    <row r="112" spans="1:17" ht="17.399999999999999" x14ac:dyDescent="0.3">
      <c r="A112" s="131" t="str">
        <f>VLOOKUP(E112,'LISTADO ATM'!$A$2:$C$898,3,0)</f>
        <v>SUR</v>
      </c>
      <c r="B112" s="126" t="s">
        <v>2638</v>
      </c>
      <c r="C112" s="133">
        <v>44346.234120370369</v>
      </c>
      <c r="D112" s="133" t="s">
        <v>2470</v>
      </c>
      <c r="E112" s="124">
        <v>182</v>
      </c>
      <c r="F112" s="131" t="str">
        <f>VLOOKUP(E112,VIP!$A$2:$O13594,2,0)</f>
        <v>DRBR182</v>
      </c>
      <c r="G112" s="131" t="str">
        <f>VLOOKUP(E112,'LISTADO ATM'!$A$2:$B$897,2,0)</f>
        <v xml:space="preserve">ATM Barahona Comb </v>
      </c>
      <c r="H112" s="131" t="str">
        <f>VLOOKUP(E112,VIP!$A$2:$O18457,7,FALSE)</f>
        <v>Si</v>
      </c>
      <c r="I112" s="131" t="str">
        <f>VLOOKUP(E112,VIP!$A$2:$O10422,8,FALSE)</f>
        <v>Si</v>
      </c>
      <c r="J112" s="131" t="str">
        <f>VLOOKUP(E112,VIP!$A$2:$O10372,8,FALSE)</f>
        <v>Si</v>
      </c>
      <c r="K112" s="131" t="str">
        <f>VLOOKUP(E112,VIP!$A$2:$O13946,6,0)</f>
        <v>NO</v>
      </c>
      <c r="L112" s="147" t="s">
        <v>2418</v>
      </c>
      <c r="M112" s="132" t="s">
        <v>2446</v>
      </c>
      <c r="N112" s="132" t="s">
        <v>2453</v>
      </c>
      <c r="O112" s="131" t="s">
        <v>2471</v>
      </c>
      <c r="P112" s="131"/>
      <c r="Q112" s="141" t="s">
        <v>2418</v>
      </c>
    </row>
    <row r="113" spans="1:17" ht="17.399999999999999" x14ac:dyDescent="0.3">
      <c r="A113" s="131" t="str">
        <f>VLOOKUP(E113,'LISTADO ATM'!$A$2:$C$898,3,0)</f>
        <v>DISTRITO NACIONAL</v>
      </c>
      <c r="B113" s="126" t="s">
        <v>2637</v>
      </c>
      <c r="C113" s="133">
        <v>44346.236064814817</v>
      </c>
      <c r="D113" s="133" t="s">
        <v>2470</v>
      </c>
      <c r="E113" s="124">
        <v>911</v>
      </c>
      <c r="F113" s="131" t="str">
        <f>VLOOKUP(E113,VIP!$A$2:$O13593,2,0)</f>
        <v>DRBR911</v>
      </c>
      <c r="G113" s="131" t="str">
        <f>VLOOKUP(E113,'LISTADO ATM'!$A$2:$B$897,2,0)</f>
        <v xml:space="preserve">ATM Oficina Venezuela II </v>
      </c>
      <c r="H113" s="131" t="str">
        <f>VLOOKUP(E113,VIP!$A$2:$O18456,7,FALSE)</f>
        <v>Si</v>
      </c>
      <c r="I113" s="131" t="str">
        <f>VLOOKUP(E113,VIP!$A$2:$O10421,8,FALSE)</f>
        <v>Si</v>
      </c>
      <c r="J113" s="131" t="str">
        <f>VLOOKUP(E113,VIP!$A$2:$O10371,8,FALSE)</f>
        <v>Si</v>
      </c>
      <c r="K113" s="131" t="str">
        <f>VLOOKUP(E113,VIP!$A$2:$O13945,6,0)</f>
        <v>SI</v>
      </c>
      <c r="L113" s="147" t="s">
        <v>2442</v>
      </c>
      <c r="M113" s="132" t="s">
        <v>2446</v>
      </c>
      <c r="N113" s="132" t="s">
        <v>2453</v>
      </c>
      <c r="O113" s="131" t="s">
        <v>2471</v>
      </c>
      <c r="P113" s="131"/>
      <c r="Q113" s="141" t="s">
        <v>2442</v>
      </c>
    </row>
    <row r="114" spans="1:17" ht="17.399999999999999" x14ac:dyDescent="0.3">
      <c r="A114" s="131" t="str">
        <f>VLOOKUP(E114,'LISTADO ATM'!$A$2:$C$898,3,0)</f>
        <v>SUR</v>
      </c>
      <c r="B114" s="126" t="s">
        <v>2636</v>
      </c>
      <c r="C114" s="133">
        <v>44346.237476851849</v>
      </c>
      <c r="D114" s="133" t="s">
        <v>2449</v>
      </c>
      <c r="E114" s="124">
        <v>995</v>
      </c>
      <c r="F114" s="131" t="str">
        <f>VLOOKUP(E114,VIP!$A$2:$O13592,2,0)</f>
        <v>DRBR545</v>
      </c>
      <c r="G114" s="131" t="str">
        <f>VLOOKUP(E114,'LISTADO ATM'!$A$2:$B$897,2,0)</f>
        <v xml:space="preserve">ATM Oficina San Cristobal III (Lobby) </v>
      </c>
      <c r="H114" s="131" t="str">
        <f>VLOOKUP(E114,VIP!$A$2:$O18455,7,FALSE)</f>
        <v>Si</v>
      </c>
      <c r="I114" s="131" t="str">
        <f>VLOOKUP(E114,VIP!$A$2:$O10420,8,FALSE)</f>
        <v>No</v>
      </c>
      <c r="J114" s="131" t="str">
        <f>VLOOKUP(E114,VIP!$A$2:$O10370,8,FALSE)</f>
        <v>No</v>
      </c>
      <c r="K114" s="131" t="str">
        <f>VLOOKUP(E114,VIP!$A$2:$O13944,6,0)</f>
        <v>NO</v>
      </c>
      <c r="L114" s="147" t="s">
        <v>2442</v>
      </c>
      <c r="M114" s="132" t="s">
        <v>2446</v>
      </c>
      <c r="N114" s="132" t="s">
        <v>2453</v>
      </c>
      <c r="O114" s="131" t="s">
        <v>2454</v>
      </c>
      <c r="P114" s="131"/>
      <c r="Q114" s="141" t="s">
        <v>2442</v>
      </c>
    </row>
    <row r="115" spans="1:17" ht="17.399999999999999" x14ac:dyDescent="0.3">
      <c r="A115" s="131" t="str">
        <f>VLOOKUP(E115,'LISTADO ATM'!$A$2:$C$898,3,0)</f>
        <v>DISTRITO NACIONAL</v>
      </c>
      <c r="B115" s="126" t="s">
        <v>2635</v>
      </c>
      <c r="C115" s="133">
        <v>44346.238865740743</v>
      </c>
      <c r="D115" s="133" t="s">
        <v>2470</v>
      </c>
      <c r="E115" s="124">
        <v>957</v>
      </c>
      <c r="F115" s="131" t="str">
        <f>VLOOKUP(E115,VIP!$A$2:$O13591,2,0)</f>
        <v>DRBR23F</v>
      </c>
      <c r="G115" s="131" t="str">
        <f>VLOOKUP(E115,'LISTADO ATM'!$A$2:$B$897,2,0)</f>
        <v xml:space="preserve">ATM Oficina Venezuela </v>
      </c>
      <c r="H115" s="131" t="str">
        <f>VLOOKUP(E115,VIP!$A$2:$O18454,7,FALSE)</f>
        <v>Si</v>
      </c>
      <c r="I115" s="131" t="str">
        <f>VLOOKUP(E115,VIP!$A$2:$O10419,8,FALSE)</f>
        <v>Si</v>
      </c>
      <c r="J115" s="131" t="str">
        <f>VLOOKUP(E115,VIP!$A$2:$O10369,8,FALSE)</f>
        <v>Si</v>
      </c>
      <c r="K115" s="131" t="str">
        <f>VLOOKUP(E115,VIP!$A$2:$O13943,6,0)</f>
        <v>SI</v>
      </c>
      <c r="L115" s="147" t="s">
        <v>2442</v>
      </c>
      <c r="M115" s="132" t="s">
        <v>2446</v>
      </c>
      <c r="N115" s="132" t="s">
        <v>2453</v>
      </c>
      <c r="O115" s="131" t="s">
        <v>2471</v>
      </c>
      <c r="P115" s="131"/>
      <c r="Q115" s="141" t="s">
        <v>2442</v>
      </c>
    </row>
    <row r="116" spans="1:17" ht="17.399999999999999" x14ac:dyDescent="0.3">
      <c r="A116" s="131" t="str">
        <f>VLOOKUP(E116,'LISTADO ATM'!$A$2:$C$898,3,0)</f>
        <v>DISTRITO NACIONAL</v>
      </c>
      <c r="B116" s="126" t="s">
        <v>2634</v>
      </c>
      <c r="C116" s="133">
        <v>44346.24454861111</v>
      </c>
      <c r="D116" s="133" t="s">
        <v>2449</v>
      </c>
      <c r="E116" s="124">
        <v>823</v>
      </c>
      <c r="F116" s="131" t="str">
        <f>VLOOKUP(E116,VIP!$A$2:$O13590,2,0)</f>
        <v>DRBR823</v>
      </c>
      <c r="G116" s="131" t="str">
        <f>VLOOKUP(E116,'LISTADO ATM'!$A$2:$B$897,2,0)</f>
        <v xml:space="preserve">ATM UNP El Carril (Haina) </v>
      </c>
      <c r="H116" s="131" t="str">
        <f>VLOOKUP(E116,VIP!$A$2:$O18453,7,FALSE)</f>
        <v>Si</v>
      </c>
      <c r="I116" s="131" t="str">
        <f>VLOOKUP(E116,VIP!$A$2:$O10418,8,FALSE)</f>
        <v>Si</v>
      </c>
      <c r="J116" s="131" t="str">
        <f>VLOOKUP(E116,VIP!$A$2:$O10368,8,FALSE)</f>
        <v>Si</v>
      </c>
      <c r="K116" s="131" t="str">
        <f>VLOOKUP(E116,VIP!$A$2:$O13942,6,0)</f>
        <v>NO</v>
      </c>
      <c r="L116" s="147" t="s">
        <v>2442</v>
      </c>
      <c r="M116" s="132" t="s">
        <v>2446</v>
      </c>
      <c r="N116" s="132" t="s">
        <v>2453</v>
      </c>
      <c r="O116" s="131" t="s">
        <v>2454</v>
      </c>
      <c r="P116" s="131"/>
      <c r="Q116" s="141" t="s">
        <v>2442</v>
      </c>
    </row>
    <row r="117" spans="1:17" ht="17.399999999999999" x14ac:dyDescent="0.3">
      <c r="A117" s="131" t="str">
        <f>VLOOKUP(E117,'LISTADO ATM'!$A$2:$C$898,3,0)</f>
        <v>DISTRITO NACIONAL</v>
      </c>
      <c r="B117" s="126" t="s">
        <v>2633</v>
      </c>
      <c r="C117" s="133">
        <v>44346.246099537035</v>
      </c>
      <c r="D117" s="133" t="s">
        <v>2449</v>
      </c>
      <c r="E117" s="124">
        <v>875</v>
      </c>
      <c r="F117" s="131" t="str">
        <f>VLOOKUP(E117,VIP!$A$2:$O13589,2,0)</f>
        <v>DRBR875</v>
      </c>
      <c r="G117" s="131" t="str">
        <f>VLOOKUP(E117,'LISTADO ATM'!$A$2:$B$897,2,0)</f>
        <v xml:space="preserve">ATM Texaco Aut. Duarte KM 14 1/2 (Los Alcarrizos) </v>
      </c>
      <c r="H117" s="131" t="str">
        <f>VLOOKUP(E117,VIP!$A$2:$O18452,7,FALSE)</f>
        <v>Si</v>
      </c>
      <c r="I117" s="131" t="str">
        <f>VLOOKUP(E117,VIP!$A$2:$O10417,8,FALSE)</f>
        <v>Si</v>
      </c>
      <c r="J117" s="131" t="str">
        <f>VLOOKUP(E117,VIP!$A$2:$O10367,8,FALSE)</f>
        <v>Si</v>
      </c>
      <c r="K117" s="131" t="str">
        <f>VLOOKUP(E117,VIP!$A$2:$O13941,6,0)</f>
        <v>NO</v>
      </c>
      <c r="L117" s="147" t="s">
        <v>2442</v>
      </c>
      <c r="M117" s="132" t="s">
        <v>2446</v>
      </c>
      <c r="N117" s="132" t="s">
        <v>2453</v>
      </c>
      <c r="O117" s="131" t="s">
        <v>2454</v>
      </c>
      <c r="P117" s="131"/>
      <c r="Q117" s="141" t="s">
        <v>2442</v>
      </c>
    </row>
    <row r="118" spans="1:17" ht="17.399999999999999" x14ac:dyDescent="0.3">
      <c r="A118" s="131" t="str">
        <f>VLOOKUP(E118,'LISTADO ATM'!$A$2:$C$898,3,0)</f>
        <v>SUR</v>
      </c>
      <c r="B118" s="126" t="s">
        <v>2652</v>
      </c>
      <c r="C118" s="133">
        <v>44346.331666666665</v>
      </c>
      <c r="D118" s="133" t="s">
        <v>2180</v>
      </c>
      <c r="E118" s="124">
        <v>131</v>
      </c>
      <c r="F118" s="131" t="str">
        <f>VLOOKUP(E118,VIP!$A$2:$O13592,2,0)</f>
        <v>DRBR131</v>
      </c>
      <c r="G118" s="131" t="str">
        <f>VLOOKUP(E118,'LISTADO ATM'!$A$2:$B$897,2,0)</f>
        <v xml:space="preserve">ATM Oficina Baní I </v>
      </c>
      <c r="H118" s="131" t="str">
        <f>VLOOKUP(E118,VIP!$A$2:$O18455,7,FALSE)</f>
        <v>Si</v>
      </c>
      <c r="I118" s="131" t="str">
        <f>VLOOKUP(E118,VIP!$A$2:$O10420,8,FALSE)</f>
        <v>Si</v>
      </c>
      <c r="J118" s="131" t="str">
        <f>VLOOKUP(E118,VIP!$A$2:$O10370,8,FALSE)</f>
        <v>Si</v>
      </c>
      <c r="K118" s="131" t="str">
        <f>VLOOKUP(E118,VIP!$A$2:$O13944,6,0)</f>
        <v>NO</v>
      </c>
      <c r="L118" s="147" t="s">
        <v>2219</v>
      </c>
      <c r="M118" s="132" t="s">
        <v>2446</v>
      </c>
      <c r="N118" s="132" t="s">
        <v>2453</v>
      </c>
      <c r="O118" s="131" t="s">
        <v>2455</v>
      </c>
      <c r="P118" s="131"/>
      <c r="Q118" s="141" t="s">
        <v>2219</v>
      </c>
    </row>
    <row r="119" spans="1:17" ht="17.399999999999999" x14ac:dyDescent="0.3">
      <c r="A119" s="131" t="str">
        <f>VLOOKUP(E119,'LISTADO ATM'!$A$2:$C$898,3,0)</f>
        <v>SUR</v>
      </c>
      <c r="B119" s="126" t="s">
        <v>2651</v>
      </c>
      <c r="C119" s="133">
        <v>44346.332824074074</v>
      </c>
      <c r="D119" s="133" t="s">
        <v>2180</v>
      </c>
      <c r="E119" s="124">
        <v>89</v>
      </c>
      <c r="F119" s="131" t="str">
        <f>VLOOKUP(E119,VIP!$A$2:$O13591,2,0)</f>
        <v>DRBR089</v>
      </c>
      <c r="G119" s="131" t="str">
        <f>VLOOKUP(E119,'LISTADO ATM'!$A$2:$B$897,2,0)</f>
        <v xml:space="preserve">ATM UNP El Cercado (San Juan) </v>
      </c>
      <c r="H119" s="131" t="str">
        <f>VLOOKUP(E119,VIP!$A$2:$O18454,7,FALSE)</f>
        <v>Si</v>
      </c>
      <c r="I119" s="131" t="str">
        <f>VLOOKUP(E119,VIP!$A$2:$O10419,8,FALSE)</f>
        <v>Si</v>
      </c>
      <c r="J119" s="131" t="str">
        <f>VLOOKUP(E119,VIP!$A$2:$O10369,8,FALSE)</f>
        <v>Si</v>
      </c>
      <c r="K119" s="131" t="str">
        <f>VLOOKUP(E119,VIP!$A$2:$O13943,6,0)</f>
        <v>NO</v>
      </c>
      <c r="L119" s="147" t="s">
        <v>2219</v>
      </c>
      <c r="M119" s="132" t="s">
        <v>2446</v>
      </c>
      <c r="N119" s="132" t="s">
        <v>2453</v>
      </c>
      <c r="O119" s="131" t="s">
        <v>2455</v>
      </c>
      <c r="P119" s="131"/>
      <c r="Q119" s="141" t="s">
        <v>2219</v>
      </c>
    </row>
    <row r="120" spans="1:17" ht="17.399999999999999" x14ac:dyDescent="0.3">
      <c r="A120" s="131" t="str">
        <f>VLOOKUP(E120,'LISTADO ATM'!$A$2:$C$898,3,0)</f>
        <v>DISTRITO NACIONAL</v>
      </c>
      <c r="B120" s="126" t="s">
        <v>2650</v>
      </c>
      <c r="C120" s="133">
        <v>44346.340185185189</v>
      </c>
      <c r="D120" s="133" t="s">
        <v>2180</v>
      </c>
      <c r="E120" s="124">
        <v>527</v>
      </c>
      <c r="F120" s="131" t="str">
        <f>VLOOKUP(E120,VIP!$A$2:$O13590,2,0)</f>
        <v>DRBR527</v>
      </c>
      <c r="G120" s="131" t="str">
        <f>VLOOKUP(E120,'LISTADO ATM'!$A$2:$B$897,2,0)</f>
        <v>ATM Oficina Zona Oriental II</v>
      </c>
      <c r="H120" s="131" t="str">
        <f>VLOOKUP(E120,VIP!$A$2:$O18453,7,FALSE)</f>
        <v>Si</v>
      </c>
      <c r="I120" s="131" t="str">
        <f>VLOOKUP(E120,VIP!$A$2:$O10418,8,FALSE)</f>
        <v>Si</v>
      </c>
      <c r="J120" s="131" t="str">
        <f>VLOOKUP(E120,VIP!$A$2:$O10368,8,FALSE)</f>
        <v>Si</v>
      </c>
      <c r="K120" s="131" t="str">
        <f>VLOOKUP(E120,VIP!$A$2:$O13942,6,0)</f>
        <v>SI</v>
      </c>
      <c r="L120" s="147" t="s">
        <v>2466</v>
      </c>
      <c r="M120" s="132" t="s">
        <v>2446</v>
      </c>
      <c r="N120" s="132" t="s">
        <v>2453</v>
      </c>
      <c r="O120" s="131" t="s">
        <v>2455</v>
      </c>
      <c r="P120" s="131"/>
      <c r="Q120" s="141" t="s">
        <v>2466</v>
      </c>
    </row>
  </sheetData>
  <autoFilter ref="A4:Q4">
    <sortState ref="A5:Q120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101 E10:E12 E1:E4 E27:E52 E56:E62 E117:E1048576">
    <cfRule type="duplicateValues" dxfId="169" priority="111"/>
  </conditionalFormatting>
  <conditionalFormatting sqref="B117:B1048576 B1:B4">
    <cfRule type="duplicateValues" dxfId="168" priority="110"/>
  </conditionalFormatting>
  <conditionalFormatting sqref="B117:B1048576">
    <cfRule type="duplicateValues" dxfId="167" priority="107"/>
  </conditionalFormatting>
  <conditionalFormatting sqref="E10:E12">
    <cfRule type="duplicateValues" dxfId="166" priority="106"/>
  </conditionalFormatting>
  <conditionalFormatting sqref="B10:B12">
    <cfRule type="duplicateValues" dxfId="165" priority="101"/>
  </conditionalFormatting>
  <conditionalFormatting sqref="E71:E101 E56:E62 E1:E52 E117:E1048576">
    <cfRule type="duplicateValues" dxfId="164" priority="93"/>
  </conditionalFormatting>
  <conditionalFormatting sqref="B28:B37">
    <cfRule type="duplicateValues" dxfId="163" priority="92"/>
  </conditionalFormatting>
  <conditionalFormatting sqref="B38:B39">
    <cfRule type="duplicateValues" dxfId="162" priority="90"/>
  </conditionalFormatting>
  <conditionalFormatting sqref="B117:B1048576 B1:B39">
    <cfRule type="duplicateValues" dxfId="161" priority="88"/>
  </conditionalFormatting>
  <conditionalFormatting sqref="B40:B52">
    <cfRule type="duplicateValues" dxfId="160" priority="87"/>
  </conditionalFormatting>
  <conditionalFormatting sqref="E71:E101 E1:E62 E117:E1048576">
    <cfRule type="duplicateValues" dxfId="159" priority="68"/>
    <cfRule type="duplicateValues" dxfId="158" priority="74"/>
  </conditionalFormatting>
  <conditionalFormatting sqref="B117:B1048576 B1:B55">
    <cfRule type="duplicateValues" dxfId="157" priority="73"/>
  </conditionalFormatting>
  <conditionalFormatting sqref="B117:B1048576">
    <cfRule type="duplicateValues" dxfId="156" priority="69"/>
  </conditionalFormatting>
  <conditionalFormatting sqref="B117:B1048576 B1:B62">
    <cfRule type="duplicateValues" dxfId="155" priority="63"/>
    <cfRule type="duplicateValues" dxfId="154" priority="64"/>
  </conditionalFormatting>
  <conditionalFormatting sqref="E63:E70">
    <cfRule type="duplicateValues" dxfId="153" priority="62"/>
  </conditionalFormatting>
  <conditionalFormatting sqref="E63:E70">
    <cfRule type="duplicateValues" dxfId="152" priority="61"/>
  </conditionalFormatting>
  <conditionalFormatting sqref="E63:E70">
    <cfRule type="duplicateValues" dxfId="151" priority="60"/>
  </conditionalFormatting>
  <conditionalFormatting sqref="E63:E70">
    <cfRule type="duplicateValues" dxfId="150" priority="58"/>
    <cfRule type="duplicateValues" dxfId="149" priority="59"/>
  </conditionalFormatting>
  <conditionalFormatting sqref="B63:B70">
    <cfRule type="duplicateValues" dxfId="148" priority="57"/>
  </conditionalFormatting>
  <conditionalFormatting sqref="B63:B70">
    <cfRule type="duplicateValues" dxfId="147" priority="55"/>
    <cfRule type="duplicateValues" dxfId="146" priority="56"/>
  </conditionalFormatting>
  <conditionalFormatting sqref="B63:B70">
    <cfRule type="duplicateValues" dxfId="145" priority="53"/>
    <cfRule type="duplicateValues" dxfId="144" priority="54"/>
  </conditionalFormatting>
  <conditionalFormatting sqref="E1:E101 E117:E1048576">
    <cfRule type="duplicateValues" dxfId="143" priority="52"/>
  </conditionalFormatting>
  <conditionalFormatting sqref="B71:B96">
    <cfRule type="duplicateValues" dxfId="142" priority="51"/>
  </conditionalFormatting>
  <conditionalFormatting sqref="B71:B96">
    <cfRule type="duplicateValues" dxfId="141" priority="49"/>
    <cfRule type="duplicateValues" dxfId="140" priority="50"/>
  </conditionalFormatting>
  <conditionalFormatting sqref="B71:B96">
    <cfRule type="duplicateValues" dxfId="139" priority="47"/>
    <cfRule type="duplicateValues" dxfId="138" priority="48"/>
  </conditionalFormatting>
  <conditionalFormatting sqref="E71:E74">
    <cfRule type="duplicateValues" dxfId="137" priority="46"/>
  </conditionalFormatting>
  <conditionalFormatting sqref="E71:E74">
    <cfRule type="duplicateValues" dxfId="136" priority="45"/>
  </conditionalFormatting>
  <conditionalFormatting sqref="E71:E74">
    <cfRule type="duplicateValues" dxfId="135" priority="44"/>
  </conditionalFormatting>
  <conditionalFormatting sqref="E71:E74">
    <cfRule type="duplicateValues" dxfId="134" priority="42"/>
    <cfRule type="duplicateValues" dxfId="133" priority="43"/>
  </conditionalFormatting>
  <conditionalFormatting sqref="E75:E96">
    <cfRule type="duplicateValues" dxfId="132" priority="41"/>
  </conditionalFormatting>
  <conditionalFormatting sqref="E75:E96">
    <cfRule type="duplicateValues" dxfId="131" priority="40"/>
  </conditionalFormatting>
  <conditionalFormatting sqref="E75:E96">
    <cfRule type="duplicateValues" dxfId="130" priority="39"/>
  </conditionalFormatting>
  <conditionalFormatting sqref="E75:E96">
    <cfRule type="duplicateValues" dxfId="129" priority="37"/>
    <cfRule type="duplicateValues" dxfId="128" priority="38"/>
  </conditionalFormatting>
  <conditionalFormatting sqref="E97:E100">
    <cfRule type="duplicateValues" dxfId="127" priority="36"/>
  </conditionalFormatting>
  <conditionalFormatting sqref="E97:E100">
    <cfRule type="duplicateValues" dxfId="126" priority="35"/>
  </conditionalFormatting>
  <conditionalFormatting sqref="E97:E100">
    <cfRule type="duplicateValues" dxfId="125" priority="34"/>
  </conditionalFormatting>
  <conditionalFormatting sqref="E97:E100">
    <cfRule type="duplicateValues" dxfId="124" priority="32"/>
    <cfRule type="duplicateValues" dxfId="123" priority="33"/>
  </conditionalFormatting>
  <conditionalFormatting sqref="B97:B100">
    <cfRule type="duplicateValues" dxfId="122" priority="31"/>
  </conditionalFormatting>
  <conditionalFormatting sqref="B97:B100">
    <cfRule type="duplicateValues" dxfId="121" priority="29"/>
    <cfRule type="duplicateValues" dxfId="120" priority="30"/>
  </conditionalFormatting>
  <conditionalFormatting sqref="B97:B100">
    <cfRule type="duplicateValues" dxfId="119" priority="27"/>
    <cfRule type="duplicateValues" dxfId="118" priority="28"/>
  </conditionalFormatting>
  <conditionalFormatting sqref="E101">
    <cfRule type="duplicateValues" dxfId="117" priority="26"/>
  </conditionalFormatting>
  <conditionalFormatting sqref="E101">
    <cfRule type="duplicateValues" dxfId="116" priority="25"/>
  </conditionalFormatting>
  <conditionalFormatting sqref="E101">
    <cfRule type="duplicateValues" dxfId="115" priority="24"/>
  </conditionalFormatting>
  <conditionalFormatting sqref="E101">
    <cfRule type="duplicateValues" dxfId="114" priority="22"/>
    <cfRule type="duplicateValues" dxfId="113" priority="23"/>
  </conditionalFormatting>
  <conditionalFormatting sqref="B101">
    <cfRule type="duplicateValues" dxfId="112" priority="21"/>
  </conditionalFormatting>
  <conditionalFormatting sqref="B101">
    <cfRule type="duplicateValues" dxfId="111" priority="19"/>
    <cfRule type="duplicateValues" dxfId="110" priority="20"/>
  </conditionalFormatting>
  <conditionalFormatting sqref="B101">
    <cfRule type="duplicateValues" dxfId="109" priority="17"/>
    <cfRule type="duplicateValues" dxfId="108" priority="18"/>
  </conditionalFormatting>
  <conditionalFormatting sqref="E5:E12">
    <cfRule type="duplicateValues" dxfId="107" priority="121749"/>
  </conditionalFormatting>
  <conditionalFormatting sqref="B5:B9">
    <cfRule type="duplicateValues" dxfId="106" priority="121750"/>
  </conditionalFormatting>
  <conditionalFormatting sqref="B56:B62">
    <cfRule type="duplicateValues" dxfId="105" priority="121764"/>
  </conditionalFormatting>
  <conditionalFormatting sqref="B56:B62">
    <cfRule type="duplicateValues" dxfId="104" priority="121765"/>
    <cfRule type="duplicateValues" dxfId="103" priority="121766"/>
  </conditionalFormatting>
  <conditionalFormatting sqref="E102:E120">
    <cfRule type="duplicateValues" dxfId="102" priority="16"/>
  </conditionalFormatting>
  <conditionalFormatting sqref="E102:E120">
    <cfRule type="duplicateValues" dxfId="101" priority="15"/>
  </conditionalFormatting>
  <conditionalFormatting sqref="E102:E120">
    <cfRule type="duplicateValues" dxfId="100" priority="13"/>
    <cfRule type="duplicateValues" dxfId="99" priority="14"/>
  </conditionalFormatting>
  <conditionalFormatting sqref="E102:E120">
    <cfRule type="duplicateValues" dxfId="98" priority="12"/>
  </conditionalFormatting>
  <conditionalFormatting sqref="E102:E120">
    <cfRule type="duplicateValues" dxfId="97" priority="11"/>
  </conditionalFormatting>
  <conditionalFormatting sqref="E102:E120">
    <cfRule type="duplicateValues" dxfId="96" priority="10"/>
  </conditionalFormatting>
  <conditionalFormatting sqref="E102:E120">
    <cfRule type="duplicateValues" dxfId="95" priority="9"/>
  </conditionalFormatting>
  <conditionalFormatting sqref="E102:E120">
    <cfRule type="duplicateValues" dxfId="94" priority="7"/>
    <cfRule type="duplicateValues" dxfId="93" priority="8"/>
  </conditionalFormatting>
  <conditionalFormatting sqref="B102:B120">
    <cfRule type="duplicateValues" dxfId="92" priority="6"/>
  </conditionalFormatting>
  <conditionalFormatting sqref="B102:B120">
    <cfRule type="duplicateValues" dxfId="91" priority="4"/>
    <cfRule type="duplicateValues" dxfId="90" priority="5"/>
  </conditionalFormatting>
  <conditionalFormatting sqref="B102:B120">
    <cfRule type="duplicateValues" dxfId="89" priority="2"/>
    <cfRule type="duplicateValues" dxfId="88" priority="3"/>
  </conditionalFormatting>
  <conditionalFormatting sqref="E1:E1048576">
    <cfRule type="duplicateValues" dxfId="87" priority="1"/>
  </conditionalFormatting>
  <conditionalFormatting sqref="E53:E55">
    <cfRule type="duplicateValues" dxfId="86" priority="121777"/>
  </conditionalFormatting>
  <conditionalFormatting sqref="B53:B55">
    <cfRule type="duplicateValues" dxfId="85" priority="121791"/>
  </conditionalFormatting>
  <conditionalFormatting sqref="E13:E52">
    <cfRule type="duplicateValues" dxfId="84" priority="121798"/>
  </conditionalFormatting>
  <conditionalFormatting sqref="B13:B27">
    <cfRule type="duplicateValues" dxfId="83" priority="121806"/>
  </conditionalFormatting>
  <hyperlinks>
    <hyperlink ref="O98:O100" r:id="rId7" display="javascript:showDetailWithPersid(%22cnt:4469676F6E7A616C657A000000000000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1" t="s">
        <v>0</v>
      </c>
      <c r="B1" s="19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3" t="s">
        <v>8</v>
      </c>
      <c r="B9" s="194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5" t="s">
        <v>9</v>
      </c>
      <c r="B14" s="19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zoomScaleNormal="100" workbookViewId="0">
      <selection activeCell="D172" sqref="D172"/>
    </sheetView>
  </sheetViews>
  <sheetFormatPr baseColWidth="10" defaultColWidth="23.44140625" defaultRowHeight="14.4" x14ac:dyDescent="0.3"/>
  <cols>
    <col min="1" max="1" width="26.44140625" style="93" bestFit="1" customWidth="1"/>
    <col min="2" max="2" width="17.6640625" style="93" bestFit="1" customWidth="1"/>
    <col min="3" max="3" width="67.6640625" style="93" customWidth="1"/>
    <col min="4" max="4" width="37.44140625" style="93" bestFit="1" customWidth="1"/>
    <col min="5" max="5" width="18.88671875" style="93" bestFit="1" customWidth="1"/>
    <col min="6" max="16384" width="23.44140625" style="93"/>
  </cols>
  <sheetData>
    <row r="1" spans="1:5" ht="22.5" customHeight="1" x14ac:dyDescent="0.3">
      <c r="A1" s="178" t="s">
        <v>2150</v>
      </c>
      <c r="B1" s="179"/>
      <c r="C1" s="179"/>
      <c r="D1" s="179"/>
      <c r="E1" s="180"/>
    </row>
    <row r="2" spans="1:5" ht="25.5" customHeight="1" x14ac:dyDescent="0.3">
      <c r="A2" s="181" t="s">
        <v>2451</v>
      </c>
      <c r="B2" s="182"/>
      <c r="C2" s="182"/>
      <c r="D2" s="182"/>
      <c r="E2" s="183"/>
    </row>
    <row r="3" spans="1:5" ht="17.399999999999999" x14ac:dyDescent="0.3">
      <c r="B3" s="95"/>
      <c r="C3" s="95"/>
      <c r="D3" s="95"/>
      <c r="E3" s="102"/>
    </row>
    <row r="4" spans="1:5" ht="18" thickBot="1" x14ac:dyDescent="0.35">
      <c r="A4" s="101" t="s">
        <v>2413</v>
      </c>
      <c r="B4" s="123">
        <v>44376.25</v>
      </c>
      <c r="C4" s="95"/>
      <c r="D4" s="95"/>
      <c r="E4" s="103"/>
    </row>
    <row r="5" spans="1:5" ht="18" thickBot="1" x14ac:dyDescent="0.35">
      <c r="A5" s="101" t="s">
        <v>2414</v>
      </c>
      <c r="B5" s="123">
        <v>44376.708333333336</v>
      </c>
      <c r="C5" s="136"/>
      <c r="D5" s="95"/>
      <c r="E5" s="103"/>
    </row>
    <row r="6" spans="1:5" ht="17.399999999999999" x14ac:dyDescent="0.3">
      <c r="B6" s="95"/>
      <c r="C6" s="95"/>
      <c r="D6" s="95"/>
      <c r="E6" s="104"/>
    </row>
    <row r="7" spans="1:5" ht="18" customHeight="1" x14ac:dyDescent="0.3">
      <c r="A7" s="184" t="s">
        <v>2415</v>
      </c>
      <c r="B7" s="185"/>
      <c r="C7" s="185"/>
      <c r="D7" s="185"/>
      <c r="E7" s="186"/>
    </row>
    <row r="8" spans="1:5" ht="17.399999999999999" x14ac:dyDescent="0.3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7.399999999999999" x14ac:dyDescent="0.3">
      <c r="A9" s="94" t="str">
        <f>VLOOKUP(B9,'[1]LISTADO ATM'!$A$2:$C$822,3,0)</f>
        <v>NORTE</v>
      </c>
      <c r="B9" s="138">
        <v>290</v>
      </c>
      <c r="C9" s="126" t="str">
        <f>VLOOKUP(B9,'[1]LISTADO ATM'!$A$2:$B$822,2,0)</f>
        <v xml:space="preserve">ATM Oficina San Francisco de Macorís </v>
      </c>
      <c r="D9" s="125" t="s">
        <v>2551</v>
      </c>
      <c r="E9" s="139">
        <v>3335903177</v>
      </c>
    </row>
    <row r="10" spans="1:5" ht="17.399999999999999" x14ac:dyDescent="0.3">
      <c r="A10" s="94" t="str">
        <f>VLOOKUP(B10,'[1]LISTADO ATM'!$A$2:$C$822,3,0)</f>
        <v>DISTRITO NACIONAL</v>
      </c>
      <c r="B10" s="138">
        <v>610</v>
      </c>
      <c r="C10" s="126" t="str">
        <f>VLOOKUP(B10,'[1]LISTADO ATM'!$A$2:$B$822,2,0)</f>
        <v xml:space="preserve">ATM EDEESTE </v>
      </c>
      <c r="D10" s="125" t="s">
        <v>2551</v>
      </c>
      <c r="E10" s="128">
        <v>3335902555</v>
      </c>
    </row>
    <row r="11" spans="1:5" ht="17.399999999999999" x14ac:dyDescent="0.3">
      <c r="A11" s="94" t="str">
        <f>VLOOKUP(B11,'[1]LISTADO ATM'!$A$2:$C$822,3,0)</f>
        <v>DISTRITO NACIONAL</v>
      </c>
      <c r="B11" s="138">
        <v>580</v>
      </c>
      <c r="C11" s="126" t="str">
        <f>VLOOKUP(B11,'[1]LISTADO ATM'!$A$2:$B$822,2,0)</f>
        <v xml:space="preserve">ATM Edificio Propagas </v>
      </c>
      <c r="D11" s="125" t="s">
        <v>2551</v>
      </c>
      <c r="E11" s="128">
        <v>3335901765</v>
      </c>
    </row>
    <row r="12" spans="1:5" ht="18" customHeight="1" x14ac:dyDescent="0.3">
      <c r="A12" s="94" t="str">
        <f>VLOOKUP(B12,'[1]LISTADO ATM'!$A$2:$C$822,3,0)</f>
        <v>NORTE</v>
      </c>
      <c r="B12" s="138">
        <v>645</v>
      </c>
      <c r="C12" s="126" t="str">
        <f>VLOOKUP(B12,'[1]LISTADO ATM'!$A$2:$B$822,2,0)</f>
        <v xml:space="preserve">ATM UNP Cabrera </v>
      </c>
      <c r="D12" s="125" t="s">
        <v>2551</v>
      </c>
      <c r="E12" s="128" t="s">
        <v>2560</v>
      </c>
    </row>
    <row r="13" spans="1:5" ht="17.399999999999999" x14ac:dyDescent="0.3">
      <c r="A13" s="94" t="str">
        <f>VLOOKUP(B13,'[1]LISTADO ATM'!$A$2:$C$822,3,0)</f>
        <v>ESTE</v>
      </c>
      <c r="B13" s="138">
        <v>912</v>
      </c>
      <c r="C13" s="126" t="str">
        <f>VLOOKUP(B13,'[1]LISTADO ATM'!$A$2:$B$822,2,0)</f>
        <v xml:space="preserve">ATM Oficina San Pedro II </v>
      </c>
      <c r="D13" s="125" t="s">
        <v>2551</v>
      </c>
      <c r="E13" s="128" t="s">
        <v>2561</v>
      </c>
    </row>
    <row r="14" spans="1:5" ht="17.25" customHeight="1" x14ac:dyDescent="0.3">
      <c r="A14" s="94" t="str">
        <f>VLOOKUP(B14,'[1]LISTADO ATM'!$A$2:$C$822,3,0)</f>
        <v>SUR</v>
      </c>
      <c r="B14" s="138">
        <v>582</v>
      </c>
      <c r="C14" s="126" t="str">
        <f>VLOOKUP(B14,'[1]LISTADO ATM'!$A$2:$B$822,2,0)</f>
        <v>ATM Estación Sabana Yegua</v>
      </c>
      <c r="D14" s="125" t="s">
        <v>2551</v>
      </c>
      <c r="E14" s="128" t="s">
        <v>2562</v>
      </c>
    </row>
    <row r="15" spans="1:5" ht="17.399999999999999" x14ac:dyDescent="0.3">
      <c r="A15" s="94" t="str">
        <f>VLOOKUP(B15,'[1]LISTADO ATM'!$A$2:$C$822,3,0)</f>
        <v>NORTE</v>
      </c>
      <c r="B15" s="138">
        <v>285</v>
      </c>
      <c r="C15" s="126" t="str">
        <f>VLOOKUP(B15,'[1]LISTADO ATM'!$A$2:$B$822,2,0)</f>
        <v xml:space="preserve">ATM Oficina Camino Real (Puerto Plata) </v>
      </c>
      <c r="D15" s="125" t="s">
        <v>2551</v>
      </c>
      <c r="E15" s="128">
        <v>3335903099</v>
      </c>
    </row>
    <row r="16" spans="1:5" ht="17.399999999999999" x14ac:dyDescent="0.3">
      <c r="A16" s="94" t="str">
        <f>VLOOKUP(B16,'[1]LISTADO ATM'!$A$2:$C$822,3,0)</f>
        <v>NORTE</v>
      </c>
      <c r="B16" s="138">
        <v>757</v>
      </c>
      <c r="C16" s="126" t="str">
        <f>VLOOKUP(B16,'[1]LISTADO ATM'!$A$2:$B$822,2,0)</f>
        <v xml:space="preserve">ATM UNP Plaza Paseo (Santiago) </v>
      </c>
      <c r="D16" s="125" t="s">
        <v>2551</v>
      </c>
      <c r="E16" s="128">
        <v>3335903089</v>
      </c>
    </row>
    <row r="17" spans="1:5" ht="18.75" customHeight="1" x14ac:dyDescent="0.3">
      <c r="A17" s="94" t="str">
        <f>VLOOKUP(B17,'[1]LISTADO ATM'!$A$2:$C$822,3,0)</f>
        <v>SUR</v>
      </c>
      <c r="B17" s="138">
        <v>783</v>
      </c>
      <c r="C17" s="126" t="str">
        <f>VLOOKUP(B17,'[1]LISTADO ATM'!$A$2:$B$822,2,0)</f>
        <v xml:space="preserve">ATM Autobanco Alfa y Omega (Barahona) </v>
      </c>
      <c r="D17" s="125" t="s">
        <v>2551</v>
      </c>
      <c r="E17" s="128">
        <v>3335902786</v>
      </c>
    </row>
    <row r="18" spans="1:5" ht="17.399999999999999" x14ac:dyDescent="0.3">
      <c r="A18" s="94" t="str">
        <f>VLOOKUP(B18,'[1]LISTADO ATM'!$A$2:$C$822,3,0)</f>
        <v>SUR</v>
      </c>
      <c r="B18" s="138">
        <v>301</v>
      </c>
      <c r="C18" s="126" t="str">
        <f>VLOOKUP(B18,'[1]LISTADO ATM'!$A$2:$B$822,2,0)</f>
        <v xml:space="preserve">ATM UNP Alfa y Omega (Barahona) </v>
      </c>
      <c r="D18" s="125" t="s">
        <v>2551</v>
      </c>
      <c r="E18" s="128">
        <v>3335902736</v>
      </c>
    </row>
    <row r="19" spans="1:5" ht="17.399999999999999" x14ac:dyDescent="0.3">
      <c r="A19" s="94" t="str">
        <f>VLOOKUP(B19,'[1]LISTADO ATM'!$A$2:$C$822,3,0)</f>
        <v>DISTRITO NACIONAL</v>
      </c>
      <c r="B19" s="138">
        <v>514</v>
      </c>
      <c r="C19" s="126" t="str">
        <f>VLOOKUP(B19,'[1]LISTADO ATM'!$A$2:$B$822,2,0)</f>
        <v>ATM Autoservicio Charles de Gaulle</v>
      </c>
      <c r="D19" s="125" t="s">
        <v>2551</v>
      </c>
      <c r="E19" s="128">
        <v>3335902518</v>
      </c>
    </row>
    <row r="20" spans="1:5" ht="17.399999999999999" x14ac:dyDescent="0.3">
      <c r="A20" s="94" t="str">
        <f>VLOOKUP(B20,'[1]LISTADO ATM'!$A$2:$C$822,3,0)</f>
        <v>DISTRITO NACIONAL</v>
      </c>
      <c r="B20" s="138">
        <v>629</v>
      </c>
      <c r="C20" s="126" t="str">
        <f>VLOOKUP(B20,'[1]LISTADO ATM'!$A$2:$B$822,2,0)</f>
        <v xml:space="preserve">ATM Oficina Americana Independencia I </v>
      </c>
      <c r="D20" s="125" t="s">
        <v>2551</v>
      </c>
      <c r="E20" s="128">
        <v>3335903150</v>
      </c>
    </row>
    <row r="21" spans="1:5" ht="17.399999999999999" x14ac:dyDescent="0.3">
      <c r="A21" s="94" t="str">
        <f>VLOOKUP(B21,'[1]LISTADO ATM'!$A$2:$C$822,3,0)</f>
        <v>NORTE</v>
      </c>
      <c r="B21" s="138">
        <v>350</v>
      </c>
      <c r="C21" s="126" t="str">
        <f>VLOOKUP(B21,'[1]LISTADO ATM'!$A$2:$B$822,2,0)</f>
        <v xml:space="preserve">ATM Oficina Villa Tapia </v>
      </c>
      <c r="D21" s="125" t="s">
        <v>2551</v>
      </c>
      <c r="E21" s="128">
        <v>3335903152</v>
      </c>
    </row>
    <row r="22" spans="1:5" ht="17.399999999999999" x14ac:dyDescent="0.3">
      <c r="A22" s="94" t="str">
        <f>VLOOKUP(B22,'[1]LISTADO ATM'!$A$2:$C$822,3,0)</f>
        <v>NORTE</v>
      </c>
      <c r="B22" s="138">
        <v>288</v>
      </c>
      <c r="C22" s="126" t="str">
        <f>VLOOKUP(B22,'[1]LISTADO ATM'!$A$2:$B$822,2,0)</f>
        <v xml:space="preserve">ATM Oficina Camino Real II (Puerto Plata) </v>
      </c>
      <c r="D22" s="125" t="s">
        <v>2551</v>
      </c>
      <c r="E22" s="128">
        <v>3335903167</v>
      </c>
    </row>
    <row r="23" spans="1:5" ht="17.399999999999999" x14ac:dyDescent="0.3">
      <c r="A23" s="94" t="str">
        <f>VLOOKUP(B23,'[1]LISTADO ATM'!$A$2:$C$822,3,0)</f>
        <v>DISTRITO NACIONAL</v>
      </c>
      <c r="B23" s="138">
        <v>971</v>
      </c>
      <c r="C23" s="126" t="str">
        <f>VLOOKUP(B23,'[1]LISTADO ATM'!$A$2:$B$822,2,0)</f>
        <v xml:space="preserve">ATM Club Banreservas I </v>
      </c>
      <c r="D23" s="125" t="s">
        <v>2551</v>
      </c>
      <c r="E23" s="139">
        <v>3335903180</v>
      </c>
    </row>
    <row r="24" spans="1:5" ht="17.399999999999999" x14ac:dyDescent="0.3">
      <c r="A24" s="94" t="str">
        <f>VLOOKUP(B24,'[1]LISTADO ATM'!$A$2:$C$822,3,0)</f>
        <v>SUR</v>
      </c>
      <c r="B24" s="138">
        <v>766</v>
      </c>
      <c r="C24" s="126" t="str">
        <f>VLOOKUP(B24,'[1]LISTADO ATM'!$A$2:$B$822,2,0)</f>
        <v xml:space="preserve">ATM Oficina Azua II </v>
      </c>
      <c r="D24" s="125" t="s">
        <v>2551</v>
      </c>
      <c r="E24" s="139" t="s">
        <v>2563</v>
      </c>
    </row>
    <row r="25" spans="1:5" ht="17.399999999999999" x14ac:dyDescent="0.3">
      <c r="A25" s="94" t="str">
        <f>VLOOKUP(B25,'[1]LISTADO ATM'!$A$2:$C$822,3,0)</f>
        <v>DISTRITO NACIONAL</v>
      </c>
      <c r="B25" s="138">
        <v>355</v>
      </c>
      <c r="C25" s="126" t="str">
        <f>VLOOKUP(B25,'[1]LISTADO ATM'!$A$2:$B$822,2,0)</f>
        <v xml:space="preserve">ATM UNP Metro II </v>
      </c>
      <c r="D25" s="125" t="s">
        <v>2551</v>
      </c>
      <c r="E25" s="128" t="s">
        <v>2564</v>
      </c>
    </row>
    <row r="26" spans="1:5" ht="17.399999999999999" x14ac:dyDescent="0.3">
      <c r="A26" s="94" t="str">
        <f>VLOOKUP(B26,'[1]LISTADO ATM'!$A$2:$C$822,3,0)</f>
        <v>SUR</v>
      </c>
      <c r="B26" s="138">
        <v>616</v>
      </c>
      <c r="C26" s="126" t="str">
        <f>VLOOKUP(B26,'[1]LISTADO ATM'!$A$2:$B$822,2,0)</f>
        <v xml:space="preserve">ATM 5ta. Brigada Barahona </v>
      </c>
      <c r="D26" s="125" t="s">
        <v>2551</v>
      </c>
      <c r="E26" s="139" t="s">
        <v>2565</v>
      </c>
    </row>
    <row r="27" spans="1:5" ht="17.399999999999999" x14ac:dyDescent="0.3">
      <c r="A27" s="94" t="str">
        <f>VLOOKUP(B27,'[1]LISTADO ATM'!$A$2:$C$822,3,0)</f>
        <v>NORTE</v>
      </c>
      <c r="B27" s="138">
        <v>809</v>
      </c>
      <c r="C27" s="126" t="str">
        <f>VLOOKUP(B27,'[1]LISTADO ATM'!$A$2:$B$822,2,0)</f>
        <v>ATM Yoma (Cotuí)</v>
      </c>
      <c r="D27" s="125" t="s">
        <v>2551</v>
      </c>
      <c r="E27" s="139">
        <v>3335901627</v>
      </c>
    </row>
    <row r="28" spans="1:5" ht="17.399999999999999" x14ac:dyDescent="0.3">
      <c r="A28" s="94" t="str">
        <f>VLOOKUP(B28,'[1]LISTADO ATM'!$A$2:$C$822,3,0)</f>
        <v>SUR</v>
      </c>
      <c r="B28" s="138">
        <v>6</v>
      </c>
      <c r="C28" s="126" t="str">
        <f>VLOOKUP(B28,'[1]LISTADO ATM'!$A$2:$B$822,2,0)</f>
        <v xml:space="preserve">ATM Plaza WAO San Juan </v>
      </c>
      <c r="D28" s="125" t="s">
        <v>2551</v>
      </c>
      <c r="E28" s="139">
        <v>3335901843</v>
      </c>
    </row>
    <row r="29" spans="1:5" ht="17.399999999999999" x14ac:dyDescent="0.3">
      <c r="A29" s="94" t="str">
        <f>VLOOKUP(B29,'[1]LISTADO ATM'!$A$2:$C$822,3,0)</f>
        <v>SUR</v>
      </c>
      <c r="B29" s="138">
        <v>825</v>
      </c>
      <c r="C29" s="126" t="str">
        <f>VLOOKUP(B29,'[1]LISTADO ATM'!$A$2:$B$822,2,0)</f>
        <v xml:space="preserve">ATM Estacion Eco Cibeles (Las Matas de Farfán) </v>
      </c>
      <c r="D29" s="125" t="s">
        <v>2551</v>
      </c>
      <c r="E29" s="139">
        <v>3335903091</v>
      </c>
    </row>
    <row r="30" spans="1:5" ht="17.399999999999999" x14ac:dyDescent="0.3">
      <c r="A30" s="94" t="str">
        <f>VLOOKUP(B30,'[1]LISTADO ATM'!$A$2:$C$822,3,0)</f>
        <v>DISTRITO NACIONAL</v>
      </c>
      <c r="B30" s="138">
        <v>684</v>
      </c>
      <c r="C30" s="126" t="str">
        <f>VLOOKUP(B30,'[1]LISTADO ATM'!$A$2:$B$822,2,0)</f>
        <v>ATM Estación Texaco Prolongación 27 Febrero</v>
      </c>
      <c r="D30" s="125" t="s">
        <v>2551</v>
      </c>
      <c r="E30" s="139">
        <v>3335903141</v>
      </c>
    </row>
    <row r="31" spans="1:5" ht="17.399999999999999" x14ac:dyDescent="0.3">
      <c r="A31" s="94" t="str">
        <f>VLOOKUP(B31,'[1]LISTADO ATM'!$A$2:$C$822,3,0)</f>
        <v>DISTRITO NACIONAL</v>
      </c>
      <c r="B31" s="138">
        <v>547</v>
      </c>
      <c r="C31" s="126" t="str">
        <f>VLOOKUP(B31,'[1]LISTADO ATM'!$A$2:$B$822,2,0)</f>
        <v xml:space="preserve">ATM Plaza Lama Herrera </v>
      </c>
      <c r="D31" s="125" t="s">
        <v>2551</v>
      </c>
      <c r="E31" s="139">
        <v>3335903155</v>
      </c>
    </row>
    <row r="32" spans="1:5" ht="17.399999999999999" x14ac:dyDescent="0.3">
      <c r="A32" s="94" t="str">
        <f>VLOOKUP(B32,'[1]LISTADO ATM'!$A$2:$C$822,3,0)</f>
        <v>DISTRITO NACIONAL</v>
      </c>
      <c r="B32" s="138">
        <v>180</v>
      </c>
      <c r="C32" s="126" t="str">
        <f>VLOOKUP(B32,'[1]LISTADO ATM'!$A$2:$B$822,2,0)</f>
        <v xml:space="preserve">ATM Megacentro II </v>
      </c>
      <c r="D32" s="125" t="s">
        <v>2551</v>
      </c>
      <c r="E32" s="139" t="s">
        <v>2566</v>
      </c>
    </row>
    <row r="33" spans="1:5" ht="17.399999999999999" x14ac:dyDescent="0.3">
      <c r="A33" s="94" t="str">
        <f>VLOOKUP(B33,'[1]LISTADO ATM'!$A$2:$C$822,3,0)</f>
        <v>DISTRITO NACIONAL</v>
      </c>
      <c r="B33" s="138">
        <v>20</v>
      </c>
      <c r="C33" s="126" t="str">
        <f>VLOOKUP(B33,'[1]LISTADO ATM'!$A$2:$B$822,2,0)</f>
        <v>ATM S/M Aprezio Las Palmas</v>
      </c>
      <c r="D33" s="125" t="s">
        <v>2551</v>
      </c>
      <c r="E33" s="139" t="s">
        <v>2567</v>
      </c>
    </row>
    <row r="34" spans="1:5" ht="17.399999999999999" x14ac:dyDescent="0.3">
      <c r="A34" s="94" t="str">
        <f>VLOOKUP(B34,'[1]LISTADO ATM'!$A$2:$C$822,3,0)</f>
        <v>NORTE</v>
      </c>
      <c r="B34" s="138">
        <v>315</v>
      </c>
      <c r="C34" s="126" t="str">
        <f>VLOOKUP(B34,'[1]LISTADO ATM'!$A$2:$B$822,2,0)</f>
        <v xml:space="preserve">ATM Oficina Estrella Sadalá </v>
      </c>
      <c r="D34" s="125" t="s">
        <v>2551</v>
      </c>
      <c r="E34" s="139" t="s">
        <v>2568</v>
      </c>
    </row>
    <row r="35" spans="1:5" ht="17.399999999999999" x14ac:dyDescent="0.3">
      <c r="A35" s="94" t="str">
        <f>VLOOKUP(B35,'[1]LISTADO ATM'!$A$2:$C$822,3,0)</f>
        <v>DISTRITO NACIONAL</v>
      </c>
      <c r="B35" s="138">
        <v>979</v>
      </c>
      <c r="C35" s="126" t="str">
        <f>VLOOKUP(B35,'[1]LISTADO ATM'!$A$2:$B$822,2,0)</f>
        <v xml:space="preserve">ATM Oficina Luperón I </v>
      </c>
      <c r="D35" s="125" t="s">
        <v>2551</v>
      </c>
      <c r="E35" s="128">
        <v>3335901766</v>
      </c>
    </row>
    <row r="36" spans="1:5" ht="17.399999999999999" x14ac:dyDescent="0.3">
      <c r="A36" s="94" t="str">
        <f>VLOOKUP(B36,'[1]LISTADO ATM'!$A$2:$C$822,3,0)</f>
        <v>ESTE</v>
      </c>
      <c r="B36" s="138">
        <v>114</v>
      </c>
      <c r="C36" s="126" t="str">
        <f>VLOOKUP(B36,'[1]LISTADO ATM'!$A$2:$B$822,2,0)</f>
        <v xml:space="preserve">ATM Oficina Hato Mayor </v>
      </c>
      <c r="D36" s="125" t="s">
        <v>2551</v>
      </c>
      <c r="E36" s="128">
        <v>3335901617</v>
      </c>
    </row>
    <row r="37" spans="1:5" ht="17.399999999999999" x14ac:dyDescent="0.3">
      <c r="A37" s="94" t="str">
        <f>VLOOKUP(B37,'[1]LISTADO ATM'!$A$2:$C$822,3,0)</f>
        <v>DISTRITO NACIONAL</v>
      </c>
      <c r="B37" s="138">
        <v>958</v>
      </c>
      <c r="C37" s="126" t="str">
        <f>VLOOKUP(B37,'[1]LISTADO ATM'!$A$2:$B$822,2,0)</f>
        <v xml:space="preserve">ATM Olé Aut. San Isidro </v>
      </c>
      <c r="D37" s="125" t="s">
        <v>2551</v>
      </c>
      <c r="E37" s="128">
        <v>3335902418</v>
      </c>
    </row>
    <row r="38" spans="1:5" ht="17.399999999999999" x14ac:dyDescent="0.3">
      <c r="A38" s="94" t="str">
        <f>VLOOKUP(B38,'[1]LISTADO ATM'!$A$2:$C$822,3,0)</f>
        <v>DISTRITO NACIONAL</v>
      </c>
      <c r="B38" s="138">
        <v>671</v>
      </c>
      <c r="C38" s="126" t="str">
        <f>VLOOKUP(B38,'[1]LISTADO ATM'!$A$2:$B$822,2,0)</f>
        <v>ATM Ayuntamiento Sto. Dgo. Norte</v>
      </c>
      <c r="D38" s="125" t="s">
        <v>2551</v>
      </c>
      <c r="E38" s="128">
        <v>3335903083</v>
      </c>
    </row>
    <row r="39" spans="1:5" ht="17.399999999999999" x14ac:dyDescent="0.3">
      <c r="A39" s="94" t="str">
        <f>VLOOKUP(B39,'[1]LISTADO ATM'!$A$2:$C$822,3,0)</f>
        <v>NORTE</v>
      </c>
      <c r="B39" s="138">
        <v>299</v>
      </c>
      <c r="C39" s="126" t="str">
        <f>VLOOKUP(B39,'[1]LISTADO ATM'!$A$2:$B$822,2,0)</f>
        <v xml:space="preserve">ATM S/M Aprezio Cotui </v>
      </c>
      <c r="D39" s="125" t="s">
        <v>2551</v>
      </c>
      <c r="E39" s="128">
        <v>3335903085</v>
      </c>
    </row>
    <row r="40" spans="1:5" ht="17.399999999999999" x14ac:dyDescent="0.3">
      <c r="A40" s="94" t="str">
        <f>VLOOKUP(B40,'[1]LISTADO ATM'!$A$2:$C$822,3,0)</f>
        <v>ESTE</v>
      </c>
      <c r="B40" s="138">
        <v>608</v>
      </c>
      <c r="C40" s="126" t="str">
        <f>VLOOKUP(B40,'[1]LISTADO ATM'!$A$2:$B$822,2,0)</f>
        <v xml:space="preserve">ATM Oficina Jumbo (San Pedro) </v>
      </c>
      <c r="D40" s="125" t="s">
        <v>2551</v>
      </c>
      <c r="E40" s="128">
        <v>3335903086</v>
      </c>
    </row>
    <row r="41" spans="1:5" ht="17.399999999999999" x14ac:dyDescent="0.3">
      <c r="A41" s="94" t="str">
        <f>VLOOKUP(B41,'[1]LISTADO ATM'!$A$2:$C$822,3,0)</f>
        <v>SUR</v>
      </c>
      <c r="B41" s="138">
        <v>751</v>
      </c>
      <c r="C41" s="126" t="str">
        <f>VLOOKUP(B41,'[1]LISTADO ATM'!$A$2:$B$822,2,0)</f>
        <v>ATM Eco Petroleo Camilo</v>
      </c>
      <c r="D41" s="125" t="s">
        <v>2551</v>
      </c>
      <c r="E41" s="128">
        <v>3335903087</v>
      </c>
    </row>
    <row r="42" spans="1:5" ht="17.399999999999999" x14ac:dyDescent="0.3">
      <c r="A42" s="94" t="str">
        <f>VLOOKUP(B42,'[1]LISTADO ATM'!$A$2:$C$822,3,0)</f>
        <v>DISTRITO NACIONAL</v>
      </c>
      <c r="B42" s="138">
        <v>12</v>
      </c>
      <c r="C42" s="126" t="str">
        <f>VLOOKUP(B42,'[1]LISTADO ATM'!$A$2:$B$822,2,0)</f>
        <v xml:space="preserve">ATM Comercial Ganadera (San Isidro) </v>
      </c>
      <c r="D42" s="125" t="s">
        <v>2551</v>
      </c>
      <c r="E42" s="128">
        <v>3335903088</v>
      </c>
    </row>
    <row r="43" spans="1:5" ht="17.399999999999999" x14ac:dyDescent="0.3">
      <c r="A43" s="94" t="str">
        <f>VLOOKUP(B43,'[1]LISTADO ATM'!$A$2:$C$822,3,0)</f>
        <v>NORTE</v>
      </c>
      <c r="B43" s="138">
        <v>388</v>
      </c>
      <c r="C43" s="126" t="str">
        <f>VLOOKUP(B43,'[1]LISTADO ATM'!$A$2:$B$822,2,0)</f>
        <v xml:space="preserve">ATM Multicentro La Sirena Puerto Plata </v>
      </c>
      <c r="D43" s="125" t="s">
        <v>2551</v>
      </c>
      <c r="E43" s="128">
        <v>3335903157</v>
      </c>
    </row>
    <row r="44" spans="1:5" ht="17.399999999999999" x14ac:dyDescent="0.3">
      <c r="A44" s="94" t="str">
        <f>VLOOKUP(B44,'[1]LISTADO ATM'!$A$2:$C$822,3,0)</f>
        <v>NORTE</v>
      </c>
      <c r="B44" s="138">
        <v>756</v>
      </c>
      <c r="C44" s="126" t="str">
        <f>VLOOKUP(B44,'[1]LISTADO ATM'!$A$2:$B$822,2,0)</f>
        <v xml:space="preserve">ATM UNP Villa La Mata (Cotuí) </v>
      </c>
      <c r="D44" s="125" t="s">
        <v>2551</v>
      </c>
      <c r="E44" s="128">
        <v>3335903166</v>
      </c>
    </row>
    <row r="45" spans="1:5" ht="17.399999999999999" x14ac:dyDescent="0.3">
      <c r="A45" s="94" t="str">
        <f>VLOOKUP(B45,'[1]LISTADO ATM'!$A$2:$C$822,3,0)</f>
        <v>NORTE</v>
      </c>
      <c r="B45" s="138">
        <v>8</v>
      </c>
      <c r="C45" s="126" t="str">
        <f>VLOOKUP(B45,'[1]LISTADO ATM'!$A$2:$B$822,2,0)</f>
        <v>ATM Autoservicio Yaque</v>
      </c>
      <c r="D45" s="125" t="s">
        <v>2551</v>
      </c>
      <c r="E45" s="128">
        <v>3335903174</v>
      </c>
    </row>
    <row r="46" spans="1:5" ht="17.399999999999999" x14ac:dyDescent="0.3">
      <c r="A46" s="94" t="str">
        <f>VLOOKUP(B46,'[1]LISTADO ATM'!$A$2:$C$822,3,0)</f>
        <v>NORTE</v>
      </c>
      <c r="B46" s="138">
        <v>538</v>
      </c>
      <c r="C46" s="126" t="str">
        <f>VLOOKUP(B46,'[1]LISTADO ATM'!$A$2:$B$822,2,0)</f>
        <v>ATM  Autoservicio San Fco. Macorís</v>
      </c>
      <c r="D46" s="125" t="s">
        <v>2551</v>
      </c>
      <c r="E46" s="128">
        <v>3335903175</v>
      </c>
    </row>
    <row r="47" spans="1:5" ht="17.399999999999999" x14ac:dyDescent="0.3">
      <c r="A47" s="94" t="str">
        <f>VLOOKUP(B47,'[1]LISTADO ATM'!$A$2:$C$822,3,0)</f>
        <v>DISTRITO NACIONAL</v>
      </c>
      <c r="B47" s="138">
        <v>884</v>
      </c>
      <c r="C47" s="126" t="str">
        <f>VLOOKUP(B47,'[1]LISTADO ATM'!$A$2:$B$822,2,0)</f>
        <v xml:space="preserve">ATM UNP Olé Sabana Perdida </v>
      </c>
      <c r="D47" s="125" t="s">
        <v>2551</v>
      </c>
      <c r="E47" s="128">
        <v>3335903182</v>
      </c>
    </row>
    <row r="48" spans="1:5" ht="17.399999999999999" x14ac:dyDescent="0.3">
      <c r="A48" s="94" t="str">
        <f>VLOOKUP(B48,'[1]LISTADO ATM'!$A$2:$C$822,3,0)</f>
        <v>NORTE</v>
      </c>
      <c r="B48" s="138">
        <v>853</v>
      </c>
      <c r="C48" s="126" t="str">
        <f>VLOOKUP(B48,'[1]LISTADO ATM'!$A$2:$B$822,2,0)</f>
        <v xml:space="preserve">ATM Inversiones JF Group (Shell Canabacoa) </v>
      </c>
      <c r="D48" s="125" t="s">
        <v>2551</v>
      </c>
      <c r="E48" s="128" t="s">
        <v>2569</v>
      </c>
    </row>
    <row r="49" spans="1:5" ht="17.399999999999999" x14ac:dyDescent="0.3">
      <c r="A49" s="94" t="str">
        <f>VLOOKUP(B49,'[1]LISTADO ATM'!$A$2:$C$822,3,0)</f>
        <v>SUR</v>
      </c>
      <c r="B49" s="138">
        <v>764</v>
      </c>
      <c r="C49" s="126" t="str">
        <f>VLOOKUP(B49,'[1]LISTADO ATM'!$A$2:$B$822,2,0)</f>
        <v xml:space="preserve">ATM Oficina Elías Piña </v>
      </c>
      <c r="D49" s="125" t="s">
        <v>2551</v>
      </c>
      <c r="E49" s="128" t="s">
        <v>2570</v>
      </c>
    </row>
    <row r="50" spans="1:5" ht="17.399999999999999" x14ac:dyDescent="0.3">
      <c r="A50" s="94" t="str">
        <f>VLOOKUP(B50,'[1]LISTADO ATM'!$A$2:$C$822,3,0)</f>
        <v>NORTE</v>
      </c>
      <c r="B50" s="138">
        <v>40</v>
      </c>
      <c r="C50" s="126" t="str">
        <f>VLOOKUP(B50,'[1]LISTADO ATM'!$A$2:$B$822,2,0)</f>
        <v xml:space="preserve">ATM Oficina El Puñal </v>
      </c>
      <c r="D50" s="125" t="s">
        <v>2551</v>
      </c>
      <c r="E50" s="128" t="s">
        <v>2571</v>
      </c>
    </row>
    <row r="51" spans="1:5" ht="17.399999999999999" x14ac:dyDescent="0.3">
      <c r="A51" s="94" t="str">
        <f>VLOOKUP(B51,'[1]LISTADO ATM'!$A$2:$C$822,3,0)</f>
        <v>DISTRITO NACIONAL</v>
      </c>
      <c r="B51" s="138">
        <v>628</v>
      </c>
      <c r="C51" s="126" t="str">
        <f>VLOOKUP(B51,'[1]LISTADO ATM'!$A$2:$B$822,2,0)</f>
        <v xml:space="preserve">ATM Autobanco San Isidro </v>
      </c>
      <c r="D51" s="125" t="s">
        <v>2551</v>
      </c>
      <c r="E51" s="128">
        <v>3335901779</v>
      </c>
    </row>
    <row r="52" spans="1:5" ht="17.399999999999999" x14ac:dyDescent="0.3">
      <c r="A52" s="94" t="str">
        <f>VLOOKUP(B52,'[1]LISTADO ATM'!$A$2:$C$822,3,0)</f>
        <v>ESTE</v>
      </c>
      <c r="B52" s="138">
        <v>427</v>
      </c>
      <c r="C52" s="126" t="str">
        <f>VLOOKUP(B52,'[1]LISTADO ATM'!$A$2:$B$822,2,0)</f>
        <v xml:space="preserve">ATM Almacenes Iberia (Hato Mayor) </v>
      </c>
      <c r="D52" s="125" t="s">
        <v>2551</v>
      </c>
      <c r="E52" s="128">
        <v>3335903095</v>
      </c>
    </row>
    <row r="53" spans="1:5" ht="18.75" customHeight="1" x14ac:dyDescent="0.3">
      <c r="A53" s="94" t="str">
        <f>VLOOKUP(B53,'[1]LISTADO ATM'!$A$2:$C$822,3,0)</f>
        <v>DISTRITO NACIONAL</v>
      </c>
      <c r="B53" s="138">
        <v>407</v>
      </c>
      <c r="C53" s="126" t="str">
        <f>VLOOKUP(B53,'[1]LISTADO ATM'!$A$2:$B$822,2,0)</f>
        <v xml:space="preserve">ATM Multicentro La Sirena Villa Mella </v>
      </c>
      <c r="D53" s="125" t="s">
        <v>2551</v>
      </c>
      <c r="E53" s="128">
        <v>3335903149</v>
      </c>
    </row>
    <row r="54" spans="1:5" ht="17.399999999999999" x14ac:dyDescent="0.3">
      <c r="A54" s="94" t="str">
        <f>VLOOKUP(B54,'[1]LISTADO ATM'!$A$2:$C$822,3,0)</f>
        <v>DISTRITO NACIONAL</v>
      </c>
      <c r="B54" s="138">
        <v>169</v>
      </c>
      <c r="C54" s="126" t="str">
        <f>VLOOKUP(B54,'[1]LISTADO ATM'!$A$2:$B$822,2,0)</f>
        <v xml:space="preserve">ATM Oficina Caonabo </v>
      </c>
      <c r="D54" s="125" t="s">
        <v>2551</v>
      </c>
      <c r="E54" s="128">
        <v>3335903148</v>
      </c>
    </row>
    <row r="55" spans="1:5" ht="17.399999999999999" x14ac:dyDescent="0.3">
      <c r="A55" s="94" t="str">
        <f>VLOOKUP(B55,'[1]LISTADO ATM'!$A$2:$C$822,3,0)</f>
        <v>NORTE</v>
      </c>
      <c r="B55" s="138">
        <v>332</v>
      </c>
      <c r="C55" s="126" t="str">
        <f>VLOOKUP(B55,'[1]LISTADO ATM'!$A$2:$B$822,2,0)</f>
        <v>ATM Estación Sigma (Cotuí)</v>
      </c>
      <c r="D55" s="125" t="s">
        <v>2551</v>
      </c>
      <c r="E55" s="128">
        <v>3335901963</v>
      </c>
    </row>
    <row r="56" spans="1:5" ht="17.399999999999999" x14ac:dyDescent="0.3">
      <c r="A56" s="94" t="str">
        <f>VLOOKUP(B56,'[1]LISTADO ATM'!$A$2:$C$822,3,0)</f>
        <v>DISTRITO NACIONAL</v>
      </c>
      <c r="B56" s="138">
        <v>989</v>
      </c>
      <c r="C56" s="126" t="str">
        <f>VLOOKUP(B56,'[1]LISTADO ATM'!$A$2:$B$822,2,0)</f>
        <v xml:space="preserve">ATM Ministerio de Deportes </v>
      </c>
      <c r="D56" s="125" t="s">
        <v>2551</v>
      </c>
      <c r="E56" s="128">
        <v>3335902425</v>
      </c>
    </row>
    <row r="57" spans="1:5" ht="17.399999999999999" x14ac:dyDescent="0.3">
      <c r="A57" s="94" t="str">
        <f>VLOOKUP(B57,'[1]LISTADO ATM'!$A$2:$C$822,3,0)</f>
        <v>NORTE</v>
      </c>
      <c r="B57" s="138">
        <v>594</v>
      </c>
      <c r="C57" s="126" t="str">
        <f>VLOOKUP(B57,'[1]LISTADO ATM'!$A$2:$B$822,2,0)</f>
        <v xml:space="preserve">ATM Plaza Venezuela II (Santiago) </v>
      </c>
      <c r="D57" s="125" t="s">
        <v>2551</v>
      </c>
      <c r="E57" s="128">
        <v>3335903112</v>
      </c>
    </row>
    <row r="58" spans="1:5" ht="17.399999999999999" x14ac:dyDescent="0.3">
      <c r="A58" s="94" t="str">
        <f>VLOOKUP(B58,'[1]LISTADO ATM'!$A$2:$C$822,3,0)</f>
        <v>DISTRITO NACIONAL</v>
      </c>
      <c r="B58" s="124">
        <v>918</v>
      </c>
      <c r="C58" s="126" t="str">
        <f>VLOOKUP(B58,'[1]LISTADO ATM'!$A$2:$B$822,2,0)</f>
        <v xml:space="preserve">ATM S/M Liverpool de la Jacobo Majluta </v>
      </c>
      <c r="D58" s="125" t="s">
        <v>2551</v>
      </c>
      <c r="E58" s="128">
        <v>3335903176</v>
      </c>
    </row>
    <row r="59" spans="1:5" ht="17.399999999999999" x14ac:dyDescent="0.3">
      <c r="A59" s="94" t="str">
        <f>VLOOKUP(B59,'[1]LISTADO ATM'!$A$2:$C$822,3,0)</f>
        <v>DISTRITO NACIONAL</v>
      </c>
      <c r="B59" s="124">
        <v>600</v>
      </c>
      <c r="C59" s="126" t="str">
        <f>VLOOKUP(B59,'[1]LISTADO ATM'!$A$2:$B$822,2,0)</f>
        <v>ATM S/M Bravo Hipica</v>
      </c>
      <c r="D59" s="125" t="s">
        <v>2551</v>
      </c>
      <c r="E59" s="128">
        <v>3335903184</v>
      </c>
    </row>
    <row r="60" spans="1:5" ht="17.399999999999999" x14ac:dyDescent="0.3">
      <c r="A60" s="94" t="str">
        <f>VLOOKUP(B60,'[1]LISTADO ATM'!$A$2:$C$822,3,0)</f>
        <v>DISTRITO NACIONAL</v>
      </c>
      <c r="B60" s="124">
        <v>387</v>
      </c>
      <c r="C60" s="126" t="str">
        <f>VLOOKUP(B60,'[1]LISTADO ATM'!$A$2:$B$822,2,0)</f>
        <v xml:space="preserve">ATM S/M La Cadena San Vicente de Paul </v>
      </c>
      <c r="D60" s="125" t="s">
        <v>2551</v>
      </c>
      <c r="E60" s="128" t="s">
        <v>2572</v>
      </c>
    </row>
    <row r="61" spans="1:5" ht="17.399999999999999" x14ac:dyDescent="0.3">
      <c r="A61" s="94" t="str">
        <f>VLOOKUP(B61,'[1]LISTADO ATM'!$A$2:$C$822,3,0)</f>
        <v>DISTRITO NACIONAL</v>
      </c>
      <c r="B61" s="124">
        <v>32</v>
      </c>
      <c r="C61" s="126" t="str">
        <f>VLOOKUP(B61,'[1]LISTADO ATM'!$A$2:$B$822,2,0)</f>
        <v xml:space="preserve">ATM Oficina San Martín II </v>
      </c>
      <c r="D61" s="125" t="s">
        <v>2551</v>
      </c>
      <c r="E61" s="128" t="s">
        <v>2573</v>
      </c>
    </row>
    <row r="62" spans="1:5" ht="17.399999999999999" x14ac:dyDescent="0.3">
      <c r="A62" s="94" t="str">
        <f>VLOOKUP(B62,'[1]LISTADO ATM'!$A$2:$C$822,3,0)</f>
        <v>DISTRITO NACIONAL</v>
      </c>
      <c r="B62" s="124">
        <v>560</v>
      </c>
      <c r="C62" s="126" t="str">
        <f>VLOOKUP(B62,'[1]LISTADO ATM'!$A$2:$B$822,2,0)</f>
        <v xml:space="preserve">ATM Junta Central Electoral </v>
      </c>
      <c r="D62" s="125" t="s">
        <v>2551</v>
      </c>
      <c r="E62" s="128" t="s">
        <v>2574</v>
      </c>
    </row>
    <row r="63" spans="1:5" ht="17.399999999999999" x14ac:dyDescent="0.3">
      <c r="A63" s="94" t="str">
        <f>VLOOKUP(B63,'[1]LISTADO ATM'!$A$2:$C$822,3,0)</f>
        <v>NORTE</v>
      </c>
      <c r="B63" s="124">
        <v>633</v>
      </c>
      <c r="C63" s="126" t="str">
        <f>VLOOKUP(B63,'[1]LISTADO ATM'!$A$2:$B$822,2,0)</f>
        <v xml:space="preserve">ATM Autobanco Las Colinas </v>
      </c>
      <c r="D63" s="125" t="s">
        <v>2551</v>
      </c>
      <c r="E63" s="128" t="s">
        <v>2575</v>
      </c>
    </row>
    <row r="64" spans="1:5" ht="17.399999999999999" x14ac:dyDescent="0.3">
      <c r="A64" s="94" t="str">
        <f>VLOOKUP(B64,'[1]LISTADO ATM'!$A$2:$C$822,3,0)</f>
        <v>SUR</v>
      </c>
      <c r="B64" s="124">
        <v>89</v>
      </c>
      <c r="C64" s="126" t="str">
        <f>VLOOKUP(B64,'[1]LISTADO ATM'!$A$2:$B$822,2,0)</f>
        <v xml:space="preserve">ATM UNP El Cercado (San Juan) </v>
      </c>
      <c r="D64" s="125" t="s">
        <v>2551</v>
      </c>
      <c r="E64" s="128" t="s">
        <v>2576</v>
      </c>
    </row>
    <row r="65" spans="1:5" ht="17.399999999999999" x14ac:dyDescent="0.3">
      <c r="A65" s="94" t="str">
        <f>VLOOKUP(B65,'[1]LISTADO ATM'!$A$2:$C$822,3,0)</f>
        <v>NORTE</v>
      </c>
      <c r="B65" s="124">
        <v>720</v>
      </c>
      <c r="C65" s="126" t="str">
        <f>VLOOKUP(B65,'[1]LISTADO ATM'!$A$2:$B$822,2,0)</f>
        <v xml:space="preserve">ATM OMSA (Santiago) </v>
      </c>
      <c r="D65" s="125" t="s">
        <v>2551</v>
      </c>
      <c r="E65" s="128" t="s">
        <v>2577</v>
      </c>
    </row>
    <row r="66" spans="1:5" ht="17.399999999999999" x14ac:dyDescent="0.3">
      <c r="A66" s="94" t="str">
        <f>VLOOKUP(B66,'[1]LISTADO ATM'!$A$2:$C$822,3,0)</f>
        <v>DISTRITO NACIONAL</v>
      </c>
      <c r="B66" s="124">
        <v>408</v>
      </c>
      <c r="C66" s="126" t="str">
        <f>VLOOKUP(B66,'[1]LISTADO ATM'!$A$2:$B$822,2,0)</f>
        <v xml:space="preserve">ATM Autobanco Las Palmas de Herrera </v>
      </c>
      <c r="D66" s="125" t="s">
        <v>2551</v>
      </c>
      <c r="E66" s="128" t="s">
        <v>2578</v>
      </c>
    </row>
    <row r="67" spans="1:5" ht="17.399999999999999" x14ac:dyDescent="0.3">
      <c r="A67" s="94" t="str">
        <f>VLOOKUP(B67,'[1]LISTADO ATM'!$A$2:$C$822,3,0)</f>
        <v>DISTRITO NACIONAL</v>
      </c>
      <c r="B67" s="124">
        <v>562</v>
      </c>
      <c r="C67" s="126" t="str">
        <f>VLOOKUP(B67,'[1]LISTADO ATM'!$A$2:$B$822,2,0)</f>
        <v xml:space="preserve">ATM S/M Jumbo Carretera Mella </v>
      </c>
      <c r="D67" s="125" t="s">
        <v>2551</v>
      </c>
      <c r="E67" s="128" t="s">
        <v>2579</v>
      </c>
    </row>
    <row r="68" spans="1:5" ht="17.399999999999999" x14ac:dyDescent="0.3">
      <c r="A68" s="94" t="str">
        <f>VLOOKUP(B68,'[1]LISTADO ATM'!$A$2:$C$822,3,0)</f>
        <v>NORTE</v>
      </c>
      <c r="B68" s="124">
        <v>606</v>
      </c>
      <c r="C68" s="126" t="str">
        <f>VLOOKUP(B68,'[1]LISTADO ATM'!$A$2:$B$822,2,0)</f>
        <v xml:space="preserve">ATM UNP Manolo Tavarez Justo </v>
      </c>
      <c r="D68" s="125" t="s">
        <v>2551</v>
      </c>
      <c r="E68" s="128" t="s">
        <v>2580</v>
      </c>
    </row>
    <row r="69" spans="1:5" ht="17.399999999999999" x14ac:dyDescent="0.3">
      <c r="A69" s="94" t="str">
        <f>VLOOKUP(B69,'[1]LISTADO ATM'!$A$2:$C$822,3,0)</f>
        <v>DISTRITO NACIONAL</v>
      </c>
      <c r="B69" s="124">
        <v>486</v>
      </c>
      <c r="C69" s="126" t="str">
        <f>VLOOKUP(B69,'[1]LISTADO ATM'!$A$2:$B$822,2,0)</f>
        <v xml:space="preserve">ATM Olé La Caleta </v>
      </c>
      <c r="D69" s="125" t="s">
        <v>2551</v>
      </c>
      <c r="E69" s="128" t="s">
        <v>2581</v>
      </c>
    </row>
    <row r="70" spans="1:5" ht="17.399999999999999" x14ac:dyDescent="0.3">
      <c r="A70" s="94" t="str">
        <f>VLOOKUP(B70,'[1]LISTADO ATM'!$A$2:$C$822,3,0)</f>
        <v>ESTE</v>
      </c>
      <c r="B70" s="124">
        <v>631</v>
      </c>
      <c r="C70" s="126" t="str">
        <f>VLOOKUP(B70,'[1]LISTADO ATM'!$A$2:$B$822,2,0)</f>
        <v xml:space="preserve">ATM ASOCODEQUI (San Pedro) </v>
      </c>
      <c r="D70" s="125" t="s">
        <v>2551</v>
      </c>
      <c r="E70" s="128" t="s">
        <v>2582</v>
      </c>
    </row>
    <row r="71" spans="1:5" ht="17.399999999999999" x14ac:dyDescent="0.3">
      <c r="A71" s="94" t="str">
        <f>VLOOKUP(B71,'[1]LISTADO ATM'!$A$2:$C$822,3,0)</f>
        <v>NORTE</v>
      </c>
      <c r="B71" s="138">
        <v>775</v>
      </c>
      <c r="C71" s="126" t="str">
        <f>VLOOKUP(B71,'[1]LISTADO ATM'!$A$2:$B$822,2,0)</f>
        <v xml:space="preserve">ATM S/M Lilo (Montecristi) </v>
      </c>
      <c r="D71" s="125" t="s">
        <v>2551</v>
      </c>
      <c r="E71" s="128" t="s">
        <v>2583</v>
      </c>
    </row>
    <row r="72" spans="1:5" ht="17.399999999999999" x14ac:dyDescent="0.3">
      <c r="A72" s="94" t="str">
        <f>VLOOKUP(B72,'[1]LISTADO ATM'!$A$2:$C$822,3,0)</f>
        <v>DISTRITO NACIONAL</v>
      </c>
      <c r="B72" s="138">
        <v>708</v>
      </c>
      <c r="C72" s="126" t="str">
        <f>VLOOKUP(B72,'[1]LISTADO ATM'!$A$2:$B$822,2,0)</f>
        <v xml:space="preserve">ATM El Vestir De Hoy </v>
      </c>
      <c r="D72" s="125" t="s">
        <v>2551</v>
      </c>
      <c r="E72" s="139">
        <v>3335901334</v>
      </c>
    </row>
    <row r="73" spans="1:5" ht="17.399999999999999" x14ac:dyDescent="0.3">
      <c r="A73" s="94" t="str">
        <f>VLOOKUP(B73,'[1]LISTADO ATM'!$A$2:$C$822,3,0)</f>
        <v>NORTE</v>
      </c>
      <c r="B73" s="138">
        <v>291</v>
      </c>
      <c r="C73" s="126" t="str">
        <f>VLOOKUP(B73,'[1]LISTADO ATM'!$A$2:$B$822,2,0)</f>
        <v xml:space="preserve">ATM S/M Jumbo Las Colinas </v>
      </c>
      <c r="D73" s="125" t="s">
        <v>2551</v>
      </c>
      <c r="E73" s="139">
        <v>3335903138</v>
      </c>
    </row>
    <row r="74" spans="1:5" ht="17.399999999999999" x14ac:dyDescent="0.3">
      <c r="A74" s="94" t="str">
        <f>VLOOKUP(B74,'[1]LISTADO ATM'!$A$2:$C$822,3,0)</f>
        <v>DISTRITO NACIONAL</v>
      </c>
      <c r="B74" s="138">
        <v>938</v>
      </c>
      <c r="C74" s="126" t="str">
        <f>VLOOKUP(B74,'[1]LISTADO ATM'!$A$2:$B$822,2,0)</f>
        <v xml:space="preserve">ATM Autobanco Oficina Filadelfia Plaza </v>
      </c>
      <c r="D74" s="125" t="s">
        <v>2551</v>
      </c>
      <c r="E74" s="139">
        <v>3335903181</v>
      </c>
    </row>
    <row r="75" spans="1:5" ht="18" customHeight="1" x14ac:dyDescent="0.3">
      <c r="A75" s="94" t="str">
        <f>VLOOKUP(B75,'[1]LISTADO ATM'!$A$2:$C$822,3,0)</f>
        <v>DISTRITO NACIONAL</v>
      </c>
      <c r="B75" s="138">
        <v>970</v>
      </c>
      <c r="C75" s="126" t="str">
        <f>VLOOKUP(B75,'[1]LISTADO ATM'!$A$2:$B$822,2,0)</f>
        <v xml:space="preserve">ATM S/M Olé Haina </v>
      </c>
      <c r="D75" s="125" t="s">
        <v>2551</v>
      </c>
      <c r="E75" s="139" t="s">
        <v>2584</v>
      </c>
    </row>
    <row r="76" spans="1:5" ht="17.399999999999999" x14ac:dyDescent="0.3">
      <c r="A76" s="94" t="str">
        <f>VLOOKUP(B76,'[1]LISTADO ATM'!$A$2:$C$822,3,0)</f>
        <v>NORTE</v>
      </c>
      <c r="B76" s="138">
        <v>864</v>
      </c>
      <c r="C76" s="126" t="str">
        <f>VLOOKUP(B76,'[1]LISTADO ATM'!$A$2:$B$822,2,0)</f>
        <v xml:space="preserve">ATM Palmares Mall (San Francisco) </v>
      </c>
      <c r="D76" s="125" t="s">
        <v>2551</v>
      </c>
      <c r="E76" s="139" t="s">
        <v>2585</v>
      </c>
    </row>
    <row r="77" spans="1:5" ht="17.25" customHeight="1" x14ac:dyDescent="0.3">
      <c r="A77" s="94" t="e">
        <f>VLOOKUP(B77,'[1]LISTADO ATM'!$A$2:$C$822,3,0)</f>
        <v>#N/A</v>
      </c>
      <c r="B77" s="138"/>
      <c r="C77" s="126" t="e">
        <f>VLOOKUP(B77,'[1]LISTADO ATM'!$A$2:$B$822,2,0)</f>
        <v>#N/A</v>
      </c>
      <c r="D77" s="125" t="s">
        <v>2551</v>
      </c>
      <c r="E77" s="128"/>
    </row>
    <row r="78" spans="1:5" ht="17.25" customHeight="1" x14ac:dyDescent="0.3">
      <c r="A78" s="94" t="e">
        <f>VLOOKUP(B78,'[1]LISTADO ATM'!$A$2:$C$822,3,0)</f>
        <v>#N/A</v>
      </c>
      <c r="B78" s="138"/>
      <c r="C78" s="126" t="e">
        <f>VLOOKUP(B78,'[1]LISTADO ATM'!$A$2:$B$822,2,0)</f>
        <v>#N/A</v>
      </c>
      <c r="D78" s="125" t="s">
        <v>2551</v>
      </c>
      <c r="E78" s="128"/>
    </row>
    <row r="79" spans="1:5" ht="17.25" customHeight="1" x14ac:dyDescent="0.3">
      <c r="A79" s="94" t="e">
        <f>VLOOKUP(B79,'[1]LISTADO ATM'!$A$2:$C$822,3,0)</f>
        <v>#N/A</v>
      </c>
      <c r="B79" s="138"/>
      <c r="C79" s="126" t="e">
        <f>VLOOKUP(B79,'[1]LISTADO ATM'!$A$2:$B$822,2,0)</f>
        <v>#N/A</v>
      </c>
      <c r="D79" s="125" t="s">
        <v>2551</v>
      </c>
      <c r="E79" s="128"/>
    </row>
    <row r="80" spans="1:5" ht="17.25" customHeight="1" thickBot="1" x14ac:dyDescent="0.35">
      <c r="A80" s="97" t="s">
        <v>2473</v>
      </c>
      <c r="B80" s="140">
        <f>COUNT(B9:B76)</f>
        <v>68</v>
      </c>
      <c r="C80" s="175"/>
      <c r="D80" s="176"/>
      <c r="E80" s="177"/>
    </row>
    <row r="81" spans="1:5" ht="17.25" customHeight="1" x14ac:dyDescent="0.3">
      <c r="B81" s="99"/>
      <c r="E81" s="99"/>
    </row>
    <row r="82" spans="1:5" ht="17.25" customHeight="1" x14ac:dyDescent="0.3">
      <c r="A82" s="184" t="s">
        <v>2474</v>
      </c>
      <c r="B82" s="185"/>
      <c r="C82" s="185"/>
      <c r="D82" s="185"/>
      <c r="E82" s="186"/>
    </row>
    <row r="83" spans="1:5" ht="17.25" customHeight="1" x14ac:dyDescent="0.3">
      <c r="A83" s="96" t="s">
        <v>15</v>
      </c>
      <c r="B83" s="96" t="s">
        <v>2416</v>
      </c>
      <c r="C83" s="96" t="s">
        <v>46</v>
      </c>
      <c r="D83" s="96" t="s">
        <v>2419</v>
      </c>
      <c r="E83" s="96" t="s">
        <v>2417</v>
      </c>
    </row>
    <row r="84" spans="1:5" ht="17.25" customHeight="1" x14ac:dyDescent="0.3">
      <c r="A84" s="94" t="str">
        <f>VLOOKUP(B84,'[1]LISTADO ATM'!$A$2:$C$822,3,0)</f>
        <v>NORTE</v>
      </c>
      <c r="B84" s="124">
        <v>877</v>
      </c>
      <c r="C84" s="126" t="str">
        <f>VLOOKUP(B84,'[1]LISTADO ATM'!$A$2:$B$822,2,0)</f>
        <v xml:space="preserve">ATM Estación Los Samanes (Ranchito, La Vega) </v>
      </c>
      <c r="D84" s="125" t="s">
        <v>2544</v>
      </c>
      <c r="E84" s="126" t="s">
        <v>2594</v>
      </c>
    </row>
    <row r="85" spans="1:5" ht="17.25" customHeight="1" x14ac:dyDescent="0.3">
      <c r="A85" s="94" t="str">
        <f>VLOOKUP(B85,'[1]LISTADO ATM'!$A$2:$C$822,3,0)</f>
        <v>DISTRITO NACIONAL</v>
      </c>
      <c r="B85" s="124">
        <v>70</v>
      </c>
      <c r="C85" s="126" t="str">
        <f>VLOOKUP(B85,'[1]LISTADO ATM'!$A$2:$B$822,2,0)</f>
        <v xml:space="preserve">ATM Autoservicio Plaza Lama Zona Oriental </v>
      </c>
      <c r="D85" s="125" t="s">
        <v>2544</v>
      </c>
      <c r="E85" s="126">
        <v>3335902692</v>
      </c>
    </row>
    <row r="86" spans="1:5" ht="18.75" customHeight="1" x14ac:dyDescent="0.3">
      <c r="A86" s="94" t="str">
        <f>VLOOKUP(B86,'[1]LISTADO ATM'!$A$2:$C$822,3,0)</f>
        <v>ESTE</v>
      </c>
      <c r="B86" s="124">
        <v>399</v>
      </c>
      <c r="C86" s="126" t="str">
        <f>VLOOKUP(B86,'[1]LISTADO ATM'!$A$2:$B$822,2,0)</f>
        <v xml:space="preserve">ATM Oficina La Romana II </v>
      </c>
      <c r="D86" s="125" t="s">
        <v>2544</v>
      </c>
      <c r="E86" s="126">
        <v>3335903134</v>
      </c>
    </row>
    <row r="87" spans="1:5" ht="17.399999999999999" x14ac:dyDescent="0.3">
      <c r="A87" s="94" t="str">
        <f>VLOOKUP(B87,'[1]LISTADO ATM'!$A$2:$C$822,3,0)</f>
        <v>NORTE</v>
      </c>
      <c r="B87" s="124">
        <v>277</v>
      </c>
      <c r="C87" s="126" t="str">
        <f>VLOOKUP(B87,'[1]LISTADO ATM'!$A$2:$B$822,2,0)</f>
        <v xml:space="preserve">ATM Oficina Duarte (Santiago) </v>
      </c>
      <c r="D87" s="125" t="s">
        <v>2544</v>
      </c>
      <c r="E87" s="126">
        <v>3335903139</v>
      </c>
    </row>
    <row r="88" spans="1:5" ht="17.399999999999999" x14ac:dyDescent="0.3">
      <c r="A88" s="94" t="str">
        <f>VLOOKUP(B88,'[1]LISTADO ATM'!$A$2:$C$822,3,0)</f>
        <v>DISTRITO NACIONAL</v>
      </c>
      <c r="B88" s="124">
        <v>87</v>
      </c>
      <c r="C88" s="126" t="str">
        <f>VLOOKUP(B88,'[1]LISTADO ATM'!$A$2:$B$822,2,0)</f>
        <v xml:space="preserve">ATM Autoservicio Sarasota </v>
      </c>
      <c r="D88" s="125" t="s">
        <v>2544</v>
      </c>
      <c r="E88" s="126">
        <v>3335903190</v>
      </c>
    </row>
    <row r="89" spans="1:5" ht="18.75" customHeight="1" x14ac:dyDescent="0.3">
      <c r="A89" s="94" t="e">
        <f>VLOOKUP(B89,'[1]LISTADO ATM'!$A$2:$C$822,3,0)</f>
        <v>#N/A</v>
      </c>
      <c r="B89" s="124"/>
      <c r="C89" s="126" t="e">
        <f>VLOOKUP(B89,'[1]LISTADO ATM'!$A$2:$B$822,2,0)</f>
        <v>#N/A</v>
      </c>
      <c r="D89" s="125" t="s">
        <v>2544</v>
      </c>
      <c r="E89" s="145"/>
    </row>
    <row r="90" spans="1:5" ht="17.25" customHeight="1" x14ac:dyDescent="0.3">
      <c r="A90" s="94" t="e">
        <f>VLOOKUP(B90,'[1]LISTADO ATM'!$A$2:$C$822,3,0)</f>
        <v>#N/A</v>
      </c>
      <c r="B90" s="124"/>
      <c r="C90" s="126" t="e">
        <f>VLOOKUP(B90,'[1]LISTADO ATM'!$A$2:$B$822,2,0)</f>
        <v>#N/A</v>
      </c>
      <c r="D90" s="125" t="s">
        <v>2544</v>
      </c>
      <c r="E90" s="145"/>
    </row>
    <row r="91" spans="1:5" ht="18" thickBot="1" x14ac:dyDescent="0.35">
      <c r="A91" s="97" t="s">
        <v>2473</v>
      </c>
      <c r="B91" s="140">
        <f>COUNT(B84:B90)</f>
        <v>5</v>
      </c>
      <c r="C91" s="175"/>
      <c r="D91" s="176"/>
      <c r="E91" s="177"/>
    </row>
    <row r="92" spans="1:5" ht="15" thickBot="1" x14ac:dyDescent="0.35">
      <c r="B92" s="99"/>
      <c r="E92" s="99"/>
    </row>
    <row r="93" spans="1:5" ht="18" thickBot="1" x14ac:dyDescent="0.35">
      <c r="A93" s="165" t="s">
        <v>2475</v>
      </c>
      <c r="B93" s="166"/>
      <c r="C93" s="166"/>
      <c r="D93" s="166"/>
      <c r="E93" s="167"/>
    </row>
    <row r="94" spans="1:5" ht="17.399999999999999" x14ac:dyDescent="0.3">
      <c r="A94" s="96" t="s">
        <v>15</v>
      </c>
      <c r="B94" s="96" t="s">
        <v>2416</v>
      </c>
      <c r="C94" s="96" t="s">
        <v>46</v>
      </c>
      <c r="D94" s="96" t="s">
        <v>2419</v>
      </c>
      <c r="E94" s="96" t="s">
        <v>2417</v>
      </c>
    </row>
    <row r="95" spans="1:5" ht="17.399999999999999" x14ac:dyDescent="0.3">
      <c r="A95" s="124" t="str">
        <f>VLOOKUP(B95,'[1]LISTADO ATM'!$A$2:$C$822,3,0)</f>
        <v>DISTRITO NACIONAL</v>
      </c>
      <c r="B95" s="124">
        <v>593</v>
      </c>
      <c r="C95" s="124" t="str">
        <f>VLOOKUP(B95,'[1]LISTADO ATM'!$A$2:$B$822,2,0)</f>
        <v xml:space="preserve">ATM Ministerio Fuerzas Armadas II </v>
      </c>
      <c r="D95" s="127" t="s">
        <v>2437</v>
      </c>
      <c r="E95" s="128">
        <v>3335902252</v>
      </c>
    </row>
    <row r="96" spans="1:5" ht="17.399999999999999" x14ac:dyDescent="0.3">
      <c r="A96" s="124" t="str">
        <f>VLOOKUP(B96,'[1]LISTADO ATM'!$A$2:$C$822,3,0)</f>
        <v>DISTRITO NACIONAL</v>
      </c>
      <c r="B96" s="124">
        <v>717</v>
      </c>
      <c r="C96" s="124" t="str">
        <f>VLOOKUP(B96,'[1]LISTADO ATM'!$A$2:$B$822,2,0)</f>
        <v xml:space="preserve">ATM Oficina Los Alcarrizos </v>
      </c>
      <c r="D96" s="127" t="s">
        <v>2437</v>
      </c>
      <c r="E96" s="128">
        <v>3335903168</v>
      </c>
    </row>
    <row r="97" spans="1:5" ht="17.399999999999999" x14ac:dyDescent="0.3">
      <c r="A97" s="124" t="str">
        <f>VLOOKUP(B97,'[1]LISTADO ATM'!$A$2:$C$822,3,0)</f>
        <v>ESTE</v>
      </c>
      <c r="B97" s="124">
        <v>634</v>
      </c>
      <c r="C97" s="124" t="str">
        <f>VLOOKUP(B97,'[1]LISTADO ATM'!$A$2:$B$822,2,0)</f>
        <v xml:space="preserve">ATM Ayuntamiento Los Llanos (SPM) </v>
      </c>
      <c r="D97" s="127" t="s">
        <v>2437</v>
      </c>
      <c r="E97" s="128" t="s">
        <v>2595</v>
      </c>
    </row>
    <row r="98" spans="1:5" ht="17.399999999999999" x14ac:dyDescent="0.3">
      <c r="A98" s="124" t="str">
        <f>VLOOKUP(B98,'[1]LISTADO ATM'!$A$2:$C$822,3,0)</f>
        <v>DISTRITO NACIONAL</v>
      </c>
      <c r="B98" s="124">
        <v>165</v>
      </c>
      <c r="C98" s="124" t="str">
        <f>VLOOKUP(B98,'[1]LISTADO ATM'!$A$2:$B$822,2,0)</f>
        <v>ATM Autoservicio Megacentro</v>
      </c>
      <c r="D98" s="127" t="s">
        <v>2437</v>
      </c>
      <c r="E98" s="128" t="s">
        <v>2596</v>
      </c>
    </row>
    <row r="99" spans="1:5" ht="17.399999999999999" x14ac:dyDescent="0.3">
      <c r="A99" s="124" t="str">
        <f>VLOOKUP(B99,'[1]LISTADO ATM'!$A$2:$C$822,3,0)</f>
        <v>DISTRITO NACIONAL</v>
      </c>
      <c r="B99" s="124">
        <v>701</v>
      </c>
      <c r="C99" s="124" t="str">
        <f>VLOOKUP(B99,'[1]LISTADO ATM'!$A$2:$B$822,2,0)</f>
        <v>ATM Autoservicio Los Alcarrizos</v>
      </c>
      <c r="D99" s="127" t="s">
        <v>2437</v>
      </c>
      <c r="E99" s="128" t="s">
        <v>2597</v>
      </c>
    </row>
    <row r="100" spans="1:5" ht="17.399999999999999" x14ac:dyDescent="0.3">
      <c r="A100" s="124" t="str">
        <f>VLOOKUP(B100,'[1]LISTADO ATM'!$A$2:$C$822,3,0)</f>
        <v>DISTRITO NACIONAL</v>
      </c>
      <c r="B100" s="124">
        <v>887</v>
      </c>
      <c r="C100" s="124" t="str">
        <f>VLOOKUP(B100,'[1]LISTADO ATM'!$A$2:$B$822,2,0)</f>
        <v>ATM S/M Bravo Los Proceres</v>
      </c>
      <c r="D100" s="127" t="s">
        <v>2437</v>
      </c>
      <c r="E100" s="128" t="s">
        <v>2598</v>
      </c>
    </row>
    <row r="101" spans="1:5" ht="17.399999999999999" x14ac:dyDescent="0.3">
      <c r="A101" s="124" t="str">
        <f>VLOOKUP(B101,'[1]LISTADO ATM'!$A$2:$C$822,3,0)</f>
        <v>SUR</v>
      </c>
      <c r="B101" s="124">
        <v>781</v>
      </c>
      <c r="C101" s="124" t="str">
        <f>VLOOKUP(B101,'[1]LISTADO ATM'!$A$2:$B$822,2,0)</f>
        <v xml:space="preserve">ATM Estación Isla Barahona </v>
      </c>
      <c r="D101" s="127" t="s">
        <v>2437</v>
      </c>
      <c r="E101" s="128" t="s">
        <v>2599</v>
      </c>
    </row>
    <row r="102" spans="1:5" ht="17.399999999999999" x14ac:dyDescent="0.3">
      <c r="A102" s="124" t="str">
        <f>VLOOKUP(B102,'[1]LISTADO ATM'!$A$2:$C$822,3,0)</f>
        <v>DISTRITO NACIONAL</v>
      </c>
      <c r="B102" s="124">
        <v>461</v>
      </c>
      <c r="C102" s="124" t="str">
        <f>VLOOKUP(B102,'[1]LISTADO ATM'!$A$2:$B$822,2,0)</f>
        <v xml:space="preserve">ATM Autobanco Sarasota I </v>
      </c>
      <c r="D102" s="127" t="s">
        <v>2437</v>
      </c>
      <c r="E102" s="128" t="s">
        <v>2600</v>
      </c>
    </row>
    <row r="103" spans="1:5" ht="17.399999999999999" x14ac:dyDescent="0.3">
      <c r="A103" s="124" t="str">
        <f>VLOOKUP(B103,'[1]LISTADO ATM'!$A$2:$C$822,3,0)</f>
        <v>NORTE</v>
      </c>
      <c r="B103" s="124">
        <v>749</v>
      </c>
      <c r="C103" s="124" t="str">
        <f>VLOOKUP(B103,'[1]LISTADO ATM'!$A$2:$B$822,2,0)</f>
        <v xml:space="preserve">ATM Oficina Yaque </v>
      </c>
      <c r="D103" s="127" t="s">
        <v>2437</v>
      </c>
      <c r="E103" s="128" t="s">
        <v>2601</v>
      </c>
    </row>
    <row r="104" spans="1:5" ht="17.399999999999999" x14ac:dyDescent="0.3">
      <c r="A104" s="124" t="str">
        <f>VLOOKUP(B104,'[1]LISTADO ATM'!$A$2:$C$822,3,0)</f>
        <v>SUR</v>
      </c>
      <c r="B104" s="124">
        <v>512</v>
      </c>
      <c r="C104" s="124" t="str">
        <f>VLOOKUP(B104,'[1]LISTADO ATM'!$A$2:$B$822,2,0)</f>
        <v>ATM Plaza Jesús Ferreira</v>
      </c>
      <c r="D104" s="127" t="s">
        <v>2437</v>
      </c>
      <c r="E104" s="128" t="s">
        <v>2602</v>
      </c>
    </row>
    <row r="105" spans="1:5" ht="17.399999999999999" x14ac:dyDescent="0.3">
      <c r="A105" s="124" t="str">
        <f>VLOOKUP(B105,'[1]LISTADO ATM'!$A$2:$C$822,3,0)</f>
        <v>NORTE</v>
      </c>
      <c r="B105" s="124">
        <v>431</v>
      </c>
      <c r="C105" s="124" t="str">
        <f>VLOOKUP(B105,'[1]LISTADO ATM'!$A$2:$B$822,2,0)</f>
        <v xml:space="preserve">ATM Autoservicio Sol (Santiago) </v>
      </c>
      <c r="D105" s="127" t="s">
        <v>2437</v>
      </c>
      <c r="E105" s="128">
        <v>3335903461</v>
      </c>
    </row>
    <row r="106" spans="1:5" ht="17.399999999999999" x14ac:dyDescent="0.3">
      <c r="A106" s="124" t="str">
        <f>VLOOKUP(B106,'[1]LISTADO ATM'!$A$2:$C$822,3,0)</f>
        <v>NORTE</v>
      </c>
      <c r="B106" s="124">
        <v>142</v>
      </c>
      <c r="C106" s="124" t="str">
        <f>VLOOKUP(B106,'[1]LISTADO ATM'!$A$2:$B$822,2,0)</f>
        <v xml:space="preserve">ATM Centro de Caja Galerías Bonao </v>
      </c>
      <c r="D106" s="127" t="s">
        <v>2437</v>
      </c>
      <c r="E106" s="128">
        <v>3335903469</v>
      </c>
    </row>
    <row r="107" spans="1:5" ht="17.399999999999999" x14ac:dyDescent="0.3">
      <c r="A107" s="124" t="str">
        <f>VLOOKUP(B107,'[1]LISTADO ATM'!$A$2:$C$822,3,0)</f>
        <v>DISTRITO NACIONAL</v>
      </c>
      <c r="B107" s="124">
        <v>993</v>
      </c>
      <c r="C107" s="124" t="str">
        <f>VLOOKUP(B107,'[1]LISTADO ATM'!$A$2:$B$822,2,0)</f>
        <v xml:space="preserve">ATM Centro Medico Integral II </v>
      </c>
      <c r="D107" s="127" t="s">
        <v>2437</v>
      </c>
      <c r="E107" s="128">
        <v>3335903470</v>
      </c>
    </row>
    <row r="108" spans="1:5" ht="17.399999999999999" x14ac:dyDescent="0.3">
      <c r="A108" s="124" t="str">
        <f>VLOOKUP(B108,'[1]LISTADO ATM'!$A$2:$C$822,3,0)</f>
        <v>DISTRITO NACIONAL</v>
      </c>
      <c r="B108" s="124">
        <v>54</v>
      </c>
      <c r="C108" s="124" t="str">
        <f>VLOOKUP(B108,'[1]LISTADO ATM'!$A$2:$B$822,2,0)</f>
        <v xml:space="preserve">ATM Autoservicio Galería 360 </v>
      </c>
      <c r="D108" s="127" t="s">
        <v>2437</v>
      </c>
      <c r="E108" s="128">
        <v>3335903478</v>
      </c>
    </row>
    <row r="109" spans="1:5" ht="17.399999999999999" x14ac:dyDescent="0.3">
      <c r="A109" s="124" t="str">
        <f>VLOOKUP(B109,'[1]LISTADO ATM'!$A$2:$C$822,3,0)</f>
        <v>DISTRITO NACIONAL</v>
      </c>
      <c r="B109" s="124">
        <v>721</v>
      </c>
      <c r="C109" s="124" t="str">
        <f>VLOOKUP(B109,'[1]LISTADO ATM'!$A$2:$B$822,2,0)</f>
        <v xml:space="preserve">ATM Oficina Charles de Gaulle II </v>
      </c>
      <c r="D109" s="127" t="s">
        <v>2437</v>
      </c>
      <c r="E109" s="128">
        <v>3335903479</v>
      </c>
    </row>
    <row r="110" spans="1:5" ht="17.399999999999999" x14ac:dyDescent="0.3">
      <c r="A110" s="124" t="str">
        <f>VLOOKUP(B110,'[1]LISTADO ATM'!$A$2:$C$822,3,0)</f>
        <v>NORTE</v>
      </c>
      <c r="B110" s="124">
        <v>950</v>
      </c>
      <c r="C110" s="124" t="str">
        <f>VLOOKUP(B110,'[1]LISTADO ATM'!$A$2:$B$822,2,0)</f>
        <v xml:space="preserve">ATM Oficina Monterrico </v>
      </c>
      <c r="D110" s="127" t="s">
        <v>2437</v>
      </c>
      <c r="E110" s="128">
        <v>3335903480</v>
      </c>
    </row>
    <row r="111" spans="1:5" ht="17.399999999999999" x14ac:dyDescent="0.3">
      <c r="A111" s="124" t="str">
        <f>VLOOKUP(B111,'[1]LISTADO ATM'!$A$2:$C$822,3,0)</f>
        <v>NORTE</v>
      </c>
      <c r="B111" s="124">
        <v>965</v>
      </c>
      <c r="C111" s="124" t="str">
        <f>VLOOKUP(B111,'[1]LISTADO ATM'!$A$2:$B$822,2,0)</f>
        <v xml:space="preserve">ATM S/M La Fuente FUN (Santiago) </v>
      </c>
      <c r="D111" s="127" t="s">
        <v>2437</v>
      </c>
      <c r="E111" s="128">
        <v>3335903481</v>
      </c>
    </row>
    <row r="112" spans="1:5" ht="17.399999999999999" x14ac:dyDescent="0.3">
      <c r="A112" s="124" t="str">
        <f>VLOOKUP(B112,'[1]LISTADO ATM'!$A$2:$C$822,3,0)</f>
        <v>DISTRITO NACIONAL</v>
      </c>
      <c r="B112" s="124">
        <v>967</v>
      </c>
      <c r="C112" s="124" t="str">
        <f>VLOOKUP(B112,'[1]LISTADO ATM'!$A$2:$B$822,2,0)</f>
        <v xml:space="preserve">ATM UNP Hiper Olé Autopista Duarte </v>
      </c>
      <c r="D112" s="127" t="s">
        <v>2437</v>
      </c>
      <c r="E112" s="128">
        <v>3335903482</v>
      </c>
    </row>
    <row r="113" spans="1:5" ht="18" thickBot="1" x14ac:dyDescent="0.35">
      <c r="A113" s="116"/>
      <c r="B113" s="140">
        <f>COUNT(B95:B112)</f>
        <v>18</v>
      </c>
      <c r="C113" s="105"/>
      <c r="D113" s="105"/>
      <c r="E113" s="105"/>
    </row>
    <row r="114" spans="1:5" ht="15" thickBot="1" x14ac:dyDescent="0.35">
      <c r="B114" s="99"/>
      <c r="E114" s="99"/>
    </row>
    <row r="115" spans="1:5" ht="18" thickBot="1" x14ac:dyDescent="0.35">
      <c r="A115" s="165" t="s">
        <v>2535</v>
      </c>
      <c r="B115" s="166"/>
      <c r="C115" s="166"/>
      <c r="D115" s="166"/>
      <c r="E115" s="167"/>
    </row>
    <row r="116" spans="1:5" ht="17.399999999999999" x14ac:dyDescent="0.3">
      <c r="A116" s="96" t="s">
        <v>15</v>
      </c>
      <c r="B116" s="96" t="s">
        <v>2416</v>
      </c>
      <c r="C116" s="96" t="s">
        <v>46</v>
      </c>
      <c r="D116" s="96" t="s">
        <v>2419</v>
      </c>
      <c r="E116" s="96" t="s">
        <v>2417</v>
      </c>
    </row>
    <row r="117" spans="1:5" ht="17.399999999999999" x14ac:dyDescent="0.3">
      <c r="A117" s="94" t="str">
        <f>VLOOKUP(B117,'[1]LISTADO ATM'!$A$2:$C$822,3,0)</f>
        <v>DISTRITO NACIONAL</v>
      </c>
      <c r="B117" s="124">
        <v>578</v>
      </c>
      <c r="C117" s="126" t="str">
        <f>VLOOKUP(B117,'[1]LISTADO ATM'!$A$2:$B$822,2,0)</f>
        <v xml:space="preserve">ATM Procuraduría General de la República </v>
      </c>
      <c r="D117" s="124" t="s">
        <v>2482</v>
      </c>
      <c r="E117" s="139">
        <v>3335903092</v>
      </c>
    </row>
    <row r="118" spans="1:5" ht="17.399999999999999" x14ac:dyDescent="0.3">
      <c r="A118" s="94" t="str">
        <f>VLOOKUP(B118,'[1]LISTADO ATM'!$A$2:$C$822,3,0)</f>
        <v>DISTRITO NACIONAL</v>
      </c>
      <c r="B118" s="124">
        <v>43</v>
      </c>
      <c r="C118" s="126" t="str">
        <f>VLOOKUP(B118,'[1]LISTADO ATM'!$A$2:$B$822,2,0)</f>
        <v xml:space="preserve">ATM Zona Franca San Isidro </v>
      </c>
      <c r="D118" s="124" t="s">
        <v>2482</v>
      </c>
      <c r="E118" s="139">
        <v>3335903097</v>
      </c>
    </row>
    <row r="119" spans="1:5" ht="17.399999999999999" x14ac:dyDescent="0.3">
      <c r="A119" s="94" t="str">
        <f>VLOOKUP(B119,'[1]LISTADO ATM'!$A$2:$C$822,3,0)</f>
        <v>DISTRITO NACIONAL</v>
      </c>
      <c r="B119" s="124">
        <v>678</v>
      </c>
      <c r="C119" s="126" t="str">
        <f>VLOOKUP(B119,'[1]LISTADO ATM'!$A$2:$B$822,2,0)</f>
        <v>ATM Eco Petroleo San Isidro</v>
      </c>
      <c r="D119" s="124" t="s">
        <v>2482</v>
      </c>
      <c r="E119" s="139">
        <v>3335903094</v>
      </c>
    </row>
    <row r="120" spans="1:5" ht="17.399999999999999" x14ac:dyDescent="0.3">
      <c r="A120" s="94" t="str">
        <f>VLOOKUP(B120,'[1]LISTADO ATM'!$A$2:$C$822,3,0)</f>
        <v>DISTRITO NACIONAL</v>
      </c>
      <c r="B120" s="124">
        <v>755</v>
      </c>
      <c r="C120" s="126" t="str">
        <f>VLOOKUP(B120,'[1]LISTADO ATM'!$A$2:$B$822,2,0)</f>
        <v xml:space="preserve">ATM Oficina Galería del Este (Plaza) </v>
      </c>
      <c r="D120" s="124" t="s">
        <v>2482</v>
      </c>
      <c r="E120" s="139">
        <v>3335903143</v>
      </c>
    </row>
    <row r="121" spans="1:5" ht="17.399999999999999" x14ac:dyDescent="0.3">
      <c r="A121" s="94" t="str">
        <f>VLOOKUP(B121,'[1]LISTADO ATM'!$A$2:$C$822,3,0)</f>
        <v>DISTRITO NACIONAL</v>
      </c>
      <c r="B121" s="124">
        <v>719</v>
      </c>
      <c r="C121" s="126" t="str">
        <f>VLOOKUP(B121,'[1]LISTADO ATM'!$A$2:$B$822,2,0)</f>
        <v xml:space="preserve">ATM Ayuntamiento Municipal San Luís </v>
      </c>
      <c r="D121" s="124" t="s">
        <v>2482</v>
      </c>
      <c r="E121" s="139">
        <v>3335903151</v>
      </c>
    </row>
    <row r="122" spans="1:5" ht="17.399999999999999" x14ac:dyDescent="0.3">
      <c r="A122" s="94" t="str">
        <f>VLOOKUP(B122,'[1]LISTADO ATM'!$A$2:$C$822,3,0)</f>
        <v>DISTRITO NACIONAL</v>
      </c>
      <c r="B122" s="124">
        <v>125</v>
      </c>
      <c r="C122" s="126" t="str">
        <f>VLOOKUP(B122,'[1]LISTADO ATM'!$A$2:$B$822,2,0)</f>
        <v xml:space="preserve">ATM Dirección General de Aduanas II </v>
      </c>
      <c r="D122" s="124" t="s">
        <v>2482</v>
      </c>
      <c r="E122" s="139">
        <v>3335903185</v>
      </c>
    </row>
    <row r="123" spans="1:5" ht="17.399999999999999" x14ac:dyDescent="0.3">
      <c r="A123" s="94" t="str">
        <f>VLOOKUP(B123,'[1]LISTADO ATM'!$A$2:$C$822,3,0)</f>
        <v>DISTRITO NACIONAL</v>
      </c>
      <c r="B123" s="124">
        <v>224</v>
      </c>
      <c r="C123" s="126" t="str">
        <f>VLOOKUP(B123,'[1]LISTADO ATM'!$A$2:$B$822,2,0)</f>
        <v xml:space="preserve">ATM S/M Nacional El Millón (Núñez de Cáceres) </v>
      </c>
      <c r="D123" s="124" t="s">
        <v>2482</v>
      </c>
      <c r="E123" s="139" t="s">
        <v>2603</v>
      </c>
    </row>
    <row r="124" spans="1:5" ht="17.399999999999999" x14ac:dyDescent="0.3">
      <c r="A124" s="94" t="str">
        <f>VLOOKUP(B124,'[1]LISTADO ATM'!$A$2:$C$822,3,0)</f>
        <v>DISTRITO NACIONAL</v>
      </c>
      <c r="B124" s="124">
        <v>676</v>
      </c>
      <c r="C124" s="126" t="str">
        <f>VLOOKUP(B124,'[1]LISTADO ATM'!$A$2:$B$822,2,0)</f>
        <v>ATM S/M Bravo Colina Del Oeste</v>
      </c>
      <c r="D124" s="124" t="s">
        <v>2482</v>
      </c>
      <c r="E124" s="139" t="s">
        <v>2604</v>
      </c>
    </row>
    <row r="125" spans="1:5" ht="18" thickBot="1" x14ac:dyDescent="0.35">
      <c r="A125" s="116" t="s">
        <v>2473</v>
      </c>
      <c r="B125" s="140">
        <f>COUNT(B117:B124)</f>
        <v>8</v>
      </c>
      <c r="C125" s="105"/>
      <c r="D125" s="105"/>
      <c r="E125" s="105"/>
    </row>
    <row r="126" spans="1:5" ht="15" thickBot="1" x14ac:dyDescent="0.35">
      <c r="B126" s="99"/>
      <c r="E126" s="99"/>
    </row>
    <row r="127" spans="1:5" ht="17.399999999999999" x14ac:dyDescent="0.3">
      <c r="A127" s="168" t="s">
        <v>2476</v>
      </c>
      <c r="B127" s="169"/>
      <c r="C127" s="169"/>
      <c r="D127" s="169"/>
      <c r="E127" s="170"/>
    </row>
    <row r="128" spans="1:5" ht="17.399999999999999" x14ac:dyDescent="0.3">
      <c r="A128" s="96" t="s">
        <v>15</v>
      </c>
      <c r="B128" s="96" t="s">
        <v>2416</v>
      </c>
      <c r="C128" s="98" t="s">
        <v>46</v>
      </c>
      <c r="D128" s="129" t="s">
        <v>2419</v>
      </c>
      <c r="E128" s="129" t="s">
        <v>2417</v>
      </c>
    </row>
    <row r="129" spans="1:5" ht="17.399999999999999" x14ac:dyDescent="0.3">
      <c r="A129" s="94" t="str">
        <f>VLOOKUP(B129,'[1]LISTADO ATM'!$A$2:$C$822,3,0)</f>
        <v>ESTE</v>
      </c>
      <c r="B129" s="124">
        <v>211</v>
      </c>
      <c r="C129" s="126" t="str">
        <f>VLOOKUP(B129,'[1]LISTADO ATM'!$A$2:$B$822,2,0)</f>
        <v xml:space="preserve">ATM Oficina La Romana I </v>
      </c>
      <c r="D129" s="122" t="s">
        <v>2548</v>
      </c>
      <c r="E129" s="126">
        <v>3335903133</v>
      </c>
    </row>
    <row r="130" spans="1:5" ht="17.399999999999999" x14ac:dyDescent="0.3">
      <c r="A130" s="94" t="str">
        <f>VLOOKUP(B130,'[1]LISTADO ATM'!$A$2:$C$822,3,0)</f>
        <v>DISTRITO NACIONAL</v>
      </c>
      <c r="B130" s="124">
        <v>818</v>
      </c>
      <c r="C130" s="126" t="str">
        <f>VLOOKUP(B130,'[1]LISTADO ATM'!$A$2:$B$822,2,0)</f>
        <v xml:space="preserve">ATM Juridicción Inmobiliaria </v>
      </c>
      <c r="D130" s="122" t="s">
        <v>2548</v>
      </c>
      <c r="E130" s="126">
        <v>3335902160</v>
      </c>
    </row>
    <row r="131" spans="1:5" ht="17.399999999999999" x14ac:dyDescent="0.3">
      <c r="A131" s="94" t="str">
        <f>VLOOKUP(B131,'[1]LISTADO ATM'!$A$2:$C$822,3,0)</f>
        <v>NORTE</v>
      </c>
      <c r="B131" s="124">
        <v>304</v>
      </c>
      <c r="C131" s="126" t="str">
        <f>VLOOKUP(B131,'[1]LISTADO ATM'!$A$2:$B$822,2,0)</f>
        <v xml:space="preserve">ATM Multicentro La Sirena Estrella Sadhala </v>
      </c>
      <c r="D131" s="148" t="s">
        <v>2549</v>
      </c>
      <c r="E131" s="126">
        <v>3335902864</v>
      </c>
    </row>
    <row r="132" spans="1:5" ht="17.399999999999999" x14ac:dyDescent="0.3">
      <c r="A132" s="94">
        <v>884</v>
      </c>
      <c r="B132" s="124">
        <v>39</v>
      </c>
      <c r="C132" s="126" t="str">
        <f>VLOOKUP(B132,'[1]LISTADO ATM'!$A$2:$B$822,2,0)</f>
        <v xml:space="preserve">ATM Oficina Ovando </v>
      </c>
      <c r="D132" s="122" t="s">
        <v>2548</v>
      </c>
      <c r="E132" s="126" t="s">
        <v>2605</v>
      </c>
    </row>
    <row r="133" spans="1:5" ht="18" thickBot="1" x14ac:dyDescent="0.35">
      <c r="A133" s="94" t="str">
        <f>VLOOKUP(B133,'[1]LISTADO ATM'!$A$2:$C$822,3,0)</f>
        <v>DISTRITO NACIONAL</v>
      </c>
      <c r="B133" s="124">
        <v>347</v>
      </c>
      <c r="C133" s="126" t="str">
        <f>VLOOKUP(B133,'[1]LISTADO ATM'!$A$2:$B$822,2,0)</f>
        <v>ATM Patio de Colombia</v>
      </c>
      <c r="D133" s="122" t="s">
        <v>2548</v>
      </c>
      <c r="E133" s="126">
        <v>3335903314</v>
      </c>
    </row>
    <row r="134" spans="1:5" ht="18" thickBot="1" x14ac:dyDescent="0.35">
      <c r="A134" s="97" t="s">
        <v>2473</v>
      </c>
      <c r="B134" s="144">
        <f>COUNT(B129:B133)</f>
        <v>5</v>
      </c>
      <c r="C134" s="105"/>
      <c r="D134" s="130"/>
      <c r="E134" s="130"/>
    </row>
    <row r="135" spans="1:5" ht="15" thickBot="1" x14ac:dyDescent="0.35">
      <c r="B135" s="99"/>
      <c r="E135" s="99"/>
    </row>
    <row r="136" spans="1:5" ht="18" thickBot="1" x14ac:dyDescent="0.35">
      <c r="A136" s="171" t="s">
        <v>2477</v>
      </c>
      <c r="B136" s="172"/>
      <c r="C136" s="93" t="s">
        <v>2412</v>
      </c>
      <c r="D136" s="99"/>
      <c r="E136" s="99"/>
    </row>
    <row r="137" spans="1:5" ht="18" thickBot="1" x14ac:dyDescent="0.35">
      <c r="A137" s="173">
        <f>+B113+B125+B134</f>
        <v>31</v>
      </c>
      <c r="B137" s="174"/>
    </row>
    <row r="138" spans="1:5" ht="15" thickBot="1" x14ac:dyDescent="0.35">
      <c r="B138" s="99"/>
      <c r="E138" s="99"/>
    </row>
    <row r="139" spans="1:5" ht="18" thickBot="1" x14ac:dyDescent="0.35">
      <c r="A139" s="165" t="s">
        <v>2478</v>
      </c>
      <c r="B139" s="166"/>
      <c r="C139" s="166"/>
      <c r="D139" s="166"/>
      <c r="E139" s="167"/>
    </row>
    <row r="140" spans="1:5" ht="17.399999999999999" x14ac:dyDescent="0.3">
      <c r="A140" s="100" t="s">
        <v>15</v>
      </c>
      <c r="B140" s="100" t="s">
        <v>2416</v>
      </c>
      <c r="C140" s="98" t="s">
        <v>46</v>
      </c>
      <c r="D140" s="163" t="s">
        <v>2419</v>
      </c>
      <c r="E140" s="164"/>
    </row>
    <row r="141" spans="1:5" ht="17.399999999999999" x14ac:dyDescent="0.3">
      <c r="A141" s="124" t="str">
        <f>VLOOKUP(B141,'[1]LISTADO ATM'!$A$2:$C$822,3,0)</f>
        <v>DISTRITO NACIONAL</v>
      </c>
      <c r="B141" s="124">
        <v>577</v>
      </c>
      <c r="C141" s="124" t="str">
        <f>VLOOKUP(B141,'[1]LISTADO ATM'!$A$2:$B$822,2,0)</f>
        <v xml:space="preserve">ATM Olé Ave. Duarte </v>
      </c>
      <c r="D141" s="161" t="s">
        <v>2556</v>
      </c>
      <c r="E141" s="162"/>
    </row>
    <row r="142" spans="1:5" ht="17.399999999999999" x14ac:dyDescent="0.3">
      <c r="A142" s="124" t="str">
        <f>VLOOKUP(B142,'[1]LISTADO ATM'!$A$2:$C$822,3,0)</f>
        <v>DISTRITO NACIONAL</v>
      </c>
      <c r="B142" s="124">
        <v>658</v>
      </c>
      <c r="C142" s="124" t="str">
        <f>VLOOKUP(B142,'[1]LISTADO ATM'!$A$2:$B$822,2,0)</f>
        <v>ATM Cámara de Cuentas</v>
      </c>
      <c r="D142" s="161" t="s">
        <v>2556</v>
      </c>
      <c r="E142" s="162"/>
    </row>
    <row r="143" spans="1:5" ht="17.399999999999999" x14ac:dyDescent="0.3">
      <c r="A143" s="94" t="s">
        <v>1274</v>
      </c>
      <c r="B143" s="124">
        <v>368</v>
      </c>
      <c r="C143" s="124" t="s">
        <v>2536</v>
      </c>
      <c r="D143" s="161" t="s">
        <v>2555</v>
      </c>
      <c r="E143" s="162"/>
    </row>
    <row r="144" spans="1:5" ht="17.399999999999999" x14ac:dyDescent="0.3">
      <c r="A144" s="124" t="str">
        <f>VLOOKUP(B144,'[1]LISTADO ATM'!$A$2:$C$822,3,0)</f>
        <v>NORTE</v>
      </c>
      <c r="B144" s="124">
        <v>805</v>
      </c>
      <c r="C144" s="124" t="str">
        <f>VLOOKUP(B144,'[1]LISTADO ATM'!$A$2:$B$822,2,0)</f>
        <v xml:space="preserve">ATM Be Live Grand Marién (Puerto Plata) </v>
      </c>
      <c r="D144" s="161" t="s">
        <v>2556</v>
      </c>
      <c r="E144" s="162"/>
    </row>
    <row r="145" spans="1:5" ht="17.399999999999999" x14ac:dyDescent="0.3">
      <c r="A145" s="124" t="str">
        <f>VLOOKUP(B145,'[1]LISTADO ATM'!$A$2:$C$822,3,0)</f>
        <v>SUR</v>
      </c>
      <c r="B145" s="124">
        <v>873</v>
      </c>
      <c r="C145" s="124" t="str">
        <f>VLOOKUP(B145,'[1]LISTADO ATM'!$A$2:$B$822,2,0)</f>
        <v xml:space="preserve">ATM Centro de Caja San Cristóbal II </v>
      </c>
      <c r="D145" s="161" t="s">
        <v>2606</v>
      </c>
      <c r="E145" s="162"/>
    </row>
    <row r="146" spans="1:5" ht="17.399999999999999" x14ac:dyDescent="0.3">
      <c r="A146" s="124" t="str">
        <f>VLOOKUP(B146,'[1]LISTADO ATM'!$A$2:$C$822,3,0)</f>
        <v>DISTRITO NACIONAL</v>
      </c>
      <c r="B146" s="124">
        <v>989</v>
      </c>
      <c r="C146" s="124" t="str">
        <f>VLOOKUP(B146,'[1]LISTADO ATM'!$A$2:$B$822,2,0)</f>
        <v xml:space="preserve">ATM Ministerio de Deportes </v>
      </c>
      <c r="D146" s="161" t="s">
        <v>2556</v>
      </c>
      <c r="E146" s="162"/>
    </row>
    <row r="147" spans="1:5" ht="17.399999999999999" x14ac:dyDescent="0.3">
      <c r="A147" s="124" t="str">
        <f>VLOOKUP(B147,'[1]LISTADO ATM'!$A$2:$C$822,3,0)</f>
        <v>DISTRITO NACIONAL</v>
      </c>
      <c r="B147" s="124">
        <v>347</v>
      </c>
      <c r="C147" s="124" t="str">
        <f>VLOOKUP(B147,'[1]LISTADO ATM'!$A$2:$B$822,2,0)</f>
        <v>ATM Patio de Colombia</v>
      </c>
      <c r="D147" s="161" t="s">
        <v>2556</v>
      </c>
      <c r="E147" s="162"/>
    </row>
    <row r="148" spans="1:5" ht="17.399999999999999" x14ac:dyDescent="0.3">
      <c r="A148" s="124" t="str">
        <f>VLOOKUP(B148,'[1]LISTADO ATM'!$A$2:$C$822,3,0)</f>
        <v>SUR</v>
      </c>
      <c r="B148" s="124">
        <v>403</v>
      </c>
      <c r="C148" s="124" t="str">
        <f>VLOOKUP(B148,'[1]LISTADO ATM'!$A$2:$B$822,2,0)</f>
        <v xml:space="preserve">ATM Oficina Vicente Noble </v>
      </c>
      <c r="D148" s="161" t="s">
        <v>2556</v>
      </c>
      <c r="E148" s="162"/>
    </row>
    <row r="149" spans="1:5" ht="17.399999999999999" x14ac:dyDescent="0.3">
      <c r="A149" s="124" t="str">
        <f>VLOOKUP(B149,'[1]LISTADO ATM'!$A$2:$C$822,3,0)</f>
        <v>DISTRITO NACIONAL</v>
      </c>
      <c r="B149" s="124">
        <v>516</v>
      </c>
      <c r="C149" s="124" t="str">
        <f>VLOOKUP(B149,'[1]LISTADO ATM'!$A$2:$B$822,2,0)</f>
        <v xml:space="preserve">ATM Oficina Gascue </v>
      </c>
      <c r="D149" s="161" t="s">
        <v>2556</v>
      </c>
      <c r="E149" s="162"/>
    </row>
    <row r="150" spans="1:5" ht="17.399999999999999" x14ac:dyDescent="0.3">
      <c r="A150" s="124" t="str">
        <f>VLOOKUP(B150,'[1]LISTADO ATM'!$A$2:$C$822,3,0)</f>
        <v>DISTRITO NACIONAL</v>
      </c>
      <c r="B150" s="124">
        <v>539</v>
      </c>
      <c r="C150" s="124" t="str">
        <f>VLOOKUP(B150,'[1]LISTADO ATM'!$A$2:$B$822,2,0)</f>
        <v>ATM S/M La Cadena Los Proceres</v>
      </c>
      <c r="D150" s="161" t="s">
        <v>2556</v>
      </c>
      <c r="E150" s="162"/>
    </row>
    <row r="151" spans="1:5" ht="17.399999999999999" x14ac:dyDescent="0.3">
      <c r="A151" s="124" t="str">
        <f>VLOOKUP(B151,'[1]LISTADO ATM'!$A$2:$C$822,3,0)</f>
        <v>DISTRITO NACIONAL</v>
      </c>
      <c r="B151" s="124">
        <v>554</v>
      </c>
      <c r="C151" s="124" t="str">
        <f>VLOOKUP(B151,'[1]LISTADO ATM'!$A$2:$B$822,2,0)</f>
        <v xml:space="preserve">ATM Oficina Isabel La Católica I </v>
      </c>
      <c r="D151" s="161" t="s">
        <v>2556</v>
      </c>
      <c r="E151" s="162"/>
    </row>
    <row r="152" spans="1:5" ht="17.399999999999999" x14ac:dyDescent="0.3">
      <c r="A152" s="124" t="str">
        <f>VLOOKUP(B152,'[1]LISTADO ATM'!$A$2:$C$822,3,0)</f>
        <v>SUR</v>
      </c>
      <c r="B152" s="124">
        <v>733</v>
      </c>
      <c r="C152" s="124" t="str">
        <f>VLOOKUP(B152,'[1]LISTADO ATM'!$A$2:$B$822,2,0)</f>
        <v xml:space="preserve">ATM Zona Franca Perdenales </v>
      </c>
      <c r="D152" s="161" t="s">
        <v>2556</v>
      </c>
      <c r="E152" s="162"/>
    </row>
    <row r="153" spans="1:5" ht="17.399999999999999" x14ac:dyDescent="0.3">
      <c r="A153" s="124" t="e">
        <f>VLOOKUP(B159,'[1]LISTADO ATM'!$A$2:$C$822,3,0)</f>
        <v>#N/A</v>
      </c>
      <c r="B153" s="149">
        <v>767</v>
      </c>
      <c r="C153" s="124" t="str">
        <f>VLOOKUP(B153,'[1]LISTADO ATM'!$A$2:$B$822,2,0)</f>
        <v xml:space="preserve">ATM S/M Diverso (Azua) </v>
      </c>
      <c r="D153" s="161" t="s">
        <v>2556</v>
      </c>
      <c r="E153" s="162"/>
    </row>
    <row r="154" spans="1:5" ht="17.399999999999999" x14ac:dyDescent="0.3">
      <c r="A154" s="124" t="str">
        <f>VLOOKUP(B154,'[1]LISTADO ATM'!$A$2:$C$822,3,0)</f>
        <v>NORTE</v>
      </c>
      <c r="B154" s="124">
        <v>903</v>
      </c>
      <c r="C154" s="124" t="str">
        <f>VLOOKUP(B154,'[1]LISTADO ATM'!$A$2:$B$822,2,0)</f>
        <v xml:space="preserve">ATM Oficina La Vega Real I </v>
      </c>
      <c r="D154" s="161" t="s">
        <v>2556</v>
      </c>
      <c r="E154" s="162"/>
    </row>
    <row r="155" spans="1:5" ht="18" thickBot="1" x14ac:dyDescent="0.35">
      <c r="A155" s="116" t="s">
        <v>2473</v>
      </c>
      <c r="B155" s="140">
        <f>COUNT(B141:B154)</f>
        <v>14</v>
      </c>
      <c r="C155" s="107"/>
      <c r="D155" s="107"/>
      <c r="E155" s="108"/>
    </row>
  </sheetData>
  <mergeCells count="27">
    <mergeCell ref="C91:E91"/>
    <mergeCell ref="A93:E93"/>
    <mergeCell ref="A1:E1"/>
    <mergeCell ref="A2:E2"/>
    <mergeCell ref="A7:E7"/>
    <mergeCell ref="C80:E80"/>
    <mergeCell ref="A82:E82"/>
    <mergeCell ref="A115:E115"/>
    <mergeCell ref="A127:E127"/>
    <mergeCell ref="A136:B136"/>
    <mergeCell ref="A137:B137"/>
    <mergeCell ref="A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</mergeCells>
  <phoneticPr fontId="46" type="noConversion"/>
  <conditionalFormatting sqref="B156:B1048576">
    <cfRule type="duplicateValues" dxfId="82" priority="26"/>
    <cfRule type="duplicateValues" dxfId="81" priority="27"/>
  </conditionalFormatting>
  <conditionalFormatting sqref="E156:E1048576">
    <cfRule type="duplicateValues" dxfId="80" priority="25"/>
  </conditionalFormatting>
  <conditionalFormatting sqref="E156:E1048576">
    <cfRule type="duplicateValues" dxfId="79" priority="23"/>
    <cfRule type="duplicateValues" dxfId="78" priority="24"/>
  </conditionalFormatting>
  <conditionalFormatting sqref="E105:E107">
    <cfRule type="duplicateValues" dxfId="77" priority="16"/>
  </conditionalFormatting>
  <conditionalFormatting sqref="E105:E107">
    <cfRule type="duplicateValues" dxfId="76" priority="14"/>
    <cfRule type="duplicateValues" dxfId="75" priority="15"/>
  </conditionalFormatting>
  <conditionalFormatting sqref="E146:E154">
    <cfRule type="duplicateValues" dxfId="74" priority="10"/>
  </conditionalFormatting>
  <conditionalFormatting sqref="E146:E154">
    <cfRule type="duplicateValues" dxfId="73" priority="8"/>
    <cfRule type="duplicateValues" dxfId="72" priority="9"/>
  </conditionalFormatting>
  <conditionalFormatting sqref="E118">
    <cfRule type="duplicateValues" dxfId="71" priority="6"/>
  </conditionalFormatting>
  <conditionalFormatting sqref="E118">
    <cfRule type="duplicateValues" dxfId="70" priority="4"/>
    <cfRule type="duplicateValues" dxfId="69" priority="5"/>
  </conditionalFormatting>
  <conditionalFormatting sqref="E133">
    <cfRule type="duplicateValues" dxfId="68" priority="3"/>
  </conditionalFormatting>
  <conditionalFormatting sqref="E133">
    <cfRule type="duplicateValues" dxfId="67" priority="1"/>
    <cfRule type="duplicateValues" dxfId="66" priority="2"/>
  </conditionalFormatting>
  <conditionalFormatting sqref="E108:E112">
    <cfRule type="duplicateValues" dxfId="65" priority="121666"/>
  </conditionalFormatting>
  <conditionalFormatting sqref="E108:E112">
    <cfRule type="duplicateValues" dxfId="64" priority="121667"/>
    <cfRule type="duplicateValues" dxfId="63" priority="121668"/>
  </conditionalFormatting>
  <conditionalFormatting sqref="E155 E113:E117 E1:E104 E119:E132 E134:E145">
    <cfRule type="duplicateValues" dxfId="62" priority="121704"/>
  </conditionalFormatting>
  <conditionalFormatting sqref="E155 E113:E117 E1:E104 E119:E132 E134:E145">
    <cfRule type="duplicateValues" dxfId="61" priority="121709"/>
    <cfRule type="duplicateValues" dxfId="60" priority="121710"/>
  </conditionalFormatting>
  <conditionalFormatting sqref="B1:B155">
    <cfRule type="duplicateValues" dxfId="59" priority="121719"/>
    <cfRule type="duplicateValues" dxfId="58" priority="121720"/>
    <cfRule type="duplicateValues" dxfId="57" priority="121721"/>
    <cfRule type="duplicateValues" dxfId="56" priority="1217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3">
        <v>368</v>
      </c>
      <c r="B260" s="113" t="s">
        <v>2536</v>
      </c>
      <c r="C260" s="113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3">
        <v>663</v>
      </c>
      <c r="B511" s="113" t="s">
        <v>2543</v>
      </c>
      <c r="C511" s="113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7" t="s">
        <v>2421</v>
      </c>
      <c r="B1" s="188"/>
      <c r="C1" s="188"/>
      <c r="D1" s="188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87" t="s">
        <v>2430</v>
      </c>
      <c r="B18" s="188"/>
      <c r="C18" s="188"/>
      <c r="D18" s="188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20.8324421296275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7.399999999999999" x14ac:dyDescent="0.3">
      <c r="A4" s="68" t="str">
        <f t="shared" ref="A4:A9" ca="1" si="0">CONCATENATE(TODAY()-C4," días")</f>
        <v>44346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44346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44346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44346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44346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44346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6" x14ac:dyDescent="0.3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6" x14ac:dyDescent="0.3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6" x14ac:dyDescent="0.3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6" x14ac:dyDescent="0.3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6" x14ac:dyDescent="0.3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6" x14ac:dyDescent="0.3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6" x14ac:dyDescent="0.3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6" x14ac:dyDescent="0.3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6" x14ac:dyDescent="0.3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6" x14ac:dyDescent="0.3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6" x14ac:dyDescent="0.3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6" x14ac:dyDescent="0.3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2021-05-30T12:21:34Z</dcterms:modified>
</cp:coreProperties>
</file>