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1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0" i="16" l="1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C141" i="16"/>
  <c r="A141" i="16"/>
  <c r="C140" i="16"/>
  <c r="A140" i="16"/>
  <c r="C139" i="16"/>
  <c r="A139" i="16"/>
  <c r="C138" i="16"/>
  <c r="A138" i="16"/>
  <c r="C137" i="16"/>
  <c r="C136" i="16"/>
  <c r="A136" i="16"/>
  <c r="C135" i="16"/>
  <c r="A135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A189" i="1"/>
  <c r="A188" i="1"/>
  <c r="A187" i="1"/>
  <c r="A186" i="1"/>
  <c r="A185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184" i="1"/>
  <c r="A183" i="1"/>
  <c r="A182" i="1"/>
  <c r="A181" i="1"/>
  <c r="A180" i="1"/>
  <c r="A179" i="1"/>
  <c r="A178" i="1"/>
  <c r="A177" i="1"/>
  <c r="A176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G14" i="1"/>
  <c r="F175" i="1" l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A175" i="1"/>
  <c r="A174" i="1"/>
  <c r="A173" i="1"/>
  <c r="A172" i="1"/>
  <c r="A171" i="1"/>
  <c r="A170" i="1"/>
  <c r="A169" i="1"/>
  <c r="A168" i="1"/>
  <c r="A84" i="1"/>
  <c r="F84" i="1"/>
  <c r="G84" i="1"/>
  <c r="H84" i="1"/>
  <c r="I84" i="1"/>
  <c r="J84" i="1"/>
  <c r="K84" i="1"/>
  <c r="A167" i="1" l="1"/>
  <c r="A166" i="1"/>
  <c r="A165" i="1"/>
  <c r="A164" i="1"/>
  <c r="A163" i="1"/>
  <c r="A162" i="1"/>
  <c r="A161" i="1"/>
  <c r="A160" i="1"/>
  <c r="A159" i="1"/>
  <c r="A158" i="1"/>
  <c r="A157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26" i="1"/>
  <c r="A125" i="1"/>
  <c r="A124" i="1"/>
  <c r="A123" i="1"/>
  <c r="A122" i="1"/>
  <c r="A121" i="1"/>
  <c r="A120" i="1"/>
  <c r="A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A89" i="1"/>
  <c r="A88" i="1"/>
  <c r="A87" i="1"/>
  <c r="A86" i="1"/>
  <c r="A85" i="1"/>
  <c r="A83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2" i="1"/>
  <c r="A81" i="1"/>
  <c r="A80" i="1"/>
  <c r="A79" i="1"/>
  <c r="A78" i="1"/>
  <c r="A77" i="1"/>
  <c r="A76" i="1"/>
  <c r="A75" i="1"/>
  <c r="A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3" i="1"/>
  <c r="A72" i="1"/>
  <c r="A71" i="1"/>
  <c r="A70" i="1" l="1"/>
  <c r="A69" i="1"/>
  <c r="A68" i="1"/>
  <c r="A67" i="1"/>
  <c r="A66" i="1"/>
  <c r="A65" i="1"/>
  <c r="A64" i="1"/>
  <c r="A63" i="1"/>
  <c r="A62" i="1"/>
  <c r="A6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60" i="1"/>
  <c r="A59" i="1"/>
  <c r="A58" i="1"/>
  <c r="A57" i="1"/>
  <c r="A56" i="1"/>
  <c r="A55" i="1"/>
  <c r="A54" i="1"/>
  <c r="A53" i="1"/>
  <c r="A52" i="1"/>
  <c r="A51" i="1"/>
  <c r="A50" i="1"/>
  <c r="A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8" i="1"/>
  <c r="A47" i="1"/>
  <c r="A46" i="1"/>
  <c r="A45" i="1"/>
  <c r="A44" i="1" l="1"/>
  <c r="F44" i="1"/>
  <c r="G44" i="1"/>
  <c r="H44" i="1"/>
  <c r="I44" i="1"/>
  <c r="J44" i="1"/>
  <c r="K44" i="1"/>
  <c r="A43" i="1"/>
  <c r="A42" i="1"/>
  <c r="A41" i="1"/>
  <c r="A40" i="1"/>
  <c r="A3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/>
  <c r="A37" i="1"/>
  <c r="A36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/>
  <c r="A34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/>
  <c r="A32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3" i="1"/>
  <c r="A22" i="1"/>
  <c r="A21" i="1"/>
  <c r="A20" i="1"/>
  <c r="A19" i="1"/>
  <c r="A18" i="1"/>
  <c r="A17" i="1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13" i="1"/>
  <c r="G13" i="1"/>
  <c r="H13" i="1"/>
  <c r="I13" i="1"/>
  <c r="J13" i="1"/>
  <c r="K13" i="1"/>
  <c r="F14" i="1"/>
  <c r="H14" i="1"/>
  <c r="I14" i="1"/>
  <c r="J14" i="1"/>
  <c r="K14" i="1"/>
  <c r="F15" i="1"/>
  <c r="G15" i="1"/>
  <c r="H15" i="1"/>
  <c r="I15" i="1"/>
  <c r="J15" i="1"/>
  <c r="K15" i="1"/>
  <c r="F9" i="1"/>
  <c r="G9" i="1"/>
  <c r="H9" i="1"/>
  <c r="I9" i="1"/>
  <c r="J9" i="1"/>
  <c r="K9" i="1"/>
  <c r="F16" i="1"/>
  <c r="G16" i="1"/>
  <c r="H16" i="1"/>
  <c r="I16" i="1"/>
  <c r="J16" i="1"/>
  <c r="K16" i="1"/>
  <c r="F10" i="1"/>
  <c r="G10" i="1"/>
  <c r="H10" i="1"/>
  <c r="I10" i="1"/>
  <c r="J10" i="1"/>
  <c r="K10" i="1"/>
  <c r="F7" i="1"/>
  <c r="G7" i="1"/>
  <c r="H7" i="1"/>
  <c r="I7" i="1"/>
  <c r="J7" i="1"/>
  <c r="K7" i="1"/>
  <c r="F12" i="1"/>
  <c r="G12" i="1"/>
  <c r="H12" i="1"/>
  <c r="I12" i="1"/>
  <c r="J12" i="1"/>
  <c r="K12" i="1"/>
  <c r="A16" i="1" l="1"/>
  <c r="A15" i="1"/>
  <c r="A14" i="1"/>
  <c r="A13" i="1"/>
  <c r="A12" i="1"/>
  <c r="A11" i="1"/>
  <c r="F11" i="1"/>
  <c r="G11" i="1"/>
  <c r="H11" i="1"/>
  <c r="I11" i="1"/>
  <c r="J11" i="1"/>
  <c r="K11" i="1"/>
  <c r="A10" i="1" l="1"/>
  <c r="A9" i="1"/>
  <c r="D35" i="15"/>
  <c r="A8" i="1" l="1"/>
  <c r="A7" i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<sst xmlns="http://schemas.openxmlformats.org/spreadsheetml/2006/main" count="14179" uniqueCount="2569">
  <si>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</si>
  <si>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</si>
  <si>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</si>
  <si>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</si>
  <si>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</si>
  <si>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</si>
  <si>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</si>
  <si>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</si>
  <si>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</si>
  <si>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</si>
  <si>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</si>
  <si>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</si>
  <si>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</si>
  <si>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</si>
  <si>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</si>
  <si>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</si>
  <si>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</si>
  <si>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</si>
  <si>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</si>
  <si>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</si>
  <si>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</si>
  <si>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</si>
  <si>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</si>
  <si>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</si>
  <si>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</si>
  <si>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</si>
  <si>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</si>
  <si>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</si>
  <si>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</si>
  <si>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</si>
  <si>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</si>
  <si>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</si>
  <si>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</si>
  <si>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</si>
  <si>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</si>
  <si>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</si>
  <si>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</si>
  <si>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</si>
  <si>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</si>
  <si>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</si>
  <si>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</si>
  <si>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</si>
  <si>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</si>
  <si>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</si>
  <si>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</si>
  <si>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</si>
  <si>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</si>
  <si>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</si>
  <si>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</si>
  <si>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</si>
  <si>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</si>
  <si>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</si>
  <si>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</si>
  <si>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</si>
  <si>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</si>
  <si>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</si>
  <si>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</si>
  <si>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</si>
  <si>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</si>
  <si>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</si>
  <si>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</si>
  <si>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</si>
  <si>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</si>
  <si>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</si>
  <si>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</si>
  <si>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</si>
  <si>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</si>
  <si>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</si>
  <si>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</si>
  <si>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</si>
  <si>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</si>
  <si>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</si>
  <si>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</si>
  <si>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</si>
  <si>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</si>
  <si>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</si>
  <si>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</si>
  <si>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</si>
  <si>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</si>
  <si>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</si>
  <si>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</si>
  <si>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</si>
  <si>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</si>
  <si>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</si>
  <si>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</si>
  <si>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</si>
  <si>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</si>
  <si>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</si>
  <si>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</si>
  <si>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</si>
  <si>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</si>
  <si>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</si>
  <si>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</si>
  <si>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</si>
  <si>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</si>
  <si>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</si>
  <si>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</si>
  <si>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</si>
  <si>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</si>
  <si>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</si>
  <si>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</si>
  <si>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</si>
  <si>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</si>
  <si>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</si>
  <si>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</si>
  <si>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</si>
  <si>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</si>
  <si>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</si>
  <si>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</si>
  <si>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</si>
  <si>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</si>
  <si>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</si>
  <si>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</si>
  <si>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</si>
  <si>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</si>
  <si>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</si>
  <si>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</si>
  <si>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</si>
  <si>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</si>
  <si>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</si>
  <si>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</si>
  <si>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</si>
  <si>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</si>
  <si>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</si>
  <si>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</si>
  <si>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</si>
  <si>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</si>
  <si>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</si>
  <si>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</si>
  <si>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</si>
  <si>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</si>
  <si>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</si>
  <si>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</si>
  <si>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</si>
  <si>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</si>
  <si>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</si>
  <si>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</si>
  <si>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</si>
  <si>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</si>
  <si>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</si>
  <si>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</si>
  <si>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</si>
  <si>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</si>
  <si>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</si>
  <si>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</si>
  <si>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</si>
  <si>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</si>
  <si>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</si>
  <si>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</si>
  <si>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</si>
  <si>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</si>
  <si>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</si>
  <si>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</si>
  <si>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</si>
  <si>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</si>
  <si>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</si>
  <si>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</si>
  <si>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</si>
  <si>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</si>
  <si>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</si>
  <si>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</si>
  <si>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</si>
  <si>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</si>
  <si>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</si>
  <si>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</si>
  <si>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</si>
  <si>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</si>
  <si>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</si>
  <si>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</si>
  <si>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</si>
  <si>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</si>
  <si>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</si>
  <si>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</si>
  <si>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</si>
  <si>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</si>
  <si>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</si>
  <si>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</si>
  <si>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</si>
  <si>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</si>
  <si>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</si>
  <si>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</si>
  <si>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</si>
  <si>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</si>
  <si>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</si>
  <si>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</si>
  <si>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</si>
  <si>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</si>
  <si>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</si>
  <si>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</si>
  <si>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</si>
  <si>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</si>
  <si>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</si>
  <si>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</si>
  <si>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</si>
  <si>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</si>
  <si>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</si>
  <si>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</si>
  <si>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</si>
  <si>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</si>
  <si>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</si>
  <si>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</si>
  <si>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</si>
  <si>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</si>
  <si>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</si>
  <si>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</si>
  <si>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</si>
  <si>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</si>
  <si>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</si>
  <si>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</si>
  <si>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</si>
  <si>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</si>
  <si>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</si>
  <si>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</si>
  <si>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</si>
  <si>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</si>
  <si>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</si>
  <si>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</si>
  <si>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</si>
  <si>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</si>
  <si>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</si>
  <si>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</si>
  <si>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</si>
  <si>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</si>
  <si>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</si>
  <si>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</si>
  <si>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</si>
  <si>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</si>
  <si>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</si>
  <si>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</si>
  <si>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</si>
  <si>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</si>
  <si>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</si>
  <si>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</si>
  <si>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</si>
  <si>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</si>
  <si>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</si>
  <si>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</si>
  <si>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</si>
  <si>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</si>
  <si>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</si>
  <si>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</si>
  <si>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</si>
  <si>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</si>
  <si>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</si>
  <si>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</si>
  <si>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</si>
  <si>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</si>
  <si>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</si>
  <si>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</si>
  <si>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</si>
  <si>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</si>
  <si>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</si>
  <si>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</si>
  <si>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</si>
  <si>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</si>
  <si>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</si>
  <si>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</si>
  <si>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</si>
  <si>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</si>
  <si>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</si>
  <si>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</si>
  <si>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</si>
  <si>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</si>
  <si>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</si>
  <si>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</si>
  <si>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</si>
  <si>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</si>
  <si>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</si>
  <si>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</si>
  <si>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</si>
  <si>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</si>
  <si>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</si>
  <si>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</si>
  <si>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</si>
  <si>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</si>
  <si>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</si>
  <si>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</si>
  <si>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</si>
  <si>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</si>
  <si>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</si>
  <si>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</si>
  <si>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</si>
  <si>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</si>
  <si>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</si>
  <si>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</si>
  <si>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</si>
  <si>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</si>
  <si>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</si>
  <si>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</si>
  <si>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</si>
  <si>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</si>
  <si>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</si>
  <si>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</si>
  <si>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</si>
  <si>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</si>
  <si>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</si>
  <si>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</si>
  <si>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</si>
  <si>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</si>
  <si>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</si>
  <si>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</si>
  <si>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</si>
  <si>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</si>
  <si>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</si>
  <si>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</si>
  <si>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</si>
  <si>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</si>
  <si>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</si>
  <si>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</si>
  <si>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</si>
  <si>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</si>
  <si>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</si>
  <si>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</si>
  <si>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</si>
  <si>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</si>
  <si>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</si>
  <si>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</si>
  <si>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</si>
  <si>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</si>
  <si>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</si>
  <si>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</si>
  <si>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</si>
  <si>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</si>
  <si>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</si>
  <si>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</si>
  <si>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</si>
  <si>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</si>
  <si>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</si>
  <si>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</si>
  <si>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</si>
  <si>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</si>
  <si>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</si>
  <si>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</si>
  <si>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</si>
  <si>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</si>
  <si>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</si>
  <si>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</si>
  <si>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</si>
  <si>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</si>
  <si>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</si>
  <si>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</si>
  <si>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</si>
  <si>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</si>
  <si>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</si>
  <si>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</si>
  <si>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</si>
  <si>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</si>
  <si>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</si>
  <si>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</si>
  <si>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</si>
  <si>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</si>
  <si>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</si>
  <si>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</si>
  <si>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</si>
  <si>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</si>
  <si>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</si>
  <si>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</si>
  <si>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</si>
  <si>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</si>
  <si>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</si>
  <si>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</si>
  <si>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</si>
  <si>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</si>
  <si>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</si>
  <si>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</si>
  <si>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</si>
  <si>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</si>
  <si>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</si>
  <si>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</si>
  <si>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</si>
  <si>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</si>
  <si>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</si>
  <si>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</si>
  <si>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</si>
  <si>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</si>
  <si>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</si>
  <si>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</si>
  <si>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</si>
  <si>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</si>
  <si>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</si>
  <si>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</si>
  <si>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</si>
  <si>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</si>
  <si>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</si>
  <si>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</si>
  <si>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</si>
  <si>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</si>
  <si>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</si>
  <si>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</si>
  <si>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</si>
  <si>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</si>
  <si>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</si>
  <si>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</si>
  <si>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</si>
  <si>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</si>
  <si>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</si>
  <si>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</si>
  <si>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</si>
  <si>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</si>
  <si>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</si>
  <si>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</si>
  <si>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</si>
  <si>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</si>
  <si>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</si>
  <si>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</si>
  <si>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</si>
  <si>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</si>
  <si>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</si>
  <si>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</si>
  <si>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</si>
  <si>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</si>
  <si>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</si>
  <si>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</si>
  <si>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</si>
  <si>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</si>
  <si>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</si>
  <si>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</si>
  <si>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</si>
  <si>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</si>
  <si>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</si>
  <si>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</si>
  <si>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</si>
  <si>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</si>
  <si>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</si>
  <si>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</si>
  <si>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</si>
  <si>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</si>
  <si>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</si>
  <si>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</si>
  <si>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</si>
  <si>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</si>
  <si>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</si>
  <si>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</si>
  <si>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</si>
  <si>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</si>
  <si>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</si>
  <si>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</si>
  <si>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</si>
  <si>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</si>
  <si>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</si>
  <si>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</si>
  <si>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</si>
  <si>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</si>
  <si>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</si>
  <si>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</si>
  <si>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</si>
  <si>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</si>
  <si>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</si>
  <si>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</si>
  <si>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</si>
  <si>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</si>
  <si>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</si>
  <si>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</si>
  <si>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</si>
  <si>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</si>
  <si>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</si>
  <si>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</si>
  <si>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</si>
  <si>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</si>
  <si>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</si>
  <si>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</si>
  <si>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</si>
  <si>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</si>
  <si>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</si>
  <si>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</si>
  <si>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</si>
  <si>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</si>
  <si>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</si>
  <si>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</si>
  <si>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</si>
  <si>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</si>
  <si>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</si>
  <si>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</si>
  <si>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</si>
  <si>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</si>
  <si>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</si>
  <si>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</si>
  <si>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</si>
  <si>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</si>
  <si>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</si>
  <si>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</si>
  <si>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</si>
  <si>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</si>
  <si>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</si>
  <si>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</si>
  <si>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</si>
  <si>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</si>
  <si>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</si>
  <si>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</si>
  <si>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</si>
  <si>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</si>
  <si>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</si>
  <si>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</si>
  <si>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</si>
  <si>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</si>
  <si>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</si>
  <si>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</si>
  <si>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</si>
  <si>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</si>
  <si>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</si>
  <si>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</si>
  <si>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</si>
  <si>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</si>
  <si>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</si>
  <si>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</si>
  <si>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</si>
  <si>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</si>
  <si>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</si>
  <si>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</si>
  <si>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</si>
  <si>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</si>
  <si>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</si>
  <si>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</si>
  <si>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</si>
  <si>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</si>
  <si>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</si>
  <si>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</si>
  <si>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</si>
  <si>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</si>
  <si>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</si>
  <si>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</si>
  <si>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</si>
  <si>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</si>
  <si>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</si>
  <si>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</si>
  <si>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</si>
  <si>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</si>
  <si>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</si>
  <si>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</si>
  <si>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</si>
  <si>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</si>
  <si>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</si>
  <si>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</si>
  <si>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</si>
  <si>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</si>
  <si>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</si>
  <si>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</si>
  <si>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</si>
  <si>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</si>
  <si>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</si>
  <si>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</si>
  <si>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</si>
  <si>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</si>
  <si>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</si>
  <si>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</si>
  <si>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</si>
  <si>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</si>
  <si>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</si>
  <si>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</si>
  <si>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</si>
  <si>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</si>
  <si>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</si>
  <si>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</si>
  <si>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</si>
  <si>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</si>
  <si>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</si>
  <si>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</si>
  <si>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</si>
  <si>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</si>
  <si>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</si>
  <si>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</si>
  <si>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</si>
  <si>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</si>
  <si>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</si>
  <si>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</si>
  <si>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</si>
  <si>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</si>
  <si>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</si>
  <si>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</si>
  <si>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</si>
  <si>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</si>
  <si>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</si>
  <si>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</si>
  <si>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</si>
  <si>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</si>
  <si>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</si>
  <si>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</si>
  <si>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</si>
  <si>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</si>
  <si>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</si>
  <si>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</si>
  <si>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</si>
  <si>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</si>
  <si>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</si>
  <si>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</si>
  <si>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</si>
  <si>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</si>
  <si>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</si>
  <si>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</si>
  <si>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</si>
  <si>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</si>
  <si>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</si>
  <si>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</si>
  <si>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</si>
  <si>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</si>
  <si>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</si>
  <si>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</si>
  <si>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</si>
  <si>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</si>
  <si>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</si>
  <si>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</si>
  <si>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</si>
  <si>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</si>
  <si>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</si>
  <si>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</si>
  <si>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</si>
  <si>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</si>
  <si>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</si>
  <si>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</si>
  <si>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</si>
  <si>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</si>
  <si>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</si>
  <si>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</si>
  <si>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</si>
  <si>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</si>
  <si>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</si>
  <si>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</si>
  <si>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</si>
  <si>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</si>
  <si>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</si>
  <si>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</si>
  <si>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</si>
  <si>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</si>
  <si>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</si>
  <si>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</si>
  <si>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</si>
  <si>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</si>
  <si>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</si>
  <si>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</si>
  <si>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</si>
  <si>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</si>
  <si>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</si>
  <si>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</si>
  <si>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</si>
  <si>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</si>
  <si>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</si>
  <si>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</si>
  <si>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</si>
  <si>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</si>
  <si>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</si>
  <si>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</si>
  <si>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</si>
  <si>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</si>
  <si>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</si>
  <si>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</si>
  <si>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</si>
  <si>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</si>
  <si>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</si>
  <si>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</si>
  <si>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</si>
  <si>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</si>
  <si>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</si>
  <si>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</si>
  <si>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</si>
  <si>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</si>
  <si>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</si>
  <si>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</si>
  <si>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</si>
  <si>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</si>
  <si>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</si>
  <si>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</si>
  <si>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</si>
  <si>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</si>
  <si>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</si>
  <si>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</si>
  <si>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</si>
  <si>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</si>
  <si>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</si>
  <si>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</si>
  <si>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</si>
  <si>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</si>
  <si>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</si>
  <si>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</si>
  <si>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</si>
  <si>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</si>
  <si>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</si>
  <si>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</si>
  <si>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</si>
  <si>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</si>
  <si>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</si>
  <si>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</si>
  <si>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</si>
  <si>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</si>
  <si>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</si>
  <si>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</si>
  <si>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</si>
  <si>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</si>
  <si>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</si>
  <si>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</si>
  <si>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</si>
  <si>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</si>
  <si>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</si>
  <si>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</si>
  <si>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</si>
  <si>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</si>
  <si>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</si>
  <si>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</si>
  <si>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</si>
  <si>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</si>
  <si>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</si>
  <si>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</si>
  <si>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</si>
  <si>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</si>
  <si>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</si>
  <si>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</si>
  <si>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</si>
  <si>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</si>
  <si>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</si>
  <si>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</si>
  <si>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</si>
  <si>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</si>
  <si>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</si>
  <si>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</si>
  <si>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</si>
  <si>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</si>
  <si>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</si>
  <si>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</si>
  <si>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</si>
  <si>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</si>
  <si>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</si>
  <si>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</si>
  <si>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</si>
  <si>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</si>
  <si>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</si>
  <si>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</si>
  <si>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</si>
  <si>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</si>
  <si>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</si>
  <si>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</si>
  <si>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</si>
  <si>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</si>
  <si>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</si>
  <si>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</si>
  <si>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</si>
  <si>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</si>
  <si>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</si>
  <si>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</si>
  <si>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</si>
  <si>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</si>
  <si>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</si>
  <si>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</si>
  <si>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</si>
  <si>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</si>
  <si>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</si>
  <si>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</si>
  <si>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</si>
  <si>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</si>
  <si>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</si>
  <si>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</si>
  <si>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</si>
  <si>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</si>
  <si>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</si>
  <si>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</si>
  <si>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</si>
  <si>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</si>
  <si>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</si>
  <si>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</si>
  <si>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</si>
  <si>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</si>
  <si>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</si>
  <si>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</si>
  <si>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</si>
  <si>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</si>
  <si>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</si>
  <si>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</si>
  <si>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</si>
  <si>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</si>
  <si>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</si>
  <si>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</si>
  <si>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</si>
  <si>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</si>
  <si>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</si>
  <si>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</si>
  <si>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</si>
  <si>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</si>
  <si>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</si>
  <si>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</si>
  <si>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</si>
  <si>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</si>
  <si>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</si>
  <si>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</si>
  <si>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</si>
  <si>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</si>
  <si>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</si>
  <si>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</si>
  <si>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</si>
  <si>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</si>
  <si>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</si>
  <si>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</si>
  <si>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</si>
  <si>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</si>
  <si>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</si>
  <si>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</si>
  <si>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</si>
  <si>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</si>
  <si>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</si>
  <si>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</si>
  <si>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</si>
  <si>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</si>
  <si>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</si>
  <si>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</si>
  <si>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</si>
  <si>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</si>
  <si>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</si>
  <si>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</si>
  <si>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</si>
  <si>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</si>
  <si>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</si>
  <si>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</si>
  <si>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</si>
  <si>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</si>
  <si>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</si>
  <si>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</si>
  <si>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</si>
  <si>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</si>
  <si>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</si>
  <si>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</si>
  <si>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</si>
  <si>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</si>
  <si>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</si>
  <si>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</si>
  <si>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</si>
  <si>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</si>
  <si>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</si>
  <si>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</si>
  <si>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</si>
  <si>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</si>
  <si>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</si>
  <si>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</si>
  <si>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</si>
  <si>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</si>
  <si>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</si>
  <si>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</si>
  <si>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</si>
  <si>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</si>
  <si>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</si>
  <si>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</si>
  <si>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</si>
  <si>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</si>
  <si>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</si>
  <si>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</si>
  <si>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</si>
  <si>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</si>
  <si>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</si>
  <si>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</si>
  <si>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</si>
  <si>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</si>
  <si>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</si>
  <si>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</si>
  <si>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</si>
  <si>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</si>
  <si>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</si>
  <si>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</si>
  <si>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</si>
  <si>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</si>
  <si>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</si>
  <si>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</si>
  <si>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</si>
  <si>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</si>
  <si>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</si>
  <si>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</si>
  <si>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</si>
  <si>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</si>
  <si>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</si>
  <si>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</si>
  <si>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</si>
  <si>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</si>
  <si>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</si>
  <si>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</si>
  <si>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</si>
  <si>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</si>
  <si>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</si>
  <si>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</si>
  <si>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</si>
  <si>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</si>
  <si>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</si>
  <si>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</si>
  <si>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</si>
  <si>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</si>
  <si>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</si>
  <si>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</si>
  <si>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</si>
  <si>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</si>
  <si>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</si>
  <si>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</si>
  <si>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</si>
  <si>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</si>
  <si>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</si>
  <si>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</si>
  <si>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</si>
  <si>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</si>
  <si>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</si>
  <si>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</si>
  <si>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</si>
  <si>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</si>
  <si>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</si>
  <si>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</si>
  <si>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</si>
  <si>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</si>
  <si>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</si>
  <si>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</si>
  <si>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</si>
  <si>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</si>
  <si>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</si>
  <si>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</si>
  <si>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</si>
  <si>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</si>
  <si>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</si>
  <si>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</si>
  <si>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</si>
  <si>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</si>
  <si>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</si>
  <si>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</si>
  <si>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</si>
  <si>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</si>
  <si>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</si>
  <si>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</si>
  <si>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</si>
  <si>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</si>
  <si>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</si>
  <si>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</si>
  <si>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</si>
  <si>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</si>
  <si>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</si>
  <si>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</si>
  <si>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</si>
  <si>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</si>
  <si>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</si>
  <si>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</si>
  <si>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</si>
  <si>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</si>
  <si>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</si>
  <si>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</si>
  <si>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</si>
  <si>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</si>
  <si>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</si>
  <si>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</si>
  <si>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</si>
  <si>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</si>
  <si>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</si>
  <si>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</si>
  <si>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</si>
  <si>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</si>
  <si>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</si>
  <si>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</si>
  <si>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</si>
  <si>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</si>
  <si>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</si>
  <si>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</si>
  <si>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</si>
  <si>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</si>
  <si>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</si>
  <si>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</si>
  <si>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</si>
  <si>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</si>
  <si>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</si>
  <si>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</si>
  <si>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</si>
  <si>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</si>
  <si>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</si>
  <si>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</si>
  <si>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</si>
  <si>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</si>
  <si>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</si>
  <si>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</si>
  <si>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</si>
  <si>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</si>
  <si>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</si>
  <si>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</si>
  <si>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</si>
  <si>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</si>
  <si>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</si>
  <si>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</si>
  <si>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</si>
  <si>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</si>
  <si>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</si>
  <si>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</si>
  <si>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</si>
  <si>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</si>
  <si>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</si>
  <si>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</si>
  <si>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</si>
  <si>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</si>
  <si>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</si>
  <si>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</si>
  <si>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</si>
  <si>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</si>
  <si>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</si>
  <si>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</si>
  <si>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</si>
  <si>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</si>
  <si>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</si>
  <si>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</si>
  <si>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</si>
  <si>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</si>
  <si>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</si>
  <si>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</si>
  <si>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</si>
  <si>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</si>
  <si>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</si>
  <si>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</si>
  <si>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</si>
  <si>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</si>
  <si>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</si>
  <si>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</si>
  <si>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</si>
  <si>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</si>
  <si>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</si>
  <si>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</si>
  <si>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</si>
  <si>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</si>
  <si>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</si>
  <si>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</si>
  <si>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</si>
  <si>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</si>
  <si>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</si>
  <si>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</si>
  <si>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</si>
  <si>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</si>
  <si>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</si>
  <si>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</si>
  <si>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</si>
  <si>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</si>
  <si>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</si>
  <si>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</si>
  <si>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</si>
  <si>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</si>
  <si>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</si>
  <si>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</si>
  <si>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</si>
  <si>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</si>
  <si>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</si>
  <si>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</si>
  <si>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</si>
  <si>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</si>
  <si>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</si>
  <si>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</si>
  <si>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</si>
  <si>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</si>
  <si>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</si>
  <si>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</si>
  <si>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</si>
  <si>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</si>
  <si>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</si>
  <si>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</si>
  <si>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</si>
  <si>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</si>
  <si>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</si>
  <si>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</si>
  <si>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</si>
  <si>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</si>
  <si>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</si>
  <si>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</si>
  <si>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</si>
  <si>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</si>
  <si>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</si>
  <si>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</si>
  <si>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</si>
  <si>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</si>
  <si>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</si>
  <si>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</si>
  <si>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</si>
  <si>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</si>
  <si>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</si>
  <si>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</si>
  <si>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</si>
  <si>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</si>
  <si>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</si>
  <si>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</si>
  <si>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</si>
  <si>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</si>
  <si>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</si>
  <si>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</si>
  <si>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</si>
  <si>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</si>
  <si>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</si>
  <si>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</si>
  <si>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</si>
  <si>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</si>
  <si>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</si>
  <si>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</si>
  <si>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</si>
  <si>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</si>
  <si>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</si>
  <si>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</si>
  <si>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</si>
  <si>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</si>
  <si>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</si>
  <si>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</si>
  <si>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</si>
  <si>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</si>
  <si>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</si>
  <si>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</si>
  <si>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</si>
  <si>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</si>
  <si>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</si>
  <si>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</si>
  <si>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</si>
  <si>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</si>
  <si>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</si>
  <si>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</si>
  <si>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</si>
  <si>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</si>
  <si>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</si>
  <si>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</si>
  <si>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</si>
  <si>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</si>
  <si>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</si>
  <si>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</si>
  <si>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</si>
  <si>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</si>
  <si>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</si>
  <si>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</si>
  <si>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</si>
  <si>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</si>
  <si>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</si>
  <si>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</si>
  <si>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</si>
  <si>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</si>
  <si>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</si>
  <si>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</si>
  <si>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</si>
  <si>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</si>
  <si>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</si>
  <si>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</si>
  <si>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</si>
  <si>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</si>
  <si>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</si>
  <si>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</si>
  <si>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</si>
  <si>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</si>
  <si>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</si>
  <si>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</si>
  <si>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</si>
  <si>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</si>
  <si>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</si>
  <si>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</si>
  <si>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</si>
  <si>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</si>
  <si>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</si>
  <si>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</si>
  <si>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</si>
  <si>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</si>
  <si>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</si>
  <si>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</si>
  <si>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</si>
  <si>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</si>
  <si>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</si>
  <si>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</si>
  <si>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</si>
  <si>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</si>
  <si>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</si>
  <si>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</si>
  <si>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</si>
  <si>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</si>
  <si>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</si>
  <si>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</si>
  <si>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</si>
  <si>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</si>
  <si>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</si>
  <si>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</si>
  <si>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</si>
  <si>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</si>
  <si>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</si>
  <si>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</si>
  <si>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</si>
  <si>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</si>
  <si>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</si>
  <si>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</si>
  <si>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</si>
  <si>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</si>
  <si>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</si>
  <si>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</si>
  <si>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</si>
  <si>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</si>
  <si>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</si>
  <si>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</si>
  <si>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</si>
  <si>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</si>
  <si>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</si>
  <si>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</si>
  <si>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</si>
  <si>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</si>
  <si>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</si>
  <si>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</si>
  <si>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</si>
  <si>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</si>
  <si>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</si>
  <si>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</si>
  <si>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</si>
  <si>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</si>
  <si>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</si>
  <si>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</si>
  <si>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</si>
  <si>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</si>
  <si>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</si>
  <si>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</si>
  <si>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</si>
  <si>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</si>
  <si>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</si>
  <si>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</si>
  <si>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</si>
  <si>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</si>
  <si>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</si>
  <si>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</si>
  <si>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</si>
  <si>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</si>
  <si>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</si>
  <si>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</si>
  <si>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</si>
  <si>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</si>
  <si>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</si>
  <si>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</si>
  <si>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</si>
  <si>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</si>
  <si>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</si>
  <si>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</si>
  <si>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</si>
  <si>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</si>
  <si>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</si>
  <si>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</si>
  <si>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</si>
  <si>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</si>
  <si>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</si>
  <si>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</si>
  <si>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</si>
  <si>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</si>
  <si>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</si>
  <si>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</si>
  <si>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</si>
  <si>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</si>
  <si>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</si>
  <si>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</si>
  <si>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</si>
  <si>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</si>
  <si>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</si>
  <si>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</si>
  <si>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</si>
  <si>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</si>
  <si>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</si>
  <si>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</si>
  <si>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</si>
  <si>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</si>
  <si>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</si>
  <si>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</si>
  <si>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</si>
  <si>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</si>
  <si>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</si>
  <si>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</si>
  <si>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</si>
  <si>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</si>
  <si>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</si>
  <si>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</si>
  <si>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</si>
  <si>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</si>
  <si>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</si>
  <si>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</si>
  <si>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</si>
  <si>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</si>
  <si>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</si>
  <si>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</si>
  <si>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</si>
  <si>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</si>
  <si>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</si>
  <si>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</si>
  <si>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</si>
  <si>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</si>
  <si>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</si>
  <si>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</si>
  <si>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</si>
  <si>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</si>
  <si>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</si>
  <si>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</si>
  <si>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</si>
  <si>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</si>
  <si>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</si>
  <si>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</si>
  <si>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</si>
  <si>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</si>
  <si>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</si>
  <si>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</si>
  <si>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</si>
  <si>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</si>
  <si>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</si>
  <si>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</si>
  <si>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</si>
  <si>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</si>
  <si>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</si>
  <si>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</si>
  <si>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</si>
  <si>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</si>
  <si>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</si>
  <si>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</si>
  <si>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</si>
  <si>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</si>
  <si>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</si>
  <si>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</si>
  <si>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</si>
  <si>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</si>
  <si>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</si>
  <si>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</si>
  <si>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</si>
  <si>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</si>
  <si>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</si>
  <si>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</si>
  <si>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</si>
  <si>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</si>
  <si>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</si>
  <si>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</si>
  <si>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</si>
  <si>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</si>
  <si>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</si>
  <si>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</si>
  <si>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</si>
  <si>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</si>
  <si>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</si>
  <si>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</si>
  <si>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</si>
  <si>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</si>
  <si>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</si>
  <si>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</si>
  <si>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</si>
  <si>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</si>
  <si>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</si>
  <si>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</si>
  <si>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</si>
  <si>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</si>
  <si>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</si>
  <si>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</si>
  <si>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</si>
  <si>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</si>
  <si>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</si>
  <si>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</si>
  <si>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</si>
  <si>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</si>
  <si>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</si>
  <si>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</si>
  <si>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</si>
  <si>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</si>
  <si>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</si>
  <si>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</si>
  <si>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</si>
  <si>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</si>
  <si>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</si>
  <si>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</si>
  <si>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</si>
  <si>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</si>
  <si>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</si>
  <si>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</si>
  <si>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</si>
  <si>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</si>
  <si>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</si>
  <si>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</si>
  <si>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</si>
  <si>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</si>
  <si>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</si>
  <si>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</si>
  <si>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</si>
  <si>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</si>
  <si>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</si>
  <si>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</si>
  <si>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</si>
  <si>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</si>
  <si>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</si>
  <si>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</si>
  <si>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</si>
  <si>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</si>
  <si>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</si>
  <si>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</si>
  <si>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</si>
  <si>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</si>
  <si>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</si>
  <si>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</si>
  <si>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</si>
  <si>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</si>
  <si>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</si>
  <si>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</si>
  <si>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</si>
  <si>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</si>
  <si>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</si>
  <si>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</si>
  <si>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</si>
  <si>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</si>
  <si>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</si>
  <si>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</si>
  <si>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</si>
  <si>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</si>
  <si>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</si>
  <si>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</si>
  <si>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</si>
  <si>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</si>
  <si>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</si>
  <si>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</si>
  <si>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</si>
  <si>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</si>
  <si>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</si>
  <si>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</si>
  <si>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</si>
  <si>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</si>
  <si>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</si>
  <si>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</si>
  <si>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</si>
  <si>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</si>
  <si>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</si>
  <si>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</si>
  <si>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</si>
  <si>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</si>
  <si>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</si>
  <si>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</si>
  <si>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</si>
  <si>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</si>
  <si>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</si>
  <si>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</si>
  <si>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</si>
  <si>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</si>
  <si>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</si>
  <si>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</si>
  <si>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</si>
  <si>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</si>
  <si>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</si>
  <si>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</si>
  <si>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</si>
  <si>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</si>
  <si>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</si>
  <si>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</si>
  <si>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</si>
  <si>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</si>
  <si>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</si>
  <si>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</si>
  <si>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</si>
  <si>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</si>
  <si>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</si>
  <si>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</si>
  <si>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</si>
  <si>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</si>
  <si>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</si>
  <si>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</si>
  <si>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</si>
  <si>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</si>
  <si>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</si>
  <si>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</si>
  <si>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</si>
  <si>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</si>
  <si>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</si>
  <si>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</si>
  <si>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</si>
  <si>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</si>
  <si>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</si>
  <si>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</si>
  <si>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</si>
  <si>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</si>
  <si>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</si>
  <si>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</si>
  <si>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</si>
  <si>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</si>
  <si>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</si>
  <si>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</si>
  <si>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</si>
  <si>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</si>
  <si>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</si>
  <si>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</si>
  <si>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</si>
  <si>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</si>
  <si>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</si>
  <si>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</si>
  <si>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</si>
  <si>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</si>
  <si>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</si>
  <si>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</si>
  <si>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</si>
  <si>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</si>
  <si>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</si>
  <si>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</si>
  <si>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</si>
  <si>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</si>
  <si>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</si>
  <si>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</si>
  <si>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</si>
  <si>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</si>
  <si>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</si>
  <si>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</si>
  <si>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</si>
  <si>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</si>
  <si>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</si>
  <si>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</si>
  <si>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</si>
  <si>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</si>
  <si>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</si>
  <si>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</si>
  <si>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</si>
  <si>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</si>
  <si>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</si>
  <si>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</si>
  <si>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</si>
  <si>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</si>
  <si>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</si>
  <si>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</si>
  <si>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</si>
  <si>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</si>
  <si>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</si>
  <si>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</si>
  <si>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</si>
  <si>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</si>
  <si>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</si>
  <si>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</si>
  <si>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</si>
  <si>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</si>
  <si>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</si>
  <si>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</si>
  <si>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</si>
  <si>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</si>
  <si>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</si>
  <si>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</si>
  <si>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</si>
  <si>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</si>
  <si>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</si>
  <si>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</si>
  <si>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</si>
  <si>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</si>
  <si>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</si>
  <si>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</si>
  <si>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</si>
  <si>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</si>
  <si>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</si>
  <si>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</si>
  <si>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</si>
  <si>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</si>
  <si>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</si>
  <si>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</si>
  <si>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</si>
  <si>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</si>
  <si>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</si>
  <si>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</si>
  <si>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</si>
  <si>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</si>
  <si>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</si>
  <si>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</si>
  <si>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</si>
  <si>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</si>
  <si>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</si>
  <si>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</si>
  <si>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</si>
  <si>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</si>
  <si>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</si>
  <si>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</si>
  <si>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</si>
  <si>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</si>
  <si>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</si>
  <si>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</si>
  <si>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</si>
  <si>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</si>
  <si>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</si>
  <si>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</si>
  <si>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</si>
  <si>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</si>
  <si>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</si>
  <si>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</si>
  <si>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</si>
  <si>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</si>
  <si>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</si>
  <si>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</si>
  <si>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</si>
  <si>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</si>
  <si>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</si>
  <si>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</si>
  <si>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</si>
  <si>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</si>
  <si>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</si>
  <si>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</si>
  <si>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</si>
  <si>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</si>
  <si>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</si>
  <si>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</si>
  <si>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</si>
  <si>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</si>
  <si>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</si>
  <si>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</si>
  <si>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</si>
  <si>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</si>
  <si>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</si>
  <si>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</si>
  <si>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</si>
  <si>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</si>
  <si>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</si>
  <si>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</si>
  <si>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</si>
  <si>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</si>
  <si>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</si>
  <si>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</si>
  <si>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</si>
  <si>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</si>
  <si>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</si>
  <si>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</si>
  <si>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</si>
  <si>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</si>
  <si>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</si>
  <si>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</si>
  <si>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</si>
  <si>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</si>
  <si>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</si>
  <si>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</si>
  <si>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</si>
  <si>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</si>
  <si>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</si>
  <si>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</si>
  <si>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</si>
  <si>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</si>
  <si>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</si>
  <si>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</si>
  <si>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</si>
  <si>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</si>
  <si>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</si>
  <si>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</si>
  <si>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</si>
  <si>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</si>
  <si>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</si>
  <si>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</si>
  <si>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</si>
  <si>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</si>
  <si>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</si>
  <si>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</si>
  <si>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</si>
  <si>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</si>
  <si>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</si>
  <si>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</si>
  <si>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</si>
  <si>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</si>
  <si>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</si>
  <si>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</si>
  <si>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</si>
  <si>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</si>
  <si>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</si>
  <si>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</si>
  <si>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</si>
  <si>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</si>
  <si>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</si>
  <si>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</si>
  <si>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</si>
  <si>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</si>
  <si>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</si>
  <si>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</si>
  <si>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</si>
  <si>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</si>
  <si>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</si>
  <si>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</si>
  <si>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</si>
  <si>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</si>
  <si>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</si>
  <si>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</si>
  <si>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</si>
  <si>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</si>
  <si>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</si>
  <si>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</si>
  <si>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</si>
  <si>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</si>
  <si>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</si>
  <si>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</si>
  <si>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</si>
  <si>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</si>
  <si>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</si>
  <si>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</si>
  <si>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</si>
  <si>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</si>
  <si>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</si>
  <si>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</si>
  <si>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</si>
  <si>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</si>
  <si>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</si>
  <si>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</si>
  <si>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</si>
  <si>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</si>
  <si>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</si>
  <si>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</si>
  <si>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</si>
  <si>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</si>
  <si>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</si>
  <si>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</si>
  <si>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</si>
  <si>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</si>
  <si>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</si>
  <si>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</si>
  <si>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</si>
  <si>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</si>
  <si>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</si>
  <si>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</si>
  <si>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</si>
  <si>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</si>
  <si>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</si>
  <si>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</si>
  <si>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</si>
  <si>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</si>
  <si>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</si>
  <si>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</si>
  <si>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</si>
  <si>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</si>
  <si>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</si>
  <si>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</si>
  <si>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</si>
  <si>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</si>
  <si>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</si>
  <si>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</si>
  <si>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</si>
  <si>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</si>
  <si>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</si>
  <si>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</si>
  <si>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</si>
  <si>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</si>
  <si>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</si>
  <si>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</si>
  <si>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</si>
  <si>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</si>
  <si>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</si>
  <si>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</si>
  <si>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</si>
  <si>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</si>
  <si>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</si>
  <si>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</si>
  <si>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</si>
  <si>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</si>
  <si>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</si>
  <si>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</si>
  <si>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</si>
  <si>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</si>
  <si>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</si>
  <si>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</si>
  <si>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</si>
  <si>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</si>
  <si>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</si>
  <si>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</si>
  <si>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</si>
  <si>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</si>
  <si>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</si>
  <si>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</si>
  <si>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</si>
  <si>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</si>
  <si>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</si>
  <si>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</si>
  <si>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</si>
  <si>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</si>
  <si>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</si>
  <si>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</si>
  <si>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</si>
  <si>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</si>
  <si>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</si>
  <si>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</si>
  <si>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</si>
  <si>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</si>
  <si>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</si>
  <si>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</si>
  <si>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</si>
  <si>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</si>
  <si>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</si>
  <si>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</si>
  <si>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</si>
  <si>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</si>
  <si>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</si>
  <si>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</si>
  <si>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</si>
  <si>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</si>
  <si>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</si>
  <si>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</si>
  <si>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</si>
  <si>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</si>
  <si>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</si>
  <si>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</si>
  <si>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</si>
  <si>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</si>
  <si>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</si>
  <si>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</si>
  <si>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</si>
  <si>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</si>
  <si>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</si>
  <si>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</si>
  <si>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</si>
  <si>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</si>
  <si>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</si>
  <si>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</si>
  <si>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</si>
  <si>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</si>
  <si>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</si>
  <si>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</si>
  <si>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</si>
  <si>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</si>
  <si>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</si>
  <si>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</si>
  <si>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</si>
  <si>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</si>
  <si>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</si>
  <si>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</si>
  <si>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</si>
  <si>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</si>
  <si>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</si>
  <si>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</si>
  <si>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</si>
  <si>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</si>
  <si>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</si>
  <si>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</si>
  <si>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</si>
  <si>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</si>
  <si>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</si>
  <si>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</si>
  <si>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</si>
  <si>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</si>
  <si>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</si>
  <si>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</si>
  <si>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</si>
  <si>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</si>
  <si>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</si>
  <si>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</si>
  <si>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</si>
  <si>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</si>
  <si>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</si>
  <si>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</si>
  <si>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</si>
  <si>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</si>
  <si>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</si>
  <si>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</si>
  <si>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</si>
  <si>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</si>
  <si>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</si>
  <si>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</si>
  <si>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</si>
  <si>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</si>
  <si>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</si>
  <si>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</si>
  <si>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</si>
  <si>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</si>
  <si>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</si>
  <si>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</si>
  <si>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</si>
  <si>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</si>
  <si>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</si>
  <si>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</si>
  <si>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</si>
  <si>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</si>
  <si>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</si>
  <si>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</si>
  <si>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</si>
  <si>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</si>
  <si>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</si>
  <si>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</si>
  <si>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</si>
  <si>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</si>
  <si>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</si>
  <si>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</si>
  <si>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</si>
  <si>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</si>
  <si>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</si>
  <si>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</si>
  <si>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</si>
  <si>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</si>
  <si>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</si>
  <si>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</si>
  <si>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</si>
  <si>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</si>
  <si>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</si>
  <si>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</si>
  <si>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</si>
  <si>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</si>
  <si>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</si>
  <si>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</si>
  <si>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</si>
  <si>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</si>
  <si>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</si>
  <si>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</si>
  <si>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</si>
  <si>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</si>
  <si>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</si>
  <si>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</si>
  <si>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</si>
  <si>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</si>
  <si>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</si>
  <si>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</si>
  <si>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</si>
  <si>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</si>
  <si>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</si>
  <si>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</si>
  <si>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</si>
  <si>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</si>
  <si>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</si>
  <si>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</si>
  <si>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</si>
  <si>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</si>
  <si>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</si>
  <si>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</si>
  <si>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</si>
  <si>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</si>
  <si>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</si>
  <si>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</si>
  <si>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</si>
  <si>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</si>
  <si>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</si>
  <si>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</si>
  <si>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</si>
  <si>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</si>
  <si>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</si>
  <si>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</si>
  <si>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</si>
  <si>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</si>
  <si>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</si>
  <si>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</si>
  <si>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</si>
  <si>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</si>
  <si>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</si>
  <si>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</si>
  <si>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</si>
  <si>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</si>
  <si>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</si>
  <si>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</si>
  <si>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</si>
  <si>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</si>
  <si>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</si>
  <si>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</si>
  <si>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</si>
  <si>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</si>
  <si>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</si>
  <si>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</si>
  <si>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</si>
  <si>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</si>
  <si>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</si>
  <si>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</si>
  <si>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</si>
  <si>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</si>
  <si>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</si>
  <si>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</si>
  <si>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</si>
  <si>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</si>
  <si>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</si>
  <si>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</si>
  <si>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</si>
  <si>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</si>
  <si>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</si>
  <si>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</si>
  <si>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</si>
  <si>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</si>
  <si>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</si>
  <si>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</si>
  <si>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</si>
  <si>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</si>
  <si>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</si>
  <si>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</si>
  <si>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</si>
  <si>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</si>
  <si>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</si>
  <si>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</si>
  <si>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</si>
  <si>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</si>
  <si>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</si>
  <si>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</si>
  <si>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</si>
  <si>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</si>
  <si>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</si>
  <si>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</si>
  <si>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</si>
  <si>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</si>
  <si>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</si>
  <si>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</si>
  <si>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</si>
  <si>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</si>
  <si>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</si>
  <si>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</si>
  <si>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</si>
  <si>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</si>
  <si>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</si>
  <si>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</si>
  <si>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</si>
  <si>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</si>
  <si>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</si>
  <si>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</si>
  <si>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</si>
  <si>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</si>
  <si>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</si>
  <si>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</si>
  <si>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</si>
  <si>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</si>
  <si>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</si>
  <si>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</si>
  <si>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</si>
  <si>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</si>
  <si>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</si>
  <si>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</si>
  <si>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</si>
  <si>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</si>
  <si>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</si>
  <si>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</si>
  <si>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</si>
  <si>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</si>
  <si>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</si>
  <si>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</si>
  <si>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</si>
  <si>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</si>
  <si>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</si>
  <si>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</si>
  <si>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</si>
  <si>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</si>
  <si>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</si>
  <si>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</si>
  <si>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</si>
  <si>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</si>
  <si>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</si>
  <si>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</si>
  <si>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</si>
  <si>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</si>
  <si>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</si>
  <si>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</si>
  <si>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</si>
  <si>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</si>
  <si>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</si>
  <si>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</si>
  <si>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</si>
  <si>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</si>
  <si>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</si>
  <si>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</si>
  <si>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</si>
  <si>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</si>
  <si>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</si>
  <si>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</si>
  <si>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</si>
  <si>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</si>
  <si>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</si>
  <si>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</si>
  <si>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</si>
  <si>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</si>
  <si>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</si>
  <si>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</si>
  <si>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</si>
  <si>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</si>
  <si>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</si>
  <si>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</si>
  <si>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</si>
  <si>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</si>
  <si>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</si>
  <si>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</si>
  <si>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</si>
  <si>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</si>
  <si>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</si>
  <si>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</si>
  <si>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</si>
  <si>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</si>
  <si>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</si>
  <si>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</si>
  <si>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</si>
  <si>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</si>
  <si>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</si>
  <si>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</si>
  <si>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</si>
  <si>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</si>
  <si>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</si>
  <si>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</si>
  <si>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</si>
  <si>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</si>
  <si>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</si>
  <si>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</si>
  <si>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</si>
  <si>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</si>
  <si>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</si>
  <si>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</si>
  <si>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</si>
  <si>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</si>
  <si>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</si>
  <si>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</si>
  <si>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</si>
  <si>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</si>
  <si>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</si>
  <si>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</si>
  <si>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</si>
  <si>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</si>
  <si>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</si>
  <si>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</si>
  <si>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</si>
  <si>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</si>
  <si>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</si>
  <si>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</si>
  <si>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</si>
  <si>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</si>
  <si>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</si>
  <si>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</si>
  <si>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</si>
  <si>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</si>
  <si>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</si>
  <si>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</si>
  <si>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</si>
  <si>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</si>
  <si>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</si>
  <si>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</si>
  <si>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</si>
  <si>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</si>
  <si>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</si>
  <si>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</si>
  <si>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</si>
  <si>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</si>
  <si>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</si>
  <si>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</si>
  <si>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</si>
  <si>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</si>
  <si>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</si>
  <si>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</si>
  <si>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</si>
  <si>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</si>
  <si>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</si>
  <si>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</si>
  <si>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</si>
  <si>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</si>
  <si>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</si>
  <si>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</si>
  <si>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</si>
  <si>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</si>
  <si>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</si>
  <si>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</si>
  <si>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</si>
  <si>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</si>
  <si>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</si>
  <si>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</si>
  <si>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</si>
  <si>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</si>
  <si>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</si>
  <si>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</si>
  <si>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</si>
  <si>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</si>
  <si>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</si>
  <si>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</si>
  <si>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</si>
  <si>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</si>
  <si>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</si>
  <si>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</si>
  <si>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</si>
  <si>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</si>
  <si>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</si>
  <si>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</si>
  <si>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</si>
  <si>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</si>
  <si>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</si>
  <si>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</si>
  <si>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</si>
  <si>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</si>
  <si>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</si>
  <si>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</si>
  <si>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</si>
  <si>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</si>
  <si>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</si>
  <si>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</si>
  <si>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</si>
  <si>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</si>
  <si>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</si>
  <si>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</si>
  <si>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</si>
  <si>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</si>
  <si>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</si>
  <si>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</si>
  <si>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</si>
  <si>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</si>
  <si>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</si>
  <si>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</si>
  <si>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</si>
  <si>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</si>
  <si>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</si>
  <si>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</si>
  <si>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</si>
  <si>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</si>
  <si>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</si>
  <si>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</si>
  <si>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</si>
  <si>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</si>
  <si>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</si>
  <si>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</si>
  <si>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</si>
  <si>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</si>
  <si>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</si>
  <si>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</si>
  <si>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</si>
  <si>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</si>
  <si>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</si>
  <si>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</si>
  <si>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</si>
  <si>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</si>
  <si>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</si>
  <si>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</si>
  <si>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</si>
  <si>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</si>
  <si>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</si>
  <si>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</si>
  <si>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</si>
  <si>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</si>
  <si>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</si>
  <si>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</si>
  <si>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</si>
  <si>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</si>
  <si>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</si>
  <si>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</si>
  <si>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</si>
  <si>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</si>
  <si>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</si>
  <si>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</si>
  <si>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</si>
  <si>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</si>
  <si>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</si>
  <si>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</si>
  <si>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</si>
  <si>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</si>
  <si>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</si>
  <si>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</si>
  <si>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</si>
  <si>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</si>
  <si>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</si>
  <si>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</si>
  <si>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</si>
  <si>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</si>
  <si>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</si>
  <si>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</si>
  <si>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</si>
  <si>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</si>
  <si>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</si>
  <si>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</si>
  <si>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</si>
  <si>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</si>
  <si>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</si>
  <si>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</si>
  <si>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</si>
  <si>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</si>
  <si>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</si>
  <si>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</si>
  <si>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</si>
  <si>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</si>
  <si>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</si>
  <si>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</si>
  <si>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</si>
  <si>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</si>
  <si>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</si>
  <si>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</si>
  <si>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</si>
  <si>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</si>
  <si>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</si>
  <si>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</si>
  <si>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</si>
  <si>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</si>
  <si>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</si>
  <si>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</si>
  <si>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</si>
  <si>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</si>
  <si>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</si>
  <si>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</si>
  <si>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</si>
  <si>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</si>
  <si>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</si>
  <si>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</si>
  <si>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</si>
  <si>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</si>
  <si>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</si>
  <si>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</si>
  <si>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</si>
  <si>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</si>
  <si>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</si>
  <si>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</si>
  <si>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</si>
  <si>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</si>
  <si>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</si>
  <si>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</si>
  <si>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</si>
  <si>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</si>
  <si>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</si>
  <si>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</si>
  <si>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</si>
  <si>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</si>
  <si>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</si>
  <si>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</si>
  <si>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</si>
  <si>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</si>
  <si>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</si>
  <si>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</si>
  <si>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</si>
  <si>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</si>
  <si>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</si>
  <si>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</si>
  <si>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</si>
  <si>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</si>
  <si>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</si>
  <si>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</si>
  <si>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</si>
  <si>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</si>
  <si>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</si>
  <si>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</si>
  <si>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</si>
  <si>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</si>
  <si>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</si>
  <si>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</si>
  <si>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</si>
  <si>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</si>
  <si>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</si>
  <si>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</si>
  <si>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</si>
  <si>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</si>
  <si>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</si>
  <si>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</si>
  <si>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</si>
  <si>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</si>
  <si>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</si>
  <si>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</si>
  <si>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</si>
  <si>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</si>
  <si>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</si>
  <si>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</si>
  <si>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</si>
  <si>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</si>
  <si>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</si>
  <si>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</si>
  <si>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</si>
  <si>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</si>
  <si>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</si>
  <si>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</si>
  <si>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</si>
  <si>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</si>
  <si>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</si>
  <si>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</si>
  <si>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</si>
  <si>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</si>
  <si>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</si>
  <si>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</si>
  <si>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</si>
  <si>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</si>
  <si>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</si>
  <si>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</si>
  <si>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</si>
  <si>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</si>
  <si>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</si>
  <si>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</si>
  <si>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</si>
  <si>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</si>
  <si>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</si>
  <si>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</si>
  <si>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</si>
  <si>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</si>
  <si>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</si>
  <si>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</si>
  <si>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</si>
  <si>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</si>
  <si>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</si>
  <si>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</si>
  <si>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</si>
  <si>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</si>
  <si>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</si>
  <si>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</si>
  <si>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</si>
  <si>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</si>
  <si>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</si>
  <si>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</si>
  <si>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</si>
  <si>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</si>
  <si>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</si>
  <si>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</si>
  <si>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</si>
  <si>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</si>
  <si>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</si>
  <si>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</si>
  <si>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</si>
  <si>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</si>
  <si>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</si>
  <si>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</si>
  <si>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</si>
  <si>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</si>
  <si>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</si>
  <si>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</si>
  <si>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</si>
  <si>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</si>
  <si>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</si>
  <si>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</si>
  <si>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</si>
  <si>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</si>
  <si>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</si>
  <si>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</si>
  <si>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</si>
  <si>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</si>
  <si>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</si>
  <si>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</si>
  <si>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</si>
  <si>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</si>
  <si>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</si>
  <si>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</si>
  <si>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</si>
  <si>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</si>
  <si>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</si>
  <si>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</si>
  <si>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</si>
  <si>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</si>
  <si>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</si>
  <si>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</si>
  <si>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</si>
  <si>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</si>
  <si>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</si>
  <si>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</si>
  <si>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</si>
  <si>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</si>
  <si>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</si>
  <si>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</si>
  <si>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</si>
  <si>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</si>
  <si>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</si>
  <si>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</si>
  <si>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</si>
  <si>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</si>
  <si>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</si>
  <si>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</si>
  <si>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</si>
  <si>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</si>
  <si>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</si>
  <si>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</si>
  <si>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</si>
  <si>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</si>
  <si>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</si>
  <si>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</si>
  <si>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</si>
  <si>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</si>
  <si>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</si>
  <si>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</si>
  <si>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</si>
  <si>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</si>
  <si>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</si>
  <si>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</si>
  <si>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</si>
  <si>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</si>
  <si>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</si>
  <si>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</si>
  <si>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</si>
  <si>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</si>
  <si>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</si>
  <si>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</si>
  <si>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</si>
  <si>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</si>
  <si>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</si>
  <si>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</si>
  <si>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</si>
  <si>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</si>
  <si>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</si>
  <si>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</si>
  <si>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</si>
  <si>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</si>
  <si>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</si>
  <si>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</si>
  <si>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</si>
  <si>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</si>
  <si>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</si>
  <si>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</si>
  <si>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</si>
  <si>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</si>
  <si>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</si>
  <si>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</si>
  <si>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</si>
  <si>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</si>
  <si>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</si>
  <si>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</si>
  <si>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</si>
  <si>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</si>
  <si>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</si>
  <si>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</si>
  <si>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</si>
  <si>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</si>
  <si>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</si>
  <si>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</si>
  <si>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</si>
  <si>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</si>
  <si>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</si>
  <si>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</si>
  <si>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</si>
  <si>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</si>
  <si>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</si>
  <si>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</si>
  <si>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</si>
  <si>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</si>
  <si>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</si>
  <si>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</si>
  <si>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</si>
  <si>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</si>
  <si>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</si>
  <si>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</si>
  <si>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</si>
  <si>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</si>
  <si>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</si>
  <si>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</si>
  <si>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</si>
  <si>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</si>
  <si>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</si>
  <si>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</si>
  <si>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</si>
  <si>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</si>
  <si>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</si>
  <si>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</si>
  <si>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</si>
  <si>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</si>
  <si>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</si>
  <si>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</si>
  <si>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</si>
  <si>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</si>
  <si>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</si>
  <si>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</si>
  <si>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</si>
  <si>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</si>
  <si>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</si>
  <si>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</si>
  <si>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</si>
  <si>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</si>
  <si>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</si>
  <si>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</si>
  <si>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</si>
  <si>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</si>
  <si>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</si>
  <si>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</si>
  <si>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</si>
  <si>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</si>
  <si>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</si>
  <si>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</si>
  <si>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</si>
  <si>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</si>
  <si>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</si>
  <si>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</si>
  <si>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</si>
  <si>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</si>
  <si>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</si>
  <si>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</si>
  <si>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</si>
  <si>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</si>
  <si>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</si>
  <si>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</si>
  <si>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</si>
  <si>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</si>
  <si>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</si>
  <si>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</si>
  <si>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</si>
  <si>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</si>
  <si>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</si>
  <si>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</si>
  <si>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</si>
  <si>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</si>
  <si>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</si>
  <si>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</si>
  <si>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</si>
  <si>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</si>
  <si>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</si>
  <si>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</si>
  <si>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</si>
  <si>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</si>
  <si>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</si>
  <si>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</si>
  <si>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</si>
  <si>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</si>
  <si>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</si>
  <si>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</si>
  <si>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</si>
  <si>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</si>
  <si>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</si>
  <si>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</si>
  <si>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</si>
  <si>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</si>
  <si>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</si>
  <si>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</si>
  <si>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</si>
  <si>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</si>
  <si>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3 Gavetas Vacías</t>
  </si>
  <si>
    <t xml:space="preserve">Gil Carrera, Santiago </t>
  </si>
  <si>
    <t xml:space="preserve">DISPENSADOR </t>
  </si>
  <si>
    <t>Morales Payano, Wilfredy Leandro</t>
  </si>
  <si>
    <t xml:space="preserve">Brioso Luciano, Cristino </t>
  </si>
  <si>
    <t>ReservaC Norte</t>
  </si>
  <si>
    <t xml:space="preserve">GAVETAS VACIAS + GAVETAS FALLANDO </t>
  </si>
  <si>
    <t xml:space="preserve">SIN EFECTIVO </t>
  </si>
  <si>
    <t>LECTOR</t>
  </si>
  <si>
    <t>2 Gavetas Vacias + 1 Fallando</t>
  </si>
  <si>
    <t>2 Gavetas Fallando + 1 Vacia</t>
  </si>
  <si>
    <t>31 Mayo de 2021</t>
  </si>
  <si>
    <t xml:space="preserve">SIN EFECTIVO  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</si>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</sst>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22" fontId="6" fillId="5" borderId="0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22" fontId="33" fillId="5" borderId="0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6"/>
      <tableStyleElement type="headerRow" dxfId="485"/>
      <tableStyleElement type="totalRow" dxfId="484"/>
      <tableStyleElement type="firstColumn" dxfId="483"/>
      <tableStyleElement type="lastColumn" dxfId="482"/>
      <tableStyleElement type="firstRowStripe" dxfId="481"/>
      <tableStyleElement type="firstColumnStripe" dxfId="4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9"/>
  <sheetViews>
    <sheetView tabSelected="1" zoomScale="90" zoomScaleNormal="90" workbookViewId="0">
      <pane ySplit="4" topLeftCell="A5" activePane="bottomLeft" state="frozen"/>
      <selection pane="bottomLeft" activeCell="G14" sqref="G14"/>
    </sheetView>
  </sheetViews>
  <sheetFormatPr baseColWidth="10" defaultColWidth="25.7109375" defaultRowHeight="15" x14ac:dyDescent="0.25"/>
  <cols>
    <col min="1" max="1" width="25.5703125" style="87" bestFit="1" customWidth="1"/>
    <col min="2" max="2" width="19" style="106" bestFit="1" customWidth="1"/>
    <col min="3" max="3" width="16.28515625" style="44" bestFit="1" customWidth="1"/>
    <col min="4" max="4" width="27.42578125" style="87" bestFit="1" customWidth="1"/>
    <col min="5" max="5" width="11.42578125" style="82" bestFit="1" customWidth="1"/>
    <col min="6" max="6" width="11.140625" style="45" bestFit="1" customWidth="1"/>
    <col min="7" max="7" width="59.85546875" style="45" bestFit="1" customWidth="1"/>
    <col min="8" max="11" width="5.42578125" style="45" bestFit="1" customWidth="1"/>
    <col min="12" max="12" width="49.5703125" style="45" bestFit="1" customWidth="1"/>
    <col min="13" max="13" width="18.85546875" style="87" bestFit="1" customWidth="1"/>
    <col min="14" max="14" width="16.7109375" style="87" bestFit="1" customWidth="1"/>
    <col min="15" max="15" width="40.140625" style="87" customWidth="1"/>
    <col min="16" max="16" width="15.7109375" style="89" bestFit="1" customWidth="1"/>
    <col min="17" max="17" width="49.5703125" style="75" bestFit="1" customWidth="1"/>
    <col min="18" max="16384" width="25.7109375" style="43"/>
  </cols>
  <sheetData>
    <row r="1" spans="1:17" ht="18" x14ac:dyDescent="0.25">
      <c r="A1" s="148" t="s">
        <v>2153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50"/>
    </row>
    <row r="2" spans="1:17" ht="18" x14ac:dyDescent="0.25">
      <c r="A2" s="145" t="s">
        <v>2150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7"/>
    </row>
    <row r="3" spans="1:17" ht="18.75" thickBot="1" x14ac:dyDescent="0.3">
      <c r="A3" s="151" t="s">
        <v>2566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3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0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3335901017</v>
      </c>
      <c r="C6" s="133">
        <v>44343.473344907405</v>
      </c>
      <c r="D6" s="133" t="s">
        <v>2180</v>
      </c>
      <c r="E6" s="121">
        <v>908</v>
      </c>
      <c r="F6" s="143" t="str">
        <f>VLOOKUP(E6,VIP!$A$2:$O13500,2,0)</f>
        <v>DRBR16D</v>
      </c>
      <c r="G6" s="131" t="str">
        <f>VLOOKUP(E6,'LISTADO ATM'!$A$2:$B$897,2,0)</f>
        <v xml:space="preserve">ATM Oficina Plaza Botánika </v>
      </c>
      <c r="H6" s="131" t="str">
        <f>VLOOKUP(E6,VIP!$A$2:$O18363,7,FALSE)</f>
        <v>Si</v>
      </c>
      <c r="I6" s="131" t="str">
        <f>VLOOKUP(E6,VIP!$A$2:$O10328,8,FALSE)</f>
        <v>Si</v>
      </c>
      <c r="J6" s="131" t="str">
        <f>VLOOKUP(E6,VIP!$A$2:$O10278,8,FALSE)</f>
        <v>Si</v>
      </c>
      <c r="K6" s="131" t="str">
        <f>VLOOKUP(E6,VIP!$A$2:$O13852,6,0)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0" t="s">
        <v>2219</v>
      </c>
    </row>
    <row r="7" spans="1:17" ht="18" x14ac:dyDescent="0.25">
      <c r="A7" s="131" t="str">
        <f>VLOOKUP(E7,'LISTADO ATM'!$A$2:$C$898,3,0)</f>
        <v>SUR</v>
      </c>
      <c r="B7" s="126">
        <v>3335901528</v>
      </c>
      <c r="C7" s="133">
        <v>44343.670081018521</v>
      </c>
      <c r="D7" s="133" t="s">
        <v>2552</v>
      </c>
      <c r="E7" s="121">
        <v>619</v>
      </c>
      <c r="F7" s="143" t="str">
        <f>VLOOKUP(E7,VIP!$A$2:$O13609,2,0)</f>
        <v>DRBR619</v>
      </c>
      <c r="G7" s="131" t="str">
        <f>VLOOKUP(E7,'LISTADO ATM'!$A$2:$B$897,2,0)</f>
        <v xml:space="preserve">ATM Academia P.N. Hatillo (San Cristóbal) </v>
      </c>
      <c r="H7" s="131" t="str">
        <f>VLOOKUP(E7,VIP!$A$2:$O18472,7,FALSE)</f>
        <v>Si</v>
      </c>
      <c r="I7" s="131" t="str">
        <f>VLOOKUP(E7,VIP!$A$2:$O10437,8,FALSE)</f>
        <v>Si</v>
      </c>
      <c r="J7" s="131" t="str">
        <f>VLOOKUP(E7,VIP!$A$2:$O10387,8,FALSE)</f>
        <v>Si</v>
      </c>
      <c r="K7" s="131" t="str">
        <f>VLOOKUP(E7,VIP!$A$2:$O13961,6,0)</f>
        <v>NO</v>
      </c>
      <c r="L7" s="122" t="s">
        <v>2554</v>
      </c>
      <c r="M7" s="132" t="s">
        <v>2446</v>
      </c>
      <c r="N7" s="132" t="s">
        <v>2453</v>
      </c>
      <c r="O7" s="131" t="s">
        <v>2553</v>
      </c>
      <c r="P7" s="131"/>
      <c r="Q7" s="140" t="s">
        <v>2554</v>
      </c>
    </row>
    <row r="8" spans="1:17" ht="18" x14ac:dyDescent="0.25">
      <c r="A8" s="131" t="str">
        <f>VLOOKUP(E8,'LISTADO ATM'!$A$2:$C$898,3,0)</f>
        <v>DISTRITO NACIONAL</v>
      </c>
      <c r="B8" s="126">
        <v>3335901709</v>
      </c>
      <c r="C8" s="133">
        <v>44343.734224537038</v>
      </c>
      <c r="D8" s="133" t="s">
        <v>2180</v>
      </c>
      <c r="E8" s="121">
        <v>686</v>
      </c>
      <c r="F8" s="143" t="str">
        <f>VLOOKUP(E8,VIP!$A$2:$O13506,2,0)</f>
        <v>DRBR686</v>
      </c>
      <c r="G8" s="131" t="str">
        <f>VLOOKUP(E8,'LISTADO ATM'!$A$2:$B$897,2,0)</f>
        <v>ATM Autoservicio Oficina Máximo Gómez</v>
      </c>
      <c r="H8" s="131" t="str">
        <f>VLOOKUP(E8,VIP!$A$2:$O18369,7,FALSE)</f>
        <v>Si</v>
      </c>
      <c r="I8" s="131" t="str">
        <f>VLOOKUP(E8,VIP!$A$2:$O10334,8,FALSE)</f>
        <v>Si</v>
      </c>
      <c r="J8" s="131" t="str">
        <f>VLOOKUP(E8,VIP!$A$2:$O10284,8,FALSE)</f>
        <v>Si</v>
      </c>
      <c r="K8" s="131" t="str">
        <f>VLOOKUP(E8,VIP!$A$2:$O13858,6,0)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0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3335902121</v>
      </c>
      <c r="C9" s="133">
        <v>44344.396921296298</v>
      </c>
      <c r="D9" s="133" t="s">
        <v>2180</v>
      </c>
      <c r="E9" s="121">
        <v>394</v>
      </c>
      <c r="F9" s="143" t="str">
        <f>VLOOKUP(E9,VIP!$A$2:$O13539,2,0)</f>
        <v>DRBR394</v>
      </c>
      <c r="G9" s="131" t="str">
        <f>VLOOKUP(E9,'LISTADO ATM'!$A$2:$B$897,2,0)</f>
        <v xml:space="preserve">ATM Multicentro La Sirena Luperón </v>
      </c>
      <c r="H9" s="131" t="str">
        <f>VLOOKUP(E9,VIP!$A$2:$O18402,7,FALSE)</f>
        <v>Si</v>
      </c>
      <c r="I9" s="131" t="str">
        <f>VLOOKUP(E9,VIP!$A$2:$O10367,8,FALSE)</f>
        <v>Si</v>
      </c>
      <c r="J9" s="131" t="str">
        <f>VLOOKUP(E9,VIP!$A$2:$O10317,8,FALSE)</f>
        <v>Si</v>
      </c>
      <c r="K9" s="131" t="str">
        <f>VLOOKUP(E9,VIP!$A$2:$O13891,6,0)</f>
        <v>NO</v>
      </c>
      <c r="L9" s="122" t="s">
        <v>2245</v>
      </c>
      <c r="M9" s="132" t="s">
        <v>2446</v>
      </c>
      <c r="N9" s="132" t="s">
        <v>2453</v>
      </c>
      <c r="O9" s="131" t="s">
        <v>2455</v>
      </c>
      <c r="P9" s="131"/>
      <c r="Q9" s="140" t="s">
        <v>2245</v>
      </c>
    </row>
    <row r="10" spans="1:17" ht="18" x14ac:dyDescent="0.25">
      <c r="A10" s="131" t="str">
        <f>VLOOKUP(E10,'LISTADO ATM'!$A$2:$C$898,3,0)</f>
        <v>DISTRITO NACIONAL</v>
      </c>
      <c r="B10" s="126">
        <v>3335902160</v>
      </c>
      <c r="C10" s="133">
        <v>44344.406319444446</v>
      </c>
      <c r="D10" s="133" t="s">
        <v>2449</v>
      </c>
      <c r="E10" s="121">
        <v>818</v>
      </c>
      <c r="F10" s="143" t="str">
        <f>VLOOKUP(E10,VIP!$A$2:$O13554,2,0)</f>
        <v>DRBR818</v>
      </c>
      <c r="G10" s="131" t="str">
        <f>VLOOKUP(E10,'LISTADO ATM'!$A$2:$B$897,2,0)</f>
        <v xml:space="preserve">ATM Juridicción Inmobiliaria </v>
      </c>
      <c r="H10" s="131" t="str">
        <f>VLOOKUP(E10,VIP!$A$2:$O18417,7,FALSE)</f>
        <v>No</v>
      </c>
      <c r="I10" s="131" t="str">
        <f>VLOOKUP(E10,VIP!$A$2:$O10382,8,FALSE)</f>
        <v>No</v>
      </c>
      <c r="J10" s="131" t="str">
        <f>VLOOKUP(E10,VIP!$A$2:$O10332,8,FALSE)</f>
        <v>No</v>
      </c>
      <c r="K10" s="131" t="str">
        <f>VLOOKUP(E10,VIP!$A$2:$O13906,6,0)</f>
        <v>NO</v>
      </c>
      <c r="L10" s="122" t="s">
        <v>2548</v>
      </c>
      <c r="M10" s="132" t="s">
        <v>2446</v>
      </c>
      <c r="N10" s="132" t="s">
        <v>2453</v>
      </c>
      <c r="O10" s="131" t="s">
        <v>2454</v>
      </c>
      <c r="P10" s="131"/>
      <c r="Q10" s="140" t="s">
        <v>2548</v>
      </c>
    </row>
    <row r="11" spans="1:17" ht="18" x14ac:dyDescent="0.25">
      <c r="A11" s="131" t="str">
        <f>VLOOKUP(E11,'LISTADO ATM'!$A$2:$C$898,3,0)</f>
        <v>DISTRITO NACIONAL</v>
      </c>
      <c r="B11" s="126">
        <v>3335902252</v>
      </c>
      <c r="C11" s="133">
        <v>44344.435902777775</v>
      </c>
      <c r="D11" s="133" t="s">
        <v>2449</v>
      </c>
      <c r="E11" s="121">
        <v>593</v>
      </c>
      <c r="F11" s="143" t="str">
        <f>VLOOKUP(E11,VIP!$A$2:$O13488,2,0)</f>
        <v>DRBR242</v>
      </c>
      <c r="G11" s="131" t="str">
        <f>VLOOKUP(E11,'LISTADO ATM'!$A$2:$B$897,2,0)</f>
        <v xml:space="preserve">ATM Ministerio Fuerzas Armadas II </v>
      </c>
      <c r="H11" s="131" t="str">
        <f>VLOOKUP(E11,VIP!$A$2:$O18351,7,FALSE)</f>
        <v>Si</v>
      </c>
      <c r="I11" s="131" t="str">
        <f>VLOOKUP(E11,VIP!$A$2:$O10316,8,FALSE)</f>
        <v>Si</v>
      </c>
      <c r="J11" s="131" t="str">
        <f>VLOOKUP(E11,VIP!$A$2:$O10266,8,FALSE)</f>
        <v>Si</v>
      </c>
      <c r="K11" s="131" t="str">
        <f>VLOOKUP(E11,VIP!$A$2:$O13840,6,0)</f>
        <v>NO</v>
      </c>
      <c r="L11" s="122" t="s">
        <v>2418</v>
      </c>
      <c r="M11" s="132" t="s">
        <v>2446</v>
      </c>
      <c r="N11" s="132" t="s">
        <v>2453</v>
      </c>
      <c r="O11" s="131" t="s">
        <v>2454</v>
      </c>
      <c r="P11" s="131"/>
      <c r="Q11" s="140" t="s">
        <v>2418</v>
      </c>
    </row>
    <row r="12" spans="1:17" ht="18" x14ac:dyDescent="0.25">
      <c r="A12" s="131" t="str">
        <f>VLOOKUP(E12,'LISTADO ATM'!$A$2:$C$898,3,0)</f>
        <v>SUR</v>
      </c>
      <c r="B12" s="126">
        <v>3335902366</v>
      </c>
      <c r="C12" s="133">
        <v>44344.474074074074</v>
      </c>
      <c r="D12" s="133" t="s">
        <v>2180</v>
      </c>
      <c r="E12" s="121">
        <v>829</v>
      </c>
      <c r="F12" s="143" t="str">
        <f>VLOOKUP(E12,VIP!$A$2:$O13506,2,0)</f>
        <v>DRBR829</v>
      </c>
      <c r="G12" s="131" t="str">
        <f>VLOOKUP(E12,'LISTADO ATM'!$A$2:$B$897,2,0)</f>
        <v xml:space="preserve">ATM UNP Multicentro Sirena Baní </v>
      </c>
      <c r="H12" s="131" t="str">
        <f>VLOOKUP(E12,VIP!$A$2:$O18369,7,FALSE)</f>
        <v>Si</v>
      </c>
      <c r="I12" s="131" t="str">
        <f>VLOOKUP(E12,VIP!$A$2:$O10334,8,FALSE)</f>
        <v>Si</v>
      </c>
      <c r="J12" s="131" t="str">
        <f>VLOOKUP(E12,VIP!$A$2:$O10284,8,FALSE)</f>
        <v>Si</v>
      </c>
      <c r="K12" s="131" t="str">
        <f>VLOOKUP(E12,VIP!$A$2:$O13858,6,0)</f>
        <v>NO</v>
      </c>
      <c r="L12" s="122" t="s">
        <v>2466</v>
      </c>
      <c r="M12" s="132" t="s">
        <v>2446</v>
      </c>
      <c r="N12" s="132" t="s">
        <v>2453</v>
      </c>
      <c r="O12" s="131" t="s">
        <v>2455</v>
      </c>
      <c r="P12" s="131"/>
      <c r="Q12" s="140" t="s">
        <v>2466</v>
      </c>
    </row>
    <row r="13" spans="1:17" ht="18" x14ac:dyDescent="0.25">
      <c r="A13" s="131" t="str">
        <f>VLOOKUP(E13,'LISTADO ATM'!$A$2:$C$898,3,0)</f>
        <v>DISTRITO NACIONAL</v>
      </c>
      <c r="B13" s="126">
        <v>3335902419</v>
      </c>
      <c r="C13" s="133">
        <v>44344.489930555559</v>
      </c>
      <c r="D13" s="133" t="s">
        <v>2180</v>
      </c>
      <c r="E13" s="121">
        <v>685</v>
      </c>
      <c r="F13" s="143" t="str">
        <f>VLOOKUP(E13,VIP!$A$2:$O13510,2,0)</f>
        <v>DRBR685</v>
      </c>
      <c r="G13" s="131" t="str">
        <f>VLOOKUP(E13,'LISTADO ATM'!$A$2:$B$897,2,0)</f>
        <v>ATM Autoservicio UASD</v>
      </c>
      <c r="H13" s="131" t="str">
        <f>VLOOKUP(E13,VIP!$A$2:$O18373,7,FALSE)</f>
        <v>NO</v>
      </c>
      <c r="I13" s="131" t="str">
        <f>VLOOKUP(E13,VIP!$A$2:$O10338,8,FALSE)</f>
        <v>SI</v>
      </c>
      <c r="J13" s="131" t="str">
        <f>VLOOKUP(E13,VIP!$A$2:$O10288,8,FALSE)</f>
        <v>SI</v>
      </c>
      <c r="K13" s="131" t="str">
        <f>VLOOKUP(E13,VIP!$A$2:$O13862,6,0)</f>
        <v>NO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40" t="s">
        <v>2219</v>
      </c>
    </row>
    <row r="14" spans="1:17" ht="18" x14ac:dyDescent="0.25">
      <c r="A14" s="131" t="str">
        <f>VLOOKUP(E14,'LISTADO ATM'!$A$2:$C$898,3,0)</f>
        <v>DISTRITO NACIONAL</v>
      </c>
      <c r="B14" s="126">
        <v>3335902711</v>
      </c>
      <c r="C14" s="133">
        <v>44344.581053240741</v>
      </c>
      <c r="D14" s="133" t="s">
        <v>2180</v>
      </c>
      <c r="E14" s="121">
        <v>10</v>
      </c>
      <c r="F14" s="143" t="str">
        <f>VLOOKUP(E14,VIP!$A$2:$O13516,2,0)</f>
        <v>DRBR010</v>
      </c>
      <c r="G14" s="131" t="str">
        <f>VLOOKUP(E14,'LISTADO ATM'!$A$2:$B$897,2,0)</f>
        <v xml:space="preserve">ATM Ministerio Salud Pública </v>
      </c>
      <c r="H14" s="131" t="str">
        <f>VLOOKUP(E14,VIP!$A$2:$O18379,7,FALSE)</f>
        <v>Si</v>
      </c>
      <c r="I14" s="131" t="str">
        <f>VLOOKUP(E14,VIP!$A$2:$O10344,8,FALSE)</f>
        <v>Si</v>
      </c>
      <c r="J14" s="131" t="str">
        <f>VLOOKUP(E14,VIP!$A$2:$O10294,8,FALSE)</f>
        <v>Si</v>
      </c>
      <c r="K14" s="131" t="str">
        <f>VLOOKUP(E14,VIP!$A$2:$O13868,6,0)</f>
        <v>NO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1"/>
      <c r="Q14" s="140" t="s">
        <v>2219</v>
      </c>
    </row>
    <row r="15" spans="1:17" ht="18" x14ac:dyDescent="0.25">
      <c r="A15" s="131" t="str">
        <f>VLOOKUP(E15,'LISTADO ATM'!$A$2:$C$898,3,0)</f>
        <v>DISTRITO NACIONAL</v>
      </c>
      <c r="B15" s="126">
        <v>3335902746</v>
      </c>
      <c r="C15" s="133">
        <v>44344.587141203701</v>
      </c>
      <c r="D15" s="133" t="s">
        <v>2180</v>
      </c>
      <c r="E15" s="121">
        <v>298</v>
      </c>
      <c r="F15" s="143" t="str">
        <f>VLOOKUP(E15,VIP!$A$2:$O13519,2,0)</f>
        <v>DRBR298</v>
      </c>
      <c r="G15" s="131" t="str">
        <f>VLOOKUP(E15,'LISTADO ATM'!$A$2:$B$897,2,0)</f>
        <v xml:space="preserve">ATM S/M Aprezio Engombe </v>
      </c>
      <c r="H15" s="131" t="str">
        <f>VLOOKUP(E15,VIP!$A$2:$O18382,7,FALSE)</f>
        <v>Si</v>
      </c>
      <c r="I15" s="131" t="str">
        <f>VLOOKUP(E15,VIP!$A$2:$O10347,8,FALSE)</f>
        <v>Si</v>
      </c>
      <c r="J15" s="131" t="str">
        <f>VLOOKUP(E15,VIP!$A$2:$O10297,8,FALSE)</f>
        <v>Si</v>
      </c>
      <c r="K15" s="131" t="str">
        <f>VLOOKUP(E15,VIP!$A$2:$O13871,6,0)</f>
        <v>NO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0" t="s">
        <v>2219</v>
      </c>
    </row>
    <row r="16" spans="1:17" ht="18" x14ac:dyDescent="0.25">
      <c r="A16" s="131" t="str">
        <f>VLOOKUP(E16,'LISTADO ATM'!$A$2:$C$898,3,0)</f>
        <v>DISTRITO NACIONAL</v>
      </c>
      <c r="B16" s="126">
        <v>3335902879</v>
      </c>
      <c r="C16" s="133">
        <v>44344.6405787037</v>
      </c>
      <c r="D16" s="133" t="s">
        <v>2180</v>
      </c>
      <c r="E16" s="124">
        <v>688</v>
      </c>
      <c r="F16" s="131" t="str">
        <f>VLOOKUP(E16,VIP!$A$2:$O13543,2,0)</f>
        <v>DRBR688</v>
      </c>
      <c r="G16" s="131" t="str">
        <f>VLOOKUP(E16,'LISTADO ATM'!$A$2:$B$897,2,0)</f>
        <v>ATM Innova Centro Ave. Kennedy</v>
      </c>
      <c r="H16" s="131" t="str">
        <f>VLOOKUP(E16,VIP!$A$2:$O18406,7,FALSE)</f>
        <v>Si</v>
      </c>
      <c r="I16" s="131" t="str">
        <f>VLOOKUP(E16,VIP!$A$2:$O10371,8,FALSE)</f>
        <v>Si</v>
      </c>
      <c r="J16" s="131" t="str">
        <f>VLOOKUP(E16,VIP!$A$2:$O10321,8,FALSE)</f>
        <v>Si</v>
      </c>
      <c r="K16" s="131" t="str">
        <f>VLOOKUP(E16,VIP!$A$2:$O13895,6,0)</f>
        <v>NO</v>
      </c>
      <c r="L16" s="141" t="s">
        <v>2245</v>
      </c>
      <c r="M16" s="132" t="s">
        <v>2446</v>
      </c>
      <c r="N16" s="132" t="s">
        <v>2453</v>
      </c>
      <c r="O16" s="131" t="s">
        <v>2455</v>
      </c>
      <c r="P16" s="131"/>
      <c r="Q16" s="140" t="s">
        <v>2245</v>
      </c>
    </row>
    <row r="17" spans="1:17" ht="18" x14ac:dyDescent="0.25">
      <c r="A17" s="131" t="str">
        <f>VLOOKUP(E17,'LISTADO ATM'!$A$2:$C$898,3,0)</f>
        <v>DISTRITO NACIONAL</v>
      </c>
      <c r="B17" s="126">
        <v>3335903094</v>
      </c>
      <c r="C17" s="133">
        <v>44344.733472222222</v>
      </c>
      <c r="D17" s="133" t="s">
        <v>2449</v>
      </c>
      <c r="E17" s="124">
        <v>678</v>
      </c>
      <c r="F17" s="131" t="str">
        <f>VLOOKUP(E17,VIP!$A$2:$O13571,2,0)</f>
        <v>DRBR678</v>
      </c>
      <c r="G17" s="131" t="str">
        <f>VLOOKUP(E17,'LISTADO ATM'!$A$2:$B$897,2,0)</f>
        <v>ATM Eco Petroleo San Isidro</v>
      </c>
      <c r="H17" s="131" t="str">
        <f>VLOOKUP(E17,VIP!$A$2:$O18434,7,FALSE)</f>
        <v>Si</v>
      </c>
      <c r="I17" s="131" t="str">
        <f>VLOOKUP(E17,VIP!$A$2:$O10399,8,FALSE)</f>
        <v>Si</v>
      </c>
      <c r="J17" s="131" t="str">
        <f>VLOOKUP(E17,VIP!$A$2:$O10349,8,FALSE)</f>
        <v>Si</v>
      </c>
      <c r="K17" s="131" t="str">
        <f>VLOOKUP(E17,VIP!$A$2:$O13923,6,0)</f>
        <v>NO</v>
      </c>
      <c r="L17" s="141" t="s">
        <v>2442</v>
      </c>
      <c r="M17" s="132" t="s">
        <v>2446</v>
      </c>
      <c r="N17" s="132" t="s">
        <v>2453</v>
      </c>
      <c r="O17" s="131" t="s">
        <v>2454</v>
      </c>
      <c r="P17" s="131"/>
      <c r="Q17" s="140" t="s">
        <v>2442</v>
      </c>
    </row>
    <row r="18" spans="1:17" ht="18" x14ac:dyDescent="0.25">
      <c r="A18" s="131" t="str">
        <f>VLOOKUP(E18,'LISTADO ATM'!$A$2:$C$898,3,0)</f>
        <v>DISTRITO NACIONAL</v>
      </c>
      <c r="B18" s="126">
        <v>3335903097</v>
      </c>
      <c r="C18" s="133">
        <v>44344.735243055555</v>
      </c>
      <c r="D18" s="133" t="s">
        <v>2449</v>
      </c>
      <c r="E18" s="124">
        <v>43</v>
      </c>
      <c r="F18" s="131" t="str">
        <f>VLOOKUP(E18,VIP!$A$2:$O13569,2,0)</f>
        <v>DRBR043</v>
      </c>
      <c r="G18" s="131" t="str">
        <f>VLOOKUP(E18,'LISTADO ATM'!$A$2:$B$897,2,0)</f>
        <v xml:space="preserve">ATM Zona Franca San Isidro </v>
      </c>
      <c r="H18" s="131" t="str">
        <f>VLOOKUP(E18,VIP!$A$2:$O18432,7,FALSE)</f>
        <v>Si</v>
      </c>
      <c r="I18" s="131" t="str">
        <f>VLOOKUP(E18,VIP!$A$2:$O10397,8,FALSE)</f>
        <v>No</v>
      </c>
      <c r="J18" s="131" t="str">
        <f>VLOOKUP(E18,VIP!$A$2:$O10347,8,FALSE)</f>
        <v>No</v>
      </c>
      <c r="K18" s="131" t="str">
        <f>VLOOKUP(E18,VIP!$A$2:$O13921,6,0)</f>
        <v>NO</v>
      </c>
      <c r="L18" s="141" t="s">
        <v>2442</v>
      </c>
      <c r="M18" s="132" t="s">
        <v>2446</v>
      </c>
      <c r="N18" s="132" t="s">
        <v>2453</v>
      </c>
      <c r="O18" s="131" t="s">
        <v>2454</v>
      </c>
      <c r="P18" s="131"/>
      <c r="Q18" s="140" t="s">
        <v>2442</v>
      </c>
    </row>
    <row r="19" spans="1:17" ht="18" x14ac:dyDescent="0.25">
      <c r="A19" s="131" t="str">
        <f>VLOOKUP(E19,'LISTADO ATM'!$A$2:$C$898,3,0)</f>
        <v>DISTRITO NACIONAL</v>
      </c>
      <c r="B19" s="126">
        <v>3335903121</v>
      </c>
      <c r="C19" s="133">
        <v>44344.786724537036</v>
      </c>
      <c r="D19" s="133" t="s">
        <v>2180</v>
      </c>
      <c r="E19" s="124">
        <v>34</v>
      </c>
      <c r="F19" s="131" t="str">
        <f>VLOOKUP(E19,VIP!$A$2:$O13565,2,0)</f>
        <v>DRBR034</v>
      </c>
      <c r="G19" s="131" t="str">
        <f>VLOOKUP(E19,'LISTADO ATM'!$A$2:$B$897,2,0)</f>
        <v xml:space="preserve">ATM Plaza de la Salud </v>
      </c>
      <c r="H19" s="131" t="str">
        <f>VLOOKUP(E19,VIP!$A$2:$O18428,7,FALSE)</f>
        <v>Si</v>
      </c>
      <c r="I19" s="131" t="str">
        <f>VLOOKUP(E19,VIP!$A$2:$O10393,8,FALSE)</f>
        <v>Si</v>
      </c>
      <c r="J19" s="131" t="str">
        <f>VLOOKUP(E19,VIP!$A$2:$O10343,8,FALSE)</f>
        <v>Si</v>
      </c>
      <c r="K19" s="131" t="str">
        <f>VLOOKUP(E19,VIP!$A$2:$O13917,6,0)</f>
        <v>NO</v>
      </c>
      <c r="L19" s="141" t="s">
        <v>2219</v>
      </c>
      <c r="M19" s="132" t="s">
        <v>2446</v>
      </c>
      <c r="N19" s="132" t="s">
        <v>2453</v>
      </c>
      <c r="O19" s="131" t="s">
        <v>2455</v>
      </c>
      <c r="P19" s="131"/>
      <c r="Q19" s="140" t="s">
        <v>2219</v>
      </c>
    </row>
    <row r="20" spans="1:17" ht="18" x14ac:dyDescent="0.25">
      <c r="A20" s="131" t="str">
        <f>VLOOKUP(E20,'LISTADO ATM'!$A$2:$C$898,3,0)</f>
        <v>SUR</v>
      </c>
      <c r="B20" s="126">
        <v>3335903122</v>
      </c>
      <c r="C20" s="133">
        <v>44344.787372685183</v>
      </c>
      <c r="D20" s="133" t="s">
        <v>2180</v>
      </c>
      <c r="E20" s="124">
        <v>360</v>
      </c>
      <c r="F20" s="131" t="str">
        <f>VLOOKUP(E20,VIP!$A$2:$O13564,2,0)</f>
        <v>DRBR360</v>
      </c>
      <c r="G20" s="131" t="str">
        <f>VLOOKUP(E20,'LISTADO ATM'!$A$2:$B$897,2,0)</f>
        <v>ATM Ayuntamiento Guayabal</v>
      </c>
      <c r="H20" s="131" t="str">
        <f>VLOOKUP(E20,VIP!$A$2:$O18427,7,FALSE)</f>
        <v>si</v>
      </c>
      <c r="I20" s="131" t="str">
        <f>VLOOKUP(E20,VIP!$A$2:$O10392,8,FALSE)</f>
        <v>si</v>
      </c>
      <c r="J20" s="131" t="str">
        <f>VLOOKUP(E20,VIP!$A$2:$O10342,8,FALSE)</f>
        <v>si</v>
      </c>
      <c r="K20" s="131" t="str">
        <f>VLOOKUP(E20,VIP!$A$2:$O13916,6,0)</f>
        <v>NO</v>
      </c>
      <c r="L20" s="141" t="s">
        <v>2219</v>
      </c>
      <c r="M20" s="132" t="s">
        <v>2446</v>
      </c>
      <c r="N20" s="132" t="s">
        <v>2453</v>
      </c>
      <c r="O20" s="131" t="s">
        <v>2455</v>
      </c>
      <c r="P20" s="131"/>
      <c r="Q20" s="140" t="s">
        <v>2219</v>
      </c>
    </row>
    <row r="21" spans="1:17" ht="18" x14ac:dyDescent="0.25">
      <c r="A21" s="131" t="str">
        <f>VLOOKUP(E21,'LISTADO ATM'!$A$2:$C$898,3,0)</f>
        <v>ESTE</v>
      </c>
      <c r="B21" s="126">
        <v>3335903133</v>
      </c>
      <c r="C21" s="133">
        <v>44344.79347222222</v>
      </c>
      <c r="D21" s="133" t="s">
        <v>2470</v>
      </c>
      <c r="E21" s="124">
        <v>211</v>
      </c>
      <c r="F21" s="131" t="str">
        <f>VLOOKUP(E21,VIP!$A$2:$O13553,2,0)</f>
        <v>DRBR211</v>
      </c>
      <c r="G21" s="131" t="str">
        <f>VLOOKUP(E21,'LISTADO ATM'!$A$2:$B$897,2,0)</f>
        <v xml:space="preserve">ATM Oficina La Romana I </v>
      </c>
      <c r="H21" s="131" t="str">
        <f>VLOOKUP(E21,VIP!$A$2:$O18416,7,FALSE)</f>
        <v>Si</v>
      </c>
      <c r="I21" s="131" t="str">
        <f>VLOOKUP(E21,VIP!$A$2:$O10381,8,FALSE)</f>
        <v>Si</v>
      </c>
      <c r="J21" s="131" t="str">
        <f>VLOOKUP(E21,VIP!$A$2:$O10331,8,FALSE)</f>
        <v>Si</v>
      </c>
      <c r="K21" s="131" t="str">
        <f>VLOOKUP(E21,VIP!$A$2:$O13905,6,0)</f>
        <v>NO</v>
      </c>
      <c r="L21" s="141" t="s">
        <v>2548</v>
      </c>
      <c r="M21" s="132" t="s">
        <v>2446</v>
      </c>
      <c r="N21" s="132" t="s">
        <v>2453</v>
      </c>
      <c r="O21" s="131" t="s">
        <v>2471</v>
      </c>
      <c r="P21" s="131"/>
      <c r="Q21" s="140" t="s">
        <v>2548</v>
      </c>
    </row>
    <row r="22" spans="1:17" ht="18" x14ac:dyDescent="0.25">
      <c r="A22" s="131" t="str">
        <f>VLOOKUP(E22,'LISTADO ATM'!$A$2:$C$898,3,0)</f>
        <v>DISTRITO NACIONAL</v>
      </c>
      <c r="B22" s="126">
        <v>3335903142</v>
      </c>
      <c r="C22" s="133">
        <v>44344.800393518519</v>
      </c>
      <c r="D22" s="133" t="s">
        <v>2180</v>
      </c>
      <c r="E22" s="124">
        <v>160</v>
      </c>
      <c r="F22" s="131" t="str">
        <f>VLOOKUP(E22,VIP!$A$2:$O13547,2,0)</f>
        <v>DRBR160</v>
      </c>
      <c r="G22" s="131" t="str">
        <f>VLOOKUP(E22,'LISTADO ATM'!$A$2:$B$897,2,0)</f>
        <v xml:space="preserve">ATM Oficina Herrera </v>
      </c>
      <c r="H22" s="131" t="str">
        <f>VLOOKUP(E22,VIP!$A$2:$O18410,7,FALSE)</f>
        <v>Si</v>
      </c>
      <c r="I22" s="131" t="str">
        <f>VLOOKUP(E22,VIP!$A$2:$O10375,8,FALSE)</f>
        <v>Si</v>
      </c>
      <c r="J22" s="131" t="str">
        <f>VLOOKUP(E22,VIP!$A$2:$O10325,8,FALSE)</f>
        <v>Si</v>
      </c>
      <c r="K22" s="131" t="str">
        <f>VLOOKUP(E22,VIP!$A$2:$O13899,6,0)</f>
        <v>NO</v>
      </c>
      <c r="L22" s="141" t="s">
        <v>2219</v>
      </c>
      <c r="M22" s="132" t="s">
        <v>2446</v>
      </c>
      <c r="N22" s="132" t="s">
        <v>2453</v>
      </c>
      <c r="O22" s="131" t="s">
        <v>2455</v>
      </c>
      <c r="P22" s="131"/>
      <c r="Q22" s="140" t="s">
        <v>2219</v>
      </c>
    </row>
    <row r="23" spans="1:17" ht="18" x14ac:dyDescent="0.25">
      <c r="A23" s="131" t="str">
        <f>VLOOKUP(E23,'LISTADO ATM'!$A$2:$C$898,3,0)</f>
        <v>DISTRITO NACIONAL</v>
      </c>
      <c r="B23" s="126">
        <v>3335903143</v>
      </c>
      <c r="C23" s="133">
        <v>44344.800937499997</v>
      </c>
      <c r="D23" s="133" t="s">
        <v>2470</v>
      </c>
      <c r="E23" s="124">
        <v>755</v>
      </c>
      <c r="F23" s="131" t="str">
        <f>VLOOKUP(E23,VIP!$A$2:$O13546,2,0)</f>
        <v>DRBR755</v>
      </c>
      <c r="G23" s="131" t="str">
        <f>VLOOKUP(E23,'LISTADO ATM'!$A$2:$B$897,2,0)</f>
        <v xml:space="preserve">ATM Oficina Galería del Este (Plaza) </v>
      </c>
      <c r="H23" s="131" t="str">
        <f>VLOOKUP(E23,VIP!$A$2:$O18409,7,FALSE)</f>
        <v>Si</v>
      </c>
      <c r="I23" s="131" t="str">
        <f>VLOOKUP(E23,VIP!$A$2:$O10374,8,FALSE)</f>
        <v>Si</v>
      </c>
      <c r="J23" s="131" t="str">
        <f>VLOOKUP(E23,VIP!$A$2:$O10324,8,FALSE)</f>
        <v>Si</v>
      </c>
      <c r="K23" s="131" t="str">
        <f>VLOOKUP(E23,VIP!$A$2:$O13898,6,0)</f>
        <v>NO</v>
      </c>
      <c r="L23" s="141" t="s">
        <v>2442</v>
      </c>
      <c r="M23" s="132" t="s">
        <v>2446</v>
      </c>
      <c r="N23" s="132" t="s">
        <v>2453</v>
      </c>
      <c r="O23" s="131" t="s">
        <v>2471</v>
      </c>
      <c r="P23" s="131"/>
      <c r="Q23" s="140" t="s">
        <v>2442</v>
      </c>
    </row>
    <row r="24" spans="1:17" ht="18" x14ac:dyDescent="0.25">
      <c r="A24" s="131" t="str">
        <f>VLOOKUP(E24,'LISTADO ATM'!$A$2:$C$898,3,0)</f>
        <v>DISTRITO NACIONAL</v>
      </c>
      <c r="B24" s="126">
        <v>3335903151</v>
      </c>
      <c r="C24" s="133">
        <v>44344.835833333331</v>
      </c>
      <c r="D24" s="133" t="s">
        <v>2449</v>
      </c>
      <c r="E24" s="124">
        <v>719</v>
      </c>
      <c r="F24" s="131" t="str">
        <f>VLOOKUP(E24,VIP!$A$2:$O13557,2,0)</f>
        <v>DRBR419</v>
      </c>
      <c r="G24" s="131" t="str">
        <f>VLOOKUP(E24,'LISTADO ATM'!$A$2:$B$897,2,0)</f>
        <v xml:space="preserve">ATM Ayuntamiento Municipal San Luís </v>
      </c>
      <c r="H24" s="131" t="str">
        <f>VLOOKUP(E24,VIP!$A$2:$O18420,7,FALSE)</f>
        <v>Si</v>
      </c>
      <c r="I24" s="131" t="str">
        <f>VLOOKUP(E24,VIP!$A$2:$O10385,8,FALSE)</f>
        <v>Si</v>
      </c>
      <c r="J24" s="131" t="str">
        <f>VLOOKUP(E24,VIP!$A$2:$O10335,8,FALSE)</f>
        <v>Si</v>
      </c>
      <c r="K24" s="131" t="str">
        <f>VLOOKUP(E24,VIP!$A$2:$O13909,6,0)</f>
        <v>NO</v>
      </c>
      <c r="L24" s="141" t="s">
        <v>2442</v>
      </c>
      <c r="M24" s="132" t="s">
        <v>2446</v>
      </c>
      <c r="N24" s="132" t="s">
        <v>2453</v>
      </c>
      <c r="O24" s="131" t="s">
        <v>2454</v>
      </c>
      <c r="P24" s="131"/>
      <c r="Q24" s="140" t="s">
        <v>2442</v>
      </c>
    </row>
    <row r="25" spans="1:17" ht="18" x14ac:dyDescent="0.25">
      <c r="A25" s="131" t="str">
        <f>VLOOKUP(E25,'LISTADO ATM'!$A$2:$C$898,3,0)</f>
        <v>DISTRITO NACIONAL</v>
      </c>
      <c r="B25" s="126">
        <v>3335903168</v>
      </c>
      <c r="C25" s="133">
        <v>44344.903032407405</v>
      </c>
      <c r="D25" s="133" t="s">
        <v>2449</v>
      </c>
      <c r="E25" s="124">
        <v>717</v>
      </c>
      <c r="F25" s="131" t="str">
        <f>VLOOKUP(E25,VIP!$A$2:$O13549,2,0)</f>
        <v>DRBR24K</v>
      </c>
      <c r="G25" s="131" t="str">
        <f>VLOOKUP(E25,'LISTADO ATM'!$A$2:$B$897,2,0)</f>
        <v xml:space="preserve">ATM Oficina Los Alcarrizos </v>
      </c>
      <c r="H25" s="131" t="str">
        <f>VLOOKUP(E25,VIP!$A$2:$O18412,7,FALSE)</f>
        <v>Si</v>
      </c>
      <c r="I25" s="131" t="str">
        <f>VLOOKUP(E25,VIP!$A$2:$O10377,8,FALSE)</f>
        <v>Si</v>
      </c>
      <c r="J25" s="131" t="str">
        <f>VLOOKUP(E25,VIP!$A$2:$O10327,8,FALSE)</f>
        <v>Si</v>
      </c>
      <c r="K25" s="131" t="str">
        <f>VLOOKUP(E25,VIP!$A$2:$O13901,6,0)</f>
        <v>SI</v>
      </c>
      <c r="L25" s="141" t="s">
        <v>2418</v>
      </c>
      <c r="M25" s="132" t="s">
        <v>2446</v>
      </c>
      <c r="N25" s="132" t="s">
        <v>2453</v>
      </c>
      <c r="O25" s="131" t="s">
        <v>2454</v>
      </c>
      <c r="P25" s="131"/>
      <c r="Q25" s="140" t="s">
        <v>2418</v>
      </c>
    </row>
    <row r="26" spans="1:17" ht="18" x14ac:dyDescent="0.25">
      <c r="A26" s="131" t="str">
        <f>VLOOKUP(E26,'LISTADO ATM'!$A$2:$C$898,3,0)</f>
        <v>DISTRITO NACIONAL</v>
      </c>
      <c r="B26" s="126">
        <v>3335903170</v>
      </c>
      <c r="C26" s="133">
        <v>44344.905104166668</v>
      </c>
      <c r="D26" s="133" t="s">
        <v>2180</v>
      </c>
      <c r="E26" s="124">
        <v>549</v>
      </c>
      <c r="F26" s="131" t="str">
        <f>VLOOKUP(E26,VIP!$A$2:$O13547,2,0)</f>
        <v>DRBR026</v>
      </c>
      <c r="G26" s="131" t="str">
        <f>VLOOKUP(E26,'LISTADO ATM'!$A$2:$B$897,2,0)</f>
        <v xml:space="preserve">ATM Ministerio de Turismo (Oficinas Gubernamentales) </v>
      </c>
      <c r="H26" s="131" t="str">
        <f>VLOOKUP(E26,VIP!$A$2:$O18410,7,FALSE)</f>
        <v>Si</v>
      </c>
      <c r="I26" s="131" t="str">
        <f>VLOOKUP(E26,VIP!$A$2:$O10375,8,FALSE)</f>
        <v>Si</v>
      </c>
      <c r="J26" s="131" t="str">
        <f>VLOOKUP(E26,VIP!$A$2:$O10325,8,FALSE)</f>
        <v>Si</v>
      </c>
      <c r="K26" s="131" t="str">
        <f>VLOOKUP(E26,VIP!$A$2:$O13899,6,0)</f>
        <v>NO</v>
      </c>
      <c r="L26" s="141" t="s">
        <v>2245</v>
      </c>
      <c r="M26" s="132" t="s">
        <v>2446</v>
      </c>
      <c r="N26" s="132" t="s">
        <v>2453</v>
      </c>
      <c r="O26" s="131" t="s">
        <v>2455</v>
      </c>
      <c r="P26" s="131"/>
      <c r="Q26" s="140" t="s">
        <v>2245</v>
      </c>
    </row>
    <row r="27" spans="1:17" ht="18" x14ac:dyDescent="0.25">
      <c r="A27" s="131" t="str">
        <f>VLOOKUP(E27,'LISTADO ATM'!$A$2:$C$898,3,0)</f>
        <v>SUR</v>
      </c>
      <c r="B27" s="126">
        <v>3335903172</v>
      </c>
      <c r="C27" s="133">
        <v>44344.908819444441</v>
      </c>
      <c r="D27" s="133" t="s">
        <v>2180</v>
      </c>
      <c r="E27" s="124">
        <v>252</v>
      </c>
      <c r="F27" s="131" t="str">
        <f>VLOOKUP(E27,VIP!$A$2:$O13545,2,0)</f>
        <v>DRBR252</v>
      </c>
      <c r="G27" s="131" t="str">
        <f>VLOOKUP(E27,'LISTADO ATM'!$A$2:$B$897,2,0)</f>
        <v xml:space="preserve">ATM Banco Agrícola (Barahona) </v>
      </c>
      <c r="H27" s="131" t="str">
        <f>VLOOKUP(E27,VIP!$A$2:$O18408,7,FALSE)</f>
        <v>Si</v>
      </c>
      <c r="I27" s="131" t="str">
        <f>VLOOKUP(E27,VIP!$A$2:$O10373,8,FALSE)</f>
        <v>Si</v>
      </c>
      <c r="J27" s="131" t="str">
        <f>VLOOKUP(E27,VIP!$A$2:$O10323,8,FALSE)</f>
        <v>Si</v>
      </c>
      <c r="K27" s="131" t="str">
        <f>VLOOKUP(E27,VIP!$A$2:$O13897,6,0)</f>
        <v>NO</v>
      </c>
      <c r="L27" s="141" t="s">
        <v>2245</v>
      </c>
      <c r="M27" s="132" t="s">
        <v>2446</v>
      </c>
      <c r="N27" s="132" t="s">
        <v>2453</v>
      </c>
      <c r="O27" s="131" t="s">
        <v>2455</v>
      </c>
      <c r="P27" s="131"/>
      <c r="Q27" s="140" t="s">
        <v>2245</v>
      </c>
    </row>
    <row r="28" spans="1:17" ht="18" x14ac:dyDescent="0.25">
      <c r="A28" s="131" t="str">
        <f>VLOOKUP(E28,'LISTADO ATM'!$A$2:$C$898,3,0)</f>
        <v>DISTRITO NACIONAL</v>
      </c>
      <c r="B28" s="126">
        <v>3335903185</v>
      </c>
      <c r="C28" s="133">
        <v>44344.960289351853</v>
      </c>
      <c r="D28" s="133" t="s">
        <v>2449</v>
      </c>
      <c r="E28" s="124">
        <v>125</v>
      </c>
      <c r="F28" s="131" t="str">
        <f>VLOOKUP(E28,VIP!$A$2:$O13546,2,0)</f>
        <v>DRBR125</v>
      </c>
      <c r="G28" s="131" t="str">
        <f>VLOOKUP(E28,'LISTADO ATM'!$A$2:$B$897,2,0)</f>
        <v xml:space="preserve">ATM Dirección General de Aduanas II </v>
      </c>
      <c r="H28" s="131" t="str">
        <f>VLOOKUP(E28,VIP!$A$2:$O18409,7,FALSE)</f>
        <v>Si</v>
      </c>
      <c r="I28" s="131" t="str">
        <f>VLOOKUP(E28,VIP!$A$2:$O10374,8,FALSE)</f>
        <v>Si</v>
      </c>
      <c r="J28" s="131" t="str">
        <f>VLOOKUP(E28,VIP!$A$2:$O10324,8,FALSE)</f>
        <v>Si</v>
      </c>
      <c r="K28" s="131" t="str">
        <f>VLOOKUP(E28,VIP!$A$2:$O13898,6,0)</f>
        <v>NO</v>
      </c>
      <c r="L28" s="141" t="s">
        <v>2442</v>
      </c>
      <c r="M28" s="132" t="s">
        <v>2446</v>
      </c>
      <c r="N28" s="132" t="s">
        <v>2453</v>
      </c>
      <c r="O28" s="131" t="s">
        <v>2454</v>
      </c>
      <c r="P28" s="131"/>
      <c r="Q28" s="140" t="s">
        <v>2442</v>
      </c>
    </row>
    <row r="29" spans="1:17" ht="18" x14ac:dyDescent="0.25">
      <c r="A29" s="131" t="str">
        <f>VLOOKUP(E29,'LISTADO ATM'!$A$2:$C$898,3,0)</f>
        <v>ESTE</v>
      </c>
      <c r="B29" s="126">
        <v>3335903196</v>
      </c>
      <c r="C29" s="133">
        <v>44345.305185185185</v>
      </c>
      <c r="D29" s="133" t="s">
        <v>2180</v>
      </c>
      <c r="E29" s="124">
        <v>843</v>
      </c>
      <c r="F29" s="131" t="str">
        <f>VLOOKUP(E29,VIP!$A$2:$O13551,2,0)</f>
        <v>DRBR843</v>
      </c>
      <c r="G29" s="131" t="str">
        <f>VLOOKUP(E29,'LISTADO ATM'!$A$2:$B$897,2,0)</f>
        <v xml:space="preserve">ATM Oficina Romana Centro </v>
      </c>
      <c r="H29" s="131" t="str">
        <f>VLOOKUP(E29,VIP!$A$2:$O18414,7,FALSE)</f>
        <v>Si</v>
      </c>
      <c r="I29" s="131" t="str">
        <f>VLOOKUP(E29,VIP!$A$2:$O10379,8,FALSE)</f>
        <v>Si</v>
      </c>
      <c r="J29" s="131" t="str">
        <f>VLOOKUP(E29,VIP!$A$2:$O10329,8,FALSE)</f>
        <v>Si</v>
      </c>
      <c r="K29" s="131" t="str">
        <f>VLOOKUP(E29,VIP!$A$2:$O13903,6,0)</f>
        <v>NO</v>
      </c>
      <c r="L29" s="141" t="s">
        <v>2219</v>
      </c>
      <c r="M29" s="132" t="s">
        <v>2446</v>
      </c>
      <c r="N29" s="132" t="s">
        <v>2453</v>
      </c>
      <c r="O29" s="131" t="s">
        <v>2455</v>
      </c>
      <c r="P29" s="131"/>
      <c r="Q29" s="140" t="s">
        <v>2219</v>
      </c>
    </row>
    <row r="30" spans="1:17" ht="18" x14ac:dyDescent="0.25">
      <c r="A30" s="131" t="str">
        <f>VLOOKUP(E30,'LISTADO ATM'!$A$2:$C$898,3,0)</f>
        <v>ESTE</v>
      </c>
      <c r="B30" s="126">
        <v>3335903228</v>
      </c>
      <c r="C30" s="133">
        <v>44345.371747685182</v>
      </c>
      <c r="D30" s="133" t="s">
        <v>2180</v>
      </c>
      <c r="E30" s="124">
        <v>681</v>
      </c>
      <c r="F30" s="131" t="str">
        <f>VLOOKUP(E30,VIP!$A$2:$O13550,2,0)</f>
        <v>DRBR681</v>
      </c>
      <c r="G30" s="131" t="str">
        <f>VLOOKUP(E30,'LISTADO ATM'!$A$2:$B$897,2,0)</f>
        <v xml:space="preserve">ATM Hotel Royalton II </v>
      </c>
      <c r="H30" s="131" t="str">
        <f>VLOOKUP(E30,VIP!$A$2:$O18413,7,FALSE)</f>
        <v>Si</v>
      </c>
      <c r="I30" s="131" t="str">
        <f>VLOOKUP(E30,VIP!$A$2:$O10378,8,FALSE)</f>
        <v>Si</v>
      </c>
      <c r="J30" s="131" t="str">
        <f>VLOOKUP(E30,VIP!$A$2:$O10328,8,FALSE)</f>
        <v>Si</v>
      </c>
      <c r="K30" s="131" t="str">
        <f>VLOOKUP(E30,VIP!$A$2:$O13902,6,0)</f>
        <v>NO</v>
      </c>
      <c r="L30" s="141" t="s">
        <v>2219</v>
      </c>
      <c r="M30" s="132" t="s">
        <v>2446</v>
      </c>
      <c r="N30" s="132" t="s">
        <v>2453</v>
      </c>
      <c r="O30" s="131" t="s">
        <v>2455</v>
      </c>
      <c r="P30" s="131"/>
      <c r="Q30" s="140" t="s">
        <v>2219</v>
      </c>
    </row>
    <row r="31" spans="1:17" ht="18" x14ac:dyDescent="0.25">
      <c r="A31" s="131" t="str">
        <f>VLOOKUP(E31,'LISTADO ATM'!$A$2:$C$898,3,0)</f>
        <v>DISTRITO NACIONAL</v>
      </c>
      <c r="B31" s="126">
        <v>3335903244</v>
      </c>
      <c r="C31" s="133">
        <v>44345.379328703704</v>
      </c>
      <c r="D31" s="133" t="s">
        <v>2470</v>
      </c>
      <c r="E31" s="124">
        <v>39</v>
      </c>
      <c r="F31" s="131" t="str">
        <f>VLOOKUP(E31,VIP!$A$2:$O13549,2,0)</f>
        <v>DRBR039</v>
      </c>
      <c r="G31" s="131" t="str">
        <f>VLOOKUP(E31,'LISTADO ATM'!$A$2:$B$897,2,0)</f>
        <v xml:space="preserve">ATM Oficina Ovando </v>
      </c>
      <c r="H31" s="131" t="str">
        <f>VLOOKUP(E31,VIP!$A$2:$O18412,7,FALSE)</f>
        <v>Si</v>
      </c>
      <c r="I31" s="131" t="str">
        <f>VLOOKUP(E31,VIP!$A$2:$O10377,8,FALSE)</f>
        <v>No</v>
      </c>
      <c r="J31" s="131" t="str">
        <f>VLOOKUP(E31,VIP!$A$2:$O10327,8,FALSE)</f>
        <v>No</v>
      </c>
      <c r="K31" s="131" t="str">
        <f>VLOOKUP(E31,VIP!$A$2:$O13901,6,0)</f>
        <v>NO</v>
      </c>
      <c r="L31" s="141" t="s">
        <v>2548</v>
      </c>
      <c r="M31" s="132" t="s">
        <v>2446</v>
      </c>
      <c r="N31" s="132" t="s">
        <v>2453</v>
      </c>
      <c r="O31" s="131" t="s">
        <v>2471</v>
      </c>
      <c r="P31" s="131"/>
      <c r="Q31" s="140" t="s">
        <v>2548</v>
      </c>
    </row>
    <row r="32" spans="1:17" ht="18" x14ac:dyDescent="0.25">
      <c r="A32" s="131" t="str">
        <f>VLOOKUP(E32,'LISTADO ATM'!$A$2:$C$898,3,0)</f>
        <v>DISTRITO NACIONAL</v>
      </c>
      <c r="B32" s="126">
        <v>3335903314</v>
      </c>
      <c r="C32" s="133">
        <v>44345.415902777779</v>
      </c>
      <c r="D32" s="133" t="s">
        <v>2470</v>
      </c>
      <c r="E32" s="124">
        <v>347</v>
      </c>
      <c r="F32" s="131" t="str">
        <f>VLOOKUP(E32,VIP!$A$2:$O13552,2,0)</f>
        <v>DRBR347</v>
      </c>
      <c r="G32" s="131" t="str">
        <f>VLOOKUP(E32,'LISTADO ATM'!$A$2:$B$897,2,0)</f>
        <v>ATM Patio de Colombia</v>
      </c>
      <c r="H32" s="131" t="str">
        <f>VLOOKUP(E32,VIP!$A$2:$O18415,7,FALSE)</f>
        <v>N/A</v>
      </c>
      <c r="I32" s="131" t="str">
        <f>VLOOKUP(E32,VIP!$A$2:$O10380,8,FALSE)</f>
        <v>N/A</v>
      </c>
      <c r="J32" s="131" t="str">
        <f>VLOOKUP(E32,VIP!$A$2:$O10330,8,FALSE)</f>
        <v>N/A</v>
      </c>
      <c r="K32" s="131" t="str">
        <f>VLOOKUP(E32,VIP!$A$2:$O13904,6,0)</f>
        <v>N/A</v>
      </c>
      <c r="L32" s="141" t="s">
        <v>2548</v>
      </c>
      <c r="M32" s="132" t="s">
        <v>2446</v>
      </c>
      <c r="N32" s="132" t="s">
        <v>2453</v>
      </c>
      <c r="O32" s="131" t="s">
        <v>2471</v>
      </c>
      <c r="P32" s="131"/>
      <c r="Q32" s="140" t="s">
        <v>2548</v>
      </c>
    </row>
    <row r="33" spans="1:17" ht="18" x14ac:dyDescent="0.25">
      <c r="A33" s="131" t="str">
        <f>VLOOKUP(E33,'LISTADO ATM'!$A$2:$C$898,3,0)</f>
        <v>DISTRITO NACIONAL</v>
      </c>
      <c r="B33" s="126">
        <v>3335903328</v>
      </c>
      <c r="C33" s="133">
        <v>44345.426585648151</v>
      </c>
      <c r="D33" s="133" t="s">
        <v>2449</v>
      </c>
      <c r="E33" s="124">
        <v>224</v>
      </c>
      <c r="F33" s="131" t="str">
        <f>VLOOKUP(E33,VIP!$A$2:$O13550,2,0)</f>
        <v>DRBR224</v>
      </c>
      <c r="G33" s="131" t="str">
        <f>VLOOKUP(E33,'LISTADO ATM'!$A$2:$B$897,2,0)</f>
        <v xml:space="preserve">ATM S/M Nacional El Millón (Núñez de Cáceres) </v>
      </c>
      <c r="H33" s="131" t="str">
        <f>VLOOKUP(E33,VIP!$A$2:$O18413,7,FALSE)</f>
        <v>Si</v>
      </c>
      <c r="I33" s="131" t="str">
        <f>VLOOKUP(E33,VIP!$A$2:$O10378,8,FALSE)</f>
        <v>Si</v>
      </c>
      <c r="J33" s="131" t="str">
        <f>VLOOKUP(E33,VIP!$A$2:$O10328,8,FALSE)</f>
        <v>Si</v>
      </c>
      <c r="K33" s="131" t="str">
        <f>VLOOKUP(E33,VIP!$A$2:$O13902,6,0)</f>
        <v>SI</v>
      </c>
      <c r="L33" s="141" t="s">
        <v>2442</v>
      </c>
      <c r="M33" s="132" t="s">
        <v>2446</v>
      </c>
      <c r="N33" s="132" t="s">
        <v>2453</v>
      </c>
      <c r="O33" s="131" t="s">
        <v>2454</v>
      </c>
      <c r="P33" s="131"/>
      <c r="Q33" s="140" t="s">
        <v>2442</v>
      </c>
    </row>
    <row r="34" spans="1:17" ht="18" x14ac:dyDescent="0.25">
      <c r="A34" s="131" t="str">
        <f>VLOOKUP(E34,'LISTADO ATM'!$A$2:$C$898,3,0)</f>
        <v>ESTE</v>
      </c>
      <c r="B34" s="126">
        <v>3335903358</v>
      </c>
      <c r="C34" s="133">
        <v>44345.457627314812</v>
      </c>
      <c r="D34" s="133" t="s">
        <v>2449</v>
      </c>
      <c r="E34" s="124">
        <v>634</v>
      </c>
      <c r="F34" s="131" t="str">
        <f>VLOOKUP(E34,VIP!$A$2:$O13565,2,0)</f>
        <v>DRBR273</v>
      </c>
      <c r="G34" s="131" t="str">
        <f>VLOOKUP(E34,'LISTADO ATM'!$A$2:$B$897,2,0)</f>
        <v xml:space="preserve">ATM Ayuntamiento Los Llanos (SPM) </v>
      </c>
      <c r="H34" s="131" t="str">
        <f>VLOOKUP(E34,VIP!$A$2:$O18428,7,FALSE)</f>
        <v>Si</v>
      </c>
      <c r="I34" s="131" t="str">
        <f>VLOOKUP(E34,VIP!$A$2:$O10393,8,FALSE)</f>
        <v>Si</v>
      </c>
      <c r="J34" s="131" t="str">
        <f>VLOOKUP(E34,VIP!$A$2:$O10343,8,FALSE)</f>
        <v>Si</v>
      </c>
      <c r="K34" s="131" t="str">
        <f>VLOOKUP(E34,VIP!$A$2:$O13917,6,0)</f>
        <v>NO</v>
      </c>
      <c r="L34" s="141" t="s">
        <v>2418</v>
      </c>
      <c r="M34" s="132" t="s">
        <v>2446</v>
      </c>
      <c r="N34" s="132" t="s">
        <v>2453</v>
      </c>
      <c r="O34" s="131" t="s">
        <v>2454</v>
      </c>
      <c r="P34" s="131"/>
      <c r="Q34" s="140" t="s">
        <v>2418</v>
      </c>
    </row>
    <row r="35" spans="1:17" ht="18" x14ac:dyDescent="0.25">
      <c r="A35" s="131" t="str">
        <f>VLOOKUP(E35,'LISTADO ATM'!$A$2:$C$898,3,0)</f>
        <v>DISTRITO NACIONAL</v>
      </c>
      <c r="B35" s="126">
        <v>3335903400</v>
      </c>
      <c r="C35" s="133">
        <v>44345.497754629629</v>
      </c>
      <c r="D35" s="133" t="s">
        <v>2449</v>
      </c>
      <c r="E35" s="124">
        <v>676</v>
      </c>
      <c r="F35" s="131" t="str">
        <f>VLOOKUP(E35,VIP!$A$2:$O13552,2,0)</f>
        <v>DRBR676</v>
      </c>
      <c r="G35" s="131" t="str">
        <f>VLOOKUP(E35,'LISTADO ATM'!$A$2:$B$897,2,0)</f>
        <v>ATM S/M Bravo Colina Del Oeste</v>
      </c>
      <c r="H35" s="131" t="str">
        <f>VLOOKUP(E35,VIP!$A$2:$O18415,7,FALSE)</f>
        <v>Si</v>
      </c>
      <c r="I35" s="131" t="str">
        <f>VLOOKUP(E35,VIP!$A$2:$O10380,8,FALSE)</f>
        <v>Si</v>
      </c>
      <c r="J35" s="131" t="str">
        <f>VLOOKUP(E35,VIP!$A$2:$O10330,8,FALSE)</f>
        <v>Si</v>
      </c>
      <c r="K35" s="131" t="str">
        <f>VLOOKUP(E35,VIP!$A$2:$O13904,6,0)</f>
        <v>NO</v>
      </c>
      <c r="L35" s="141" t="s">
        <v>2442</v>
      </c>
      <c r="M35" s="132" t="s">
        <v>2446</v>
      </c>
      <c r="N35" s="132" t="s">
        <v>2453</v>
      </c>
      <c r="O35" s="131" t="s">
        <v>2454</v>
      </c>
      <c r="P35" s="131"/>
      <c r="Q35" s="140" t="s">
        <v>2442</v>
      </c>
    </row>
    <row r="36" spans="1:17" ht="18" x14ac:dyDescent="0.25">
      <c r="A36" s="131" t="str">
        <f>VLOOKUP(E36,'LISTADO ATM'!$A$2:$C$898,3,0)</f>
        <v>DISTRITO NACIONAL</v>
      </c>
      <c r="B36" s="126">
        <v>3335903407</v>
      </c>
      <c r="C36" s="133">
        <v>44345.506064814814</v>
      </c>
      <c r="D36" s="133" t="s">
        <v>2449</v>
      </c>
      <c r="E36" s="124">
        <v>165</v>
      </c>
      <c r="F36" s="131" t="str">
        <f>VLOOKUP(E36,VIP!$A$2:$O13560,2,0)</f>
        <v>DRBR165</v>
      </c>
      <c r="G36" s="131" t="str">
        <f>VLOOKUP(E36,'LISTADO ATM'!$A$2:$B$897,2,0)</f>
        <v>ATM Autoservicio Megacentro</v>
      </c>
      <c r="H36" s="131" t="str">
        <f>VLOOKUP(E36,VIP!$A$2:$O18423,7,FALSE)</f>
        <v>Si</v>
      </c>
      <c r="I36" s="131" t="str">
        <f>VLOOKUP(E36,VIP!$A$2:$O10388,8,FALSE)</f>
        <v>Si</v>
      </c>
      <c r="J36" s="131" t="str">
        <f>VLOOKUP(E36,VIP!$A$2:$O10338,8,FALSE)</f>
        <v>Si</v>
      </c>
      <c r="K36" s="131" t="str">
        <f>VLOOKUP(E36,VIP!$A$2:$O13912,6,0)</f>
        <v>SI</v>
      </c>
      <c r="L36" s="141" t="s">
        <v>2418</v>
      </c>
      <c r="M36" s="132" t="s">
        <v>2446</v>
      </c>
      <c r="N36" s="132" t="s">
        <v>2453</v>
      </c>
      <c r="O36" s="131" t="s">
        <v>2454</v>
      </c>
      <c r="P36" s="131"/>
      <c r="Q36" s="140" t="s">
        <v>2418</v>
      </c>
    </row>
    <row r="37" spans="1:17" ht="18" x14ac:dyDescent="0.25">
      <c r="A37" s="131" t="str">
        <f>VLOOKUP(E37,'LISTADO ATM'!$A$2:$C$898,3,0)</f>
        <v>ESTE</v>
      </c>
      <c r="B37" s="126">
        <v>3335903421</v>
      </c>
      <c r="C37" s="133">
        <v>44345.535138888888</v>
      </c>
      <c r="D37" s="133" t="s">
        <v>2180</v>
      </c>
      <c r="E37" s="124">
        <v>386</v>
      </c>
      <c r="F37" s="131" t="str">
        <f>VLOOKUP(E37,VIP!$A$2:$O13556,2,0)</f>
        <v>DRBR386</v>
      </c>
      <c r="G37" s="131" t="str">
        <f>VLOOKUP(E37,'LISTADO ATM'!$A$2:$B$897,2,0)</f>
        <v xml:space="preserve">ATM Plaza Verón II </v>
      </c>
      <c r="H37" s="131" t="str">
        <f>VLOOKUP(E37,VIP!$A$2:$O18419,7,FALSE)</f>
        <v>Si</v>
      </c>
      <c r="I37" s="131" t="str">
        <f>VLOOKUP(E37,VIP!$A$2:$O10384,8,FALSE)</f>
        <v>Si</v>
      </c>
      <c r="J37" s="131" t="str">
        <f>VLOOKUP(E37,VIP!$A$2:$O10334,8,FALSE)</f>
        <v>Si</v>
      </c>
      <c r="K37" s="131" t="str">
        <f>VLOOKUP(E37,VIP!$A$2:$O13908,6,0)</f>
        <v>NO</v>
      </c>
      <c r="L37" s="141" t="s">
        <v>2557</v>
      </c>
      <c r="M37" s="132" t="s">
        <v>2446</v>
      </c>
      <c r="N37" s="132" t="s">
        <v>2453</v>
      </c>
      <c r="O37" s="131" t="s">
        <v>2455</v>
      </c>
      <c r="P37" s="131"/>
      <c r="Q37" s="140" t="s">
        <v>2557</v>
      </c>
    </row>
    <row r="38" spans="1:17" ht="18" x14ac:dyDescent="0.25">
      <c r="A38" s="131" t="str">
        <f>VLOOKUP(E38,'LISTADO ATM'!$A$2:$C$898,3,0)</f>
        <v>NORTE</v>
      </c>
      <c r="B38" s="126">
        <v>3335903429</v>
      </c>
      <c r="C38" s="133">
        <v>44345.539780092593</v>
      </c>
      <c r="D38" s="133" t="s">
        <v>2181</v>
      </c>
      <c r="E38" s="124">
        <v>643</v>
      </c>
      <c r="F38" s="131" t="str">
        <f>VLOOKUP(E38,VIP!$A$2:$O13555,2,0)</f>
        <v>DRBR127</v>
      </c>
      <c r="G38" s="131" t="str">
        <f>VLOOKUP(E38,'LISTADO ATM'!$A$2:$B$897,2,0)</f>
        <v xml:space="preserve">ATM Oficina Valerio </v>
      </c>
      <c r="H38" s="131" t="str">
        <f>VLOOKUP(E38,VIP!$A$2:$O18418,7,FALSE)</f>
        <v>Si</v>
      </c>
      <c r="I38" s="131" t="str">
        <f>VLOOKUP(E38,VIP!$A$2:$O10383,8,FALSE)</f>
        <v>No</v>
      </c>
      <c r="J38" s="131" t="str">
        <f>VLOOKUP(E38,VIP!$A$2:$O10333,8,FALSE)</f>
        <v>No</v>
      </c>
      <c r="K38" s="131" t="str">
        <f>VLOOKUP(E38,VIP!$A$2:$O13907,6,0)</f>
        <v>NO</v>
      </c>
      <c r="L38" s="141" t="s">
        <v>2557</v>
      </c>
      <c r="M38" s="132" t="s">
        <v>2446</v>
      </c>
      <c r="N38" s="132" t="s">
        <v>2453</v>
      </c>
      <c r="O38" s="131" t="s">
        <v>2556</v>
      </c>
      <c r="P38" s="131"/>
      <c r="Q38" s="140" t="s">
        <v>2557</v>
      </c>
    </row>
    <row r="39" spans="1:17" ht="18" x14ac:dyDescent="0.25">
      <c r="A39" s="131" t="str">
        <f>VLOOKUP(E39,'LISTADO ATM'!$A$2:$C$898,3,0)</f>
        <v>DISTRITO NACIONAL</v>
      </c>
      <c r="B39" s="126">
        <v>3335903447</v>
      </c>
      <c r="C39" s="133">
        <v>44345.578344907408</v>
      </c>
      <c r="D39" s="133" t="s">
        <v>2470</v>
      </c>
      <c r="E39" s="124">
        <v>701</v>
      </c>
      <c r="F39" s="131" t="str">
        <f>VLOOKUP(E39,VIP!$A$2:$O13564,2,0)</f>
        <v>DRBR701</v>
      </c>
      <c r="G39" s="131" t="str">
        <f>VLOOKUP(E39,'LISTADO ATM'!$A$2:$B$897,2,0)</f>
        <v>ATM Autoservicio Los Alcarrizos</v>
      </c>
      <c r="H39" s="131" t="str">
        <f>VLOOKUP(E39,VIP!$A$2:$O18427,7,FALSE)</f>
        <v>Si</v>
      </c>
      <c r="I39" s="131" t="str">
        <f>VLOOKUP(E39,VIP!$A$2:$O10392,8,FALSE)</f>
        <v>Si</v>
      </c>
      <c r="J39" s="131" t="str">
        <f>VLOOKUP(E39,VIP!$A$2:$O10342,8,FALSE)</f>
        <v>Si</v>
      </c>
      <c r="K39" s="131" t="str">
        <f>VLOOKUP(E39,VIP!$A$2:$O13916,6,0)</f>
        <v>NO</v>
      </c>
      <c r="L39" s="141" t="s">
        <v>2418</v>
      </c>
      <c r="M39" s="132" t="s">
        <v>2446</v>
      </c>
      <c r="N39" s="132" t="s">
        <v>2453</v>
      </c>
      <c r="O39" s="131" t="s">
        <v>2471</v>
      </c>
      <c r="P39" s="131"/>
      <c r="Q39" s="140" t="s">
        <v>2418</v>
      </c>
    </row>
    <row r="40" spans="1:17" ht="18" x14ac:dyDescent="0.25">
      <c r="A40" s="131" t="str">
        <f>VLOOKUP(E40,'LISTADO ATM'!$A$2:$C$898,3,0)</f>
        <v>DISTRITO NACIONAL</v>
      </c>
      <c r="B40" s="126">
        <v>3335903448</v>
      </c>
      <c r="C40" s="133">
        <v>44345.583124999997</v>
      </c>
      <c r="D40" s="133" t="s">
        <v>2449</v>
      </c>
      <c r="E40" s="124">
        <v>887</v>
      </c>
      <c r="F40" s="131" t="str">
        <f>VLOOKUP(E40,VIP!$A$2:$O13563,2,0)</f>
        <v>DRBR887</v>
      </c>
      <c r="G40" s="131" t="str">
        <f>VLOOKUP(E40,'LISTADO ATM'!$A$2:$B$897,2,0)</f>
        <v>ATM S/M Bravo Los Proceres</v>
      </c>
      <c r="H40" s="131" t="str">
        <f>VLOOKUP(E40,VIP!$A$2:$O18426,7,FALSE)</f>
        <v>Si</v>
      </c>
      <c r="I40" s="131" t="str">
        <f>VLOOKUP(E40,VIP!$A$2:$O10391,8,FALSE)</f>
        <v>Si</v>
      </c>
      <c r="J40" s="131" t="str">
        <f>VLOOKUP(E40,VIP!$A$2:$O10341,8,FALSE)</f>
        <v>Si</v>
      </c>
      <c r="K40" s="131" t="str">
        <f>VLOOKUP(E40,VIP!$A$2:$O13915,6,0)</f>
        <v>NO</v>
      </c>
      <c r="L40" s="141" t="s">
        <v>2418</v>
      </c>
      <c r="M40" s="132" t="s">
        <v>2446</v>
      </c>
      <c r="N40" s="132" t="s">
        <v>2453</v>
      </c>
      <c r="O40" s="131" t="s">
        <v>2454</v>
      </c>
      <c r="P40" s="131"/>
      <c r="Q40" s="140" t="s">
        <v>2418</v>
      </c>
    </row>
    <row r="41" spans="1:17" ht="18" x14ac:dyDescent="0.25">
      <c r="A41" s="131" t="str">
        <f>VLOOKUP(E41,'LISTADO ATM'!$A$2:$C$898,3,0)</f>
        <v>SUR</v>
      </c>
      <c r="B41" s="126">
        <v>3335903449</v>
      </c>
      <c r="C41" s="133">
        <v>44345.585266203707</v>
      </c>
      <c r="D41" s="133" t="s">
        <v>2449</v>
      </c>
      <c r="E41" s="124">
        <v>781</v>
      </c>
      <c r="F41" s="131" t="str">
        <f>VLOOKUP(E41,VIP!$A$2:$O13562,2,0)</f>
        <v>DRBR186</v>
      </c>
      <c r="G41" s="131" t="str">
        <f>VLOOKUP(E41,'LISTADO ATM'!$A$2:$B$897,2,0)</f>
        <v xml:space="preserve">ATM Estación Isla Barahona </v>
      </c>
      <c r="H41" s="131" t="str">
        <f>VLOOKUP(E41,VIP!$A$2:$O18425,7,FALSE)</f>
        <v>Si</v>
      </c>
      <c r="I41" s="131" t="str">
        <f>VLOOKUP(E41,VIP!$A$2:$O10390,8,FALSE)</f>
        <v>Si</v>
      </c>
      <c r="J41" s="131" t="str">
        <f>VLOOKUP(E41,VIP!$A$2:$O10340,8,FALSE)</f>
        <v>Si</v>
      </c>
      <c r="K41" s="131" t="str">
        <f>VLOOKUP(E41,VIP!$A$2:$O13914,6,0)</f>
        <v>NO</v>
      </c>
      <c r="L41" s="141" t="s">
        <v>2418</v>
      </c>
      <c r="M41" s="132" t="s">
        <v>2446</v>
      </c>
      <c r="N41" s="132" t="s">
        <v>2453</v>
      </c>
      <c r="O41" s="131" t="s">
        <v>2454</v>
      </c>
      <c r="P41" s="131"/>
      <c r="Q41" s="140" t="s">
        <v>2418</v>
      </c>
    </row>
    <row r="42" spans="1:17" ht="18" x14ac:dyDescent="0.25">
      <c r="A42" s="131" t="str">
        <f>VLOOKUP(E42,'LISTADO ATM'!$A$2:$C$898,3,0)</f>
        <v>NORTE</v>
      </c>
      <c r="B42" s="126">
        <v>3335903461</v>
      </c>
      <c r="C42" s="133">
        <v>44345.63113425926</v>
      </c>
      <c r="D42" s="133" t="s">
        <v>2470</v>
      </c>
      <c r="E42" s="124">
        <v>431</v>
      </c>
      <c r="F42" s="131" t="str">
        <f>VLOOKUP(E42,VIP!$A$2:$O13554,2,0)</f>
        <v>DRBR583</v>
      </c>
      <c r="G42" s="131" t="str">
        <f>VLOOKUP(E42,'LISTADO ATM'!$A$2:$B$897,2,0)</f>
        <v xml:space="preserve">ATM Autoservicio Sol (Santiago) </v>
      </c>
      <c r="H42" s="131" t="str">
        <f>VLOOKUP(E42,VIP!$A$2:$O18417,7,FALSE)</f>
        <v>Si</v>
      </c>
      <c r="I42" s="131" t="str">
        <f>VLOOKUP(E42,VIP!$A$2:$O10382,8,FALSE)</f>
        <v>Si</v>
      </c>
      <c r="J42" s="131" t="str">
        <f>VLOOKUP(E42,VIP!$A$2:$O10332,8,FALSE)</f>
        <v>Si</v>
      </c>
      <c r="K42" s="131" t="str">
        <f>VLOOKUP(E42,VIP!$A$2:$O13906,6,0)</f>
        <v>SI</v>
      </c>
      <c r="L42" s="141" t="s">
        <v>2418</v>
      </c>
      <c r="M42" s="132" t="s">
        <v>2446</v>
      </c>
      <c r="N42" s="132" t="s">
        <v>2453</v>
      </c>
      <c r="O42" s="131" t="s">
        <v>2471</v>
      </c>
      <c r="P42" s="131"/>
      <c r="Q42" s="140" t="s">
        <v>2418</v>
      </c>
    </row>
    <row r="43" spans="1:17" ht="18" x14ac:dyDescent="0.25">
      <c r="A43" s="131" t="str">
        <f>VLOOKUP(E43,'LISTADO ATM'!$A$2:$C$898,3,0)</f>
        <v>NORTE</v>
      </c>
      <c r="B43" s="126">
        <v>3335903462</v>
      </c>
      <c r="C43" s="133">
        <v>44345.633148148147</v>
      </c>
      <c r="D43" s="133" t="s">
        <v>2181</v>
      </c>
      <c r="E43" s="124">
        <v>92</v>
      </c>
      <c r="F43" s="131" t="str">
        <f>VLOOKUP(E43,VIP!$A$2:$O13553,2,0)</f>
        <v>DRBR092</v>
      </c>
      <c r="G43" s="131" t="str">
        <f>VLOOKUP(E43,'LISTADO ATM'!$A$2:$B$897,2,0)</f>
        <v xml:space="preserve">ATM Oficina Salcedo </v>
      </c>
      <c r="H43" s="131" t="str">
        <f>VLOOKUP(E43,VIP!$A$2:$O18416,7,FALSE)</f>
        <v>Si</v>
      </c>
      <c r="I43" s="131" t="str">
        <f>VLOOKUP(E43,VIP!$A$2:$O10381,8,FALSE)</f>
        <v>Si</v>
      </c>
      <c r="J43" s="131" t="str">
        <f>VLOOKUP(E43,VIP!$A$2:$O10331,8,FALSE)</f>
        <v>Si</v>
      </c>
      <c r="K43" s="131" t="str">
        <f>VLOOKUP(E43,VIP!$A$2:$O13905,6,0)</f>
        <v>SI</v>
      </c>
      <c r="L43" s="141" t="s">
        <v>2466</v>
      </c>
      <c r="M43" s="132" t="s">
        <v>2446</v>
      </c>
      <c r="N43" s="132" t="s">
        <v>2453</v>
      </c>
      <c r="O43" s="131" t="s">
        <v>2550</v>
      </c>
      <c r="P43" s="131"/>
      <c r="Q43" s="140" t="s">
        <v>2466</v>
      </c>
    </row>
    <row r="44" spans="1:17" ht="18" x14ac:dyDescent="0.25">
      <c r="A44" s="131" t="str">
        <f>VLOOKUP(E44,'LISTADO ATM'!$A$2:$C$898,3,0)</f>
        <v>NORTE</v>
      </c>
      <c r="B44" s="126">
        <v>3335903466</v>
      </c>
      <c r="C44" s="133">
        <v>44345.639305555553</v>
      </c>
      <c r="D44" s="133" t="s">
        <v>2470</v>
      </c>
      <c r="E44" s="124">
        <v>749</v>
      </c>
      <c r="F44" s="131" t="str">
        <f>VLOOKUP(E44,VIP!$A$2:$O13555,2,0)</f>
        <v>DRBR251</v>
      </c>
      <c r="G44" s="131" t="str">
        <f>VLOOKUP(E44,'LISTADO ATM'!$A$2:$B$897,2,0)</f>
        <v xml:space="preserve">ATM Oficina Yaque </v>
      </c>
      <c r="H44" s="131" t="str">
        <f>VLOOKUP(E44,VIP!$A$2:$O18418,7,FALSE)</f>
        <v>Si</v>
      </c>
      <c r="I44" s="131" t="str">
        <f>VLOOKUP(E44,VIP!$A$2:$O10383,8,FALSE)</f>
        <v>Si</v>
      </c>
      <c r="J44" s="131" t="str">
        <f>VLOOKUP(E44,VIP!$A$2:$O10333,8,FALSE)</f>
        <v>Si</v>
      </c>
      <c r="K44" s="131" t="str">
        <f>VLOOKUP(E44,VIP!$A$2:$O13907,6,0)</f>
        <v>NO</v>
      </c>
      <c r="L44" s="141" t="s">
        <v>2418</v>
      </c>
      <c r="M44" s="132" t="s">
        <v>2446</v>
      </c>
      <c r="N44" s="132" t="s">
        <v>2453</v>
      </c>
      <c r="O44" s="131" t="s">
        <v>2471</v>
      </c>
      <c r="P44" s="131"/>
      <c r="Q44" s="140" t="s">
        <v>2418</v>
      </c>
    </row>
    <row r="45" spans="1:17" ht="18" x14ac:dyDescent="0.25">
      <c r="A45" s="131" t="str">
        <f>VLOOKUP(E45,'LISTADO ATM'!$A$2:$C$898,3,0)</f>
        <v>NORTE</v>
      </c>
      <c r="B45" s="126">
        <v>3335903469</v>
      </c>
      <c r="C45" s="133">
        <v>44345.671898148146</v>
      </c>
      <c r="D45" s="133" t="s">
        <v>2470</v>
      </c>
      <c r="E45" s="124">
        <v>142</v>
      </c>
      <c r="F45" s="131" t="str">
        <f>VLOOKUP(E45,VIP!$A$2:$O13564,2,0)</f>
        <v>DRBR142</v>
      </c>
      <c r="G45" s="131" t="str">
        <f>VLOOKUP(E45,'LISTADO ATM'!$A$2:$B$897,2,0)</f>
        <v xml:space="preserve">ATM Centro de Caja Galerías Bonao </v>
      </c>
      <c r="H45" s="131" t="str">
        <f>VLOOKUP(E45,VIP!$A$2:$O18427,7,FALSE)</f>
        <v>Si</v>
      </c>
      <c r="I45" s="131" t="str">
        <f>VLOOKUP(E45,VIP!$A$2:$O10392,8,FALSE)</f>
        <v>Si</v>
      </c>
      <c r="J45" s="131" t="str">
        <f>VLOOKUP(E45,VIP!$A$2:$O10342,8,FALSE)</f>
        <v>Si</v>
      </c>
      <c r="K45" s="131" t="str">
        <f>VLOOKUP(E45,VIP!$A$2:$O13916,6,0)</f>
        <v>SI</v>
      </c>
      <c r="L45" s="141" t="s">
        <v>2418</v>
      </c>
      <c r="M45" s="132" t="s">
        <v>2446</v>
      </c>
      <c r="N45" s="132" t="s">
        <v>2453</v>
      </c>
      <c r="O45" s="131" t="s">
        <v>2471</v>
      </c>
      <c r="P45" s="131"/>
      <c r="Q45" s="140" t="s">
        <v>2418</v>
      </c>
    </row>
    <row r="46" spans="1:17" ht="18" x14ac:dyDescent="0.25">
      <c r="A46" s="131" t="str">
        <f>VLOOKUP(E46,'LISTADO ATM'!$A$2:$C$898,3,0)</f>
        <v>DISTRITO NACIONAL</v>
      </c>
      <c r="B46" s="126">
        <v>3335903479</v>
      </c>
      <c r="C46" s="133">
        <v>44345.713125000002</v>
      </c>
      <c r="D46" s="133" t="s">
        <v>2470</v>
      </c>
      <c r="E46" s="124">
        <v>721</v>
      </c>
      <c r="F46" s="131" t="str">
        <f>VLOOKUP(E46,VIP!$A$2:$O13560,2,0)</f>
        <v>DRBR23A</v>
      </c>
      <c r="G46" s="131" t="str">
        <f>VLOOKUP(E46,'LISTADO ATM'!$A$2:$B$897,2,0)</f>
        <v xml:space="preserve">ATM Oficina Charles de Gaulle II </v>
      </c>
      <c r="H46" s="131" t="str">
        <f>VLOOKUP(E46,VIP!$A$2:$O18423,7,FALSE)</f>
        <v>Si</v>
      </c>
      <c r="I46" s="131" t="str">
        <f>VLOOKUP(E46,VIP!$A$2:$O10388,8,FALSE)</f>
        <v>Si</v>
      </c>
      <c r="J46" s="131" t="str">
        <f>VLOOKUP(E46,VIP!$A$2:$O10338,8,FALSE)</f>
        <v>Si</v>
      </c>
      <c r="K46" s="131" t="str">
        <f>VLOOKUP(E46,VIP!$A$2:$O13912,6,0)</f>
        <v>NO</v>
      </c>
      <c r="L46" s="141" t="s">
        <v>2418</v>
      </c>
      <c r="M46" s="132" t="s">
        <v>2446</v>
      </c>
      <c r="N46" s="132" t="s">
        <v>2453</v>
      </c>
      <c r="O46" s="131" t="s">
        <v>2471</v>
      </c>
      <c r="P46" s="131"/>
      <c r="Q46" s="140" t="s">
        <v>2418</v>
      </c>
    </row>
    <row r="47" spans="1:17" ht="18" x14ac:dyDescent="0.25">
      <c r="A47" s="131" t="str">
        <f>VLOOKUP(E47,'LISTADO ATM'!$A$2:$C$898,3,0)</f>
        <v>NORTE</v>
      </c>
      <c r="B47" s="126">
        <v>3335903480</v>
      </c>
      <c r="C47" s="133">
        <v>44345.716886574075</v>
      </c>
      <c r="D47" s="133" t="s">
        <v>2470</v>
      </c>
      <c r="E47" s="124">
        <v>950</v>
      </c>
      <c r="F47" s="131" t="str">
        <f>VLOOKUP(E47,VIP!$A$2:$O13559,2,0)</f>
        <v>DRBR12G</v>
      </c>
      <c r="G47" s="131" t="str">
        <f>VLOOKUP(E47,'LISTADO ATM'!$A$2:$B$897,2,0)</f>
        <v xml:space="preserve">ATM Oficina Monterrico </v>
      </c>
      <c r="H47" s="131" t="str">
        <f>VLOOKUP(E47,VIP!$A$2:$O18422,7,FALSE)</f>
        <v>Si</v>
      </c>
      <c r="I47" s="131" t="str">
        <f>VLOOKUP(E47,VIP!$A$2:$O10387,8,FALSE)</f>
        <v>Si</v>
      </c>
      <c r="J47" s="131" t="str">
        <f>VLOOKUP(E47,VIP!$A$2:$O10337,8,FALSE)</f>
        <v>Si</v>
      </c>
      <c r="K47" s="131" t="str">
        <f>VLOOKUP(E47,VIP!$A$2:$O13911,6,0)</f>
        <v>SI</v>
      </c>
      <c r="L47" s="141" t="s">
        <v>2418</v>
      </c>
      <c r="M47" s="132" t="s">
        <v>2446</v>
      </c>
      <c r="N47" s="132" t="s">
        <v>2453</v>
      </c>
      <c r="O47" s="131" t="s">
        <v>2471</v>
      </c>
      <c r="P47" s="131"/>
      <c r="Q47" s="140" t="s">
        <v>2418</v>
      </c>
    </row>
    <row r="48" spans="1:17" ht="18" x14ac:dyDescent="0.25">
      <c r="A48" s="131" t="str">
        <f>VLOOKUP(E48,'LISTADO ATM'!$A$2:$C$898,3,0)</f>
        <v>NORTE</v>
      </c>
      <c r="B48" s="126">
        <v>3335903481</v>
      </c>
      <c r="C48" s="133">
        <v>44345.718888888892</v>
      </c>
      <c r="D48" s="133" t="s">
        <v>2470</v>
      </c>
      <c r="E48" s="124">
        <v>965</v>
      </c>
      <c r="F48" s="131" t="str">
        <f>VLOOKUP(E48,VIP!$A$2:$O13558,2,0)</f>
        <v>DRBR965</v>
      </c>
      <c r="G48" s="131" t="str">
        <f>VLOOKUP(E48,'LISTADO ATM'!$A$2:$B$897,2,0)</f>
        <v xml:space="preserve">ATM S/M La Fuente FUN (Santiago) </v>
      </c>
      <c r="H48" s="131" t="str">
        <f>VLOOKUP(E48,VIP!$A$2:$O18421,7,FALSE)</f>
        <v>Si</v>
      </c>
      <c r="I48" s="131" t="str">
        <f>VLOOKUP(E48,VIP!$A$2:$O10386,8,FALSE)</f>
        <v>Si</v>
      </c>
      <c r="J48" s="131" t="str">
        <f>VLOOKUP(E48,VIP!$A$2:$O10336,8,FALSE)</f>
        <v>Si</v>
      </c>
      <c r="K48" s="131" t="str">
        <f>VLOOKUP(E48,VIP!$A$2:$O13910,6,0)</f>
        <v>NO</v>
      </c>
      <c r="L48" s="141" t="s">
        <v>2418</v>
      </c>
      <c r="M48" s="132" t="s">
        <v>2446</v>
      </c>
      <c r="N48" s="132" t="s">
        <v>2453</v>
      </c>
      <c r="O48" s="131" t="s">
        <v>2471</v>
      </c>
      <c r="P48" s="131"/>
      <c r="Q48" s="140" t="s">
        <v>2418</v>
      </c>
    </row>
    <row r="49" spans="1:17" ht="18" x14ac:dyDescent="0.25">
      <c r="A49" s="131" t="str">
        <f>VLOOKUP(E49,'LISTADO ATM'!$A$2:$C$898,3,0)</f>
        <v>DISTRITO NACIONAL</v>
      </c>
      <c r="B49" s="126">
        <v>3335903485</v>
      </c>
      <c r="C49" s="133">
        <v>44345.826990740738</v>
      </c>
      <c r="D49" s="133" t="s">
        <v>2180</v>
      </c>
      <c r="E49" s="124">
        <v>698</v>
      </c>
      <c r="F49" s="131" t="str">
        <f>VLOOKUP(E49,VIP!$A$2:$O13583,2,0)</f>
        <v>DRBR698</v>
      </c>
      <c r="G49" s="131" t="str">
        <f>VLOOKUP(E49,'LISTADO ATM'!$A$2:$B$897,2,0)</f>
        <v>ATM Parador Bellamar</v>
      </c>
      <c r="H49" s="131" t="str">
        <f>VLOOKUP(E49,VIP!$A$2:$O18446,7,FALSE)</f>
        <v>Si</v>
      </c>
      <c r="I49" s="131" t="str">
        <f>VLOOKUP(E49,VIP!$A$2:$O10411,8,FALSE)</f>
        <v>Si</v>
      </c>
      <c r="J49" s="131" t="str">
        <f>VLOOKUP(E49,VIP!$A$2:$O10361,8,FALSE)</f>
        <v>Si</v>
      </c>
      <c r="K49" s="131" t="str">
        <f>VLOOKUP(E49,VIP!$A$2:$O13935,6,0)</f>
        <v>NO</v>
      </c>
      <c r="L49" s="141" t="s">
        <v>2219</v>
      </c>
      <c r="M49" s="132" t="s">
        <v>2446</v>
      </c>
      <c r="N49" s="132" t="s">
        <v>2453</v>
      </c>
      <c r="O49" s="131" t="s">
        <v>2455</v>
      </c>
      <c r="P49" s="131"/>
      <c r="Q49" s="140" t="s">
        <v>2219</v>
      </c>
    </row>
    <row r="50" spans="1:17" ht="18" x14ac:dyDescent="0.25">
      <c r="A50" s="131" t="str">
        <f>VLOOKUP(E50,'LISTADO ATM'!$A$2:$C$898,3,0)</f>
        <v>ESTE</v>
      </c>
      <c r="B50" s="126">
        <v>3335903490</v>
      </c>
      <c r="C50" s="133">
        <v>44345.857951388891</v>
      </c>
      <c r="D50" s="133" t="s">
        <v>2470</v>
      </c>
      <c r="E50" s="124">
        <v>268</v>
      </c>
      <c r="F50" s="131" t="str">
        <f>VLOOKUP(E50,VIP!$A$2:$O13578,2,0)</f>
        <v>DRBR268</v>
      </c>
      <c r="G50" s="131" t="str">
        <f>VLOOKUP(E50,'LISTADO ATM'!$A$2:$B$897,2,0)</f>
        <v xml:space="preserve">ATM Autobanco La Altagracia (Higuey) </v>
      </c>
      <c r="H50" s="131" t="str">
        <f>VLOOKUP(E50,VIP!$A$2:$O18441,7,FALSE)</f>
        <v>Si</v>
      </c>
      <c r="I50" s="131" t="str">
        <f>VLOOKUP(E50,VIP!$A$2:$O10406,8,FALSE)</f>
        <v>Si</v>
      </c>
      <c r="J50" s="131" t="str">
        <f>VLOOKUP(E50,VIP!$A$2:$O10356,8,FALSE)</f>
        <v>Si</v>
      </c>
      <c r="K50" s="131" t="str">
        <f>VLOOKUP(E50,VIP!$A$2:$O13930,6,0)</f>
        <v>NO</v>
      </c>
      <c r="L50" s="141" t="s">
        <v>2418</v>
      </c>
      <c r="M50" s="132" t="s">
        <v>2446</v>
      </c>
      <c r="N50" s="132" t="s">
        <v>2453</v>
      </c>
      <c r="O50" s="131" t="s">
        <v>2471</v>
      </c>
      <c r="P50" s="131"/>
      <c r="Q50" s="140" t="s">
        <v>2418</v>
      </c>
    </row>
    <row r="51" spans="1:17" ht="18" x14ac:dyDescent="0.25">
      <c r="A51" s="131" t="str">
        <f>VLOOKUP(E51,'LISTADO ATM'!$A$2:$C$898,3,0)</f>
        <v>SUR</v>
      </c>
      <c r="B51" s="126">
        <v>3335903491</v>
      </c>
      <c r="C51" s="133">
        <v>44345.859293981484</v>
      </c>
      <c r="D51" s="133" t="s">
        <v>2449</v>
      </c>
      <c r="E51" s="124">
        <v>403</v>
      </c>
      <c r="F51" s="131" t="str">
        <f>VLOOKUP(E51,VIP!$A$2:$O13577,2,0)</f>
        <v>DRBR403</v>
      </c>
      <c r="G51" s="131" t="str">
        <f>VLOOKUP(E51,'LISTADO ATM'!$A$2:$B$897,2,0)</f>
        <v xml:space="preserve">ATM Oficina Vicente Noble </v>
      </c>
      <c r="H51" s="131" t="str">
        <f>VLOOKUP(E51,VIP!$A$2:$O18440,7,FALSE)</f>
        <v>Si</v>
      </c>
      <c r="I51" s="131" t="str">
        <f>VLOOKUP(E51,VIP!$A$2:$O10405,8,FALSE)</f>
        <v>Si</v>
      </c>
      <c r="J51" s="131" t="str">
        <f>VLOOKUP(E51,VIP!$A$2:$O10355,8,FALSE)</f>
        <v>Si</v>
      </c>
      <c r="K51" s="131" t="str">
        <f>VLOOKUP(E51,VIP!$A$2:$O13929,6,0)</f>
        <v>NO</v>
      </c>
      <c r="L51" s="141" t="s">
        <v>2418</v>
      </c>
      <c r="M51" s="132" t="s">
        <v>2446</v>
      </c>
      <c r="N51" s="132" t="s">
        <v>2453</v>
      </c>
      <c r="O51" s="131" t="s">
        <v>2454</v>
      </c>
      <c r="P51" s="131"/>
      <c r="Q51" s="140" t="s">
        <v>2418</v>
      </c>
    </row>
    <row r="52" spans="1:17" ht="18" x14ac:dyDescent="0.25">
      <c r="A52" s="131" t="str">
        <f>VLOOKUP(E52,'LISTADO ATM'!$A$2:$C$898,3,0)</f>
        <v>DISTRITO NACIONAL</v>
      </c>
      <c r="B52" s="126">
        <v>3335903492</v>
      </c>
      <c r="C52" s="133">
        <v>44345.865763888891</v>
      </c>
      <c r="D52" s="133" t="s">
        <v>2449</v>
      </c>
      <c r="E52" s="124">
        <v>325</v>
      </c>
      <c r="F52" s="131" t="str">
        <f>VLOOKUP(E52,VIP!$A$2:$O13576,2,0)</f>
        <v>DRBR325</v>
      </c>
      <c r="G52" s="131" t="str">
        <f>VLOOKUP(E52,'LISTADO ATM'!$A$2:$B$897,2,0)</f>
        <v>ATM Casa Edwin</v>
      </c>
      <c r="H52" s="131" t="str">
        <f>VLOOKUP(E52,VIP!$A$2:$O18439,7,FALSE)</f>
        <v>Si</v>
      </c>
      <c r="I52" s="131" t="str">
        <f>VLOOKUP(E52,VIP!$A$2:$O10404,8,FALSE)</f>
        <v>Si</v>
      </c>
      <c r="J52" s="131" t="str">
        <f>VLOOKUP(E52,VIP!$A$2:$O10354,8,FALSE)</f>
        <v>Si</v>
      </c>
      <c r="K52" s="131" t="str">
        <f>VLOOKUP(E52,VIP!$A$2:$O13928,6,0)</f>
        <v>NO</v>
      </c>
      <c r="L52" s="141" t="s">
        <v>2418</v>
      </c>
      <c r="M52" s="132" t="s">
        <v>2446</v>
      </c>
      <c r="N52" s="132" t="s">
        <v>2453</v>
      </c>
      <c r="O52" s="131" t="s">
        <v>2454</v>
      </c>
      <c r="P52" s="131"/>
      <c r="Q52" s="140" t="s">
        <v>2418</v>
      </c>
    </row>
    <row r="53" spans="1:17" ht="18" x14ac:dyDescent="0.25">
      <c r="A53" s="131" t="str">
        <f>VLOOKUP(E53,'LISTADO ATM'!$A$2:$C$898,3,0)</f>
        <v>ESTE</v>
      </c>
      <c r="B53" s="126">
        <v>3335903494</v>
      </c>
      <c r="C53" s="133">
        <v>44345.867442129631</v>
      </c>
      <c r="D53" s="133" t="s">
        <v>2449</v>
      </c>
      <c r="E53" s="124">
        <v>385</v>
      </c>
      <c r="F53" s="131" t="str">
        <f>VLOOKUP(E53,VIP!$A$2:$O13575,2,0)</f>
        <v>DRBR385</v>
      </c>
      <c r="G53" s="131" t="str">
        <f>VLOOKUP(E53,'LISTADO ATM'!$A$2:$B$897,2,0)</f>
        <v xml:space="preserve">ATM Plaza Verón I </v>
      </c>
      <c r="H53" s="131" t="str">
        <f>VLOOKUP(E53,VIP!$A$2:$O18438,7,FALSE)</f>
        <v>Si</v>
      </c>
      <c r="I53" s="131" t="str">
        <f>VLOOKUP(E53,VIP!$A$2:$O10403,8,FALSE)</f>
        <v>Si</v>
      </c>
      <c r="J53" s="131" t="str">
        <f>VLOOKUP(E53,VIP!$A$2:$O10353,8,FALSE)</f>
        <v>Si</v>
      </c>
      <c r="K53" s="131" t="str">
        <f>VLOOKUP(E53,VIP!$A$2:$O13927,6,0)</f>
        <v>NO</v>
      </c>
      <c r="L53" s="141" t="s">
        <v>2442</v>
      </c>
      <c r="M53" s="132" t="s">
        <v>2446</v>
      </c>
      <c r="N53" s="132" t="s">
        <v>2453</v>
      </c>
      <c r="O53" s="131" t="s">
        <v>2454</v>
      </c>
      <c r="P53" s="131"/>
      <c r="Q53" s="140" t="s">
        <v>2442</v>
      </c>
    </row>
    <row r="54" spans="1:17" ht="18" x14ac:dyDescent="0.25">
      <c r="A54" s="131" t="str">
        <f>VLOOKUP(E54,'LISTADO ATM'!$A$2:$C$898,3,0)</f>
        <v>NORTE</v>
      </c>
      <c r="B54" s="126">
        <v>3335903495</v>
      </c>
      <c r="C54" s="133">
        <v>44345.869108796294</v>
      </c>
      <c r="D54" s="133" t="s">
        <v>2470</v>
      </c>
      <c r="E54" s="124">
        <v>119</v>
      </c>
      <c r="F54" s="131" t="str">
        <f>VLOOKUP(E54,VIP!$A$2:$O13574,2,0)</f>
        <v>DRBR119</v>
      </c>
      <c r="G54" s="131" t="str">
        <f>VLOOKUP(E54,'LISTADO ATM'!$A$2:$B$897,2,0)</f>
        <v>ATM Oficina La Barranquita</v>
      </c>
      <c r="H54" s="131" t="str">
        <f>VLOOKUP(E54,VIP!$A$2:$O18437,7,FALSE)</f>
        <v>N/A</v>
      </c>
      <c r="I54" s="131" t="str">
        <f>VLOOKUP(E54,VIP!$A$2:$O10402,8,FALSE)</f>
        <v>N/A</v>
      </c>
      <c r="J54" s="131" t="str">
        <f>VLOOKUP(E54,VIP!$A$2:$O10352,8,FALSE)</f>
        <v>N/A</v>
      </c>
      <c r="K54" s="131" t="str">
        <f>VLOOKUP(E54,VIP!$A$2:$O13926,6,0)</f>
        <v>N/A</v>
      </c>
      <c r="L54" s="141" t="s">
        <v>2418</v>
      </c>
      <c r="M54" s="132" t="s">
        <v>2446</v>
      </c>
      <c r="N54" s="132" t="s">
        <v>2453</v>
      </c>
      <c r="O54" s="131" t="s">
        <v>2471</v>
      </c>
      <c r="P54" s="131"/>
      <c r="Q54" s="140" t="s">
        <v>2418</v>
      </c>
    </row>
    <row r="55" spans="1:17" ht="18" x14ac:dyDescent="0.25">
      <c r="A55" s="131" t="str">
        <f>VLOOKUP(E55,'LISTADO ATM'!$A$2:$C$898,3,0)</f>
        <v>DISTRITO NACIONAL</v>
      </c>
      <c r="B55" s="126">
        <v>3335903496</v>
      </c>
      <c r="C55" s="133">
        <v>44345.870810185188</v>
      </c>
      <c r="D55" s="133" t="s">
        <v>2449</v>
      </c>
      <c r="E55" s="124">
        <v>525</v>
      </c>
      <c r="F55" s="131" t="str">
        <f>VLOOKUP(E55,VIP!$A$2:$O13573,2,0)</f>
        <v>DRBR525</v>
      </c>
      <c r="G55" s="131" t="str">
        <f>VLOOKUP(E55,'LISTADO ATM'!$A$2:$B$897,2,0)</f>
        <v>ATM S/M Bravo Las Americas</v>
      </c>
      <c r="H55" s="131" t="str">
        <f>VLOOKUP(E55,VIP!$A$2:$O18436,7,FALSE)</f>
        <v>Si</v>
      </c>
      <c r="I55" s="131" t="str">
        <f>VLOOKUP(E55,VIP!$A$2:$O10401,8,FALSE)</f>
        <v>Si</v>
      </c>
      <c r="J55" s="131" t="str">
        <f>VLOOKUP(E55,VIP!$A$2:$O10351,8,FALSE)</f>
        <v>Si</v>
      </c>
      <c r="K55" s="131" t="str">
        <f>VLOOKUP(E55,VIP!$A$2:$O13925,6,0)</f>
        <v>NO</v>
      </c>
      <c r="L55" s="141" t="s">
        <v>2418</v>
      </c>
      <c r="M55" s="132" t="s">
        <v>2446</v>
      </c>
      <c r="N55" s="132" t="s">
        <v>2453</v>
      </c>
      <c r="O55" s="131" t="s">
        <v>2454</v>
      </c>
      <c r="P55" s="131"/>
      <c r="Q55" s="140" t="s">
        <v>2418</v>
      </c>
    </row>
    <row r="56" spans="1:17" ht="18" x14ac:dyDescent="0.25">
      <c r="A56" s="131" t="str">
        <f>VLOOKUP(E56,'LISTADO ATM'!$A$2:$C$898,3,0)</f>
        <v>ESTE</v>
      </c>
      <c r="B56" s="126">
        <v>3335903497</v>
      </c>
      <c r="C56" s="133">
        <v>44345.872870370367</v>
      </c>
      <c r="D56" s="133" t="s">
        <v>2449</v>
      </c>
      <c r="E56" s="124">
        <v>842</v>
      </c>
      <c r="F56" s="131" t="str">
        <f>VLOOKUP(E56,VIP!$A$2:$O13572,2,0)</f>
        <v>DRBR842</v>
      </c>
      <c r="G56" s="131" t="str">
        <f>VLOOKUP(E56,'LISTADO ATM'!$A$2:$B$897,2,0)</f>
        <v xml:space="preserve">ATM Plaza Orense II (La Romana) </v>
      </c>
      <c r="H56" s="131" t="str">
        <f>VLOOKUP(E56,VIP!$A$2:$O18435,7,FALSE)</f>
        <v>Si</v>
      </c>
      <c r="I56" s="131" t="str">
        <f>VLOOKUP(E56,VIP!$A$2:$O10400,8,FALSE)</f>
        <v>Si</v>
      </c>
      <c r="J56" s="131" t="str">
        <f>VLOOKUP(E56,VIP!$A$2:$O10350,8,FALSE)</f>
        <v>Si</v>
      </c>
      <c r="K56" s="131" t="str">
        <f>VLOOKUP(E56,VIP!$A$2:$O13924,6,0)</f>
        <v>NO</v>
      </c>
      <c r="L56" s="141" t="s">
        <v>2418</v>
      </c>
      <c r="M56" s="132" t="s">
        <v>2446</v>
      </c>
      <c r="N56" s="132" t="s">
        <v>2453</v>
      </c>
      <c r="O56" s="131" t="s">
        <v>2454</v>
      </c>
      <c r="P56" s="131"/>
      <c r="Q56" s="140" t="s">
        <v>2418</v>
      </c>
    </row>
    <row r="57" spans="1:17" ht="18" x14ac:dyDescent="0.25">
      <c r="A57" s="131" t="str">
        <f>VLOOKUP(E57,'LISTADO ATM'!$A$2:$C$898,3,0)</f>
        <v>NORTE</v>
      </c>
      <c r="B57" s="126">
        <v>3335903498</v>
      </c>
      <c r="C57" s="133">
        <v>44345.875833333332</v>
      </c>
      <c r="D57" s="133" t="s">
        <v>2470</v>
      </c>
      <c r="E57" s="124">
        <v>304</v>
      </c>
      <c r="F57" s="131" t="str">
        <f>VLOOKUP(E57,VIP!$A$2:$O13571,2,0)</f>
        <v>DRBR304</v>
      </c>
      <c r="G57" s="131" t="str">
        <f>VLOOKUP(E57,'LISTADO ATM'!$A$2:$B$897,2,0)</f>
        <v xml:space="preserve">ATM Multicentro La Sirena Estrella Sadhala </v>
      </c>
      <c r="H57" s="131" t="str">
        <f>VLOOKUP(E57,VIP!$A$2:$O18434,7,FALSE)</f>
        <v>Si</v>
      </c>
      <c r="I57" s="131" t="str">
        <f>VLOOKUP(E57,VIP!$A$2:$O10399,8,FALSE)</f>
        <v>Si</v>
      </c>
      <c r="J57" s="131" t="str">
        <f>VLOOKUP(E57,VIP!$A$2:$O10349,8,FALSE)</f>
        <v>Si</v>
      </c>
      <c r="K57" s="131" t="str">
        <f>VLOOKUP(E57,VIP!$A$2:$O13923,6,0)</f>
        <v>NO</v>
      </c>
      <c r="L57" s="141" t="s">
        <v>2418</v>
      </c>
      <c r="M57" s="132" t="s">
        <v>2446</v>
      </c>
      <c r="N57" s="132" t="s">
        <v>2453</v>
      </c>
      <c r="O57" s="131" t="s">
        <v>2471</v>
      </c>
      <c r="P57" s="131"/>
      <c r="Q57" s="140" t="s">
        <v>2418</v>
      </c>
    </row>
    <row r="58" spans="1:17" ht="18" x14ac:dyDescent="0.25">
      <c r="A58" s="131" t="str">
        <f>VLOOKUP(E58,'LISTADO ATM'!$A$2:$C$898,3,0)</f>
        <v>DISTRITO NACIONAL</v>
      </c>
      <c r="B58" s="126">
        <v>3335903499</v>
      </c>
      <c r="C58" s="133">
        <v>44345.877314814818</v>
      </c>
      <c r="D58" s="133" t="s">
        <v>2449</v>
      </c>
      <c r="E58" s="124">
        <v>821</v>
      </c>
      <c r="F58" s="131" t="str">
        <f>VLOOKUP(E58,VIP!$A$2:$O13570,2,0)</f>
        <v>DRBR821</v>
      </c>
      <c r="G58" s="131" t="str">
        <f>VLOOKUP(E58,'LISTADO ATM'!$A$2:$B$897,2,0)</f>
        <v xml:space="preserve">ATM S/M Bravo Churchill </v>
      </c>
      <c r="H58" s="131" t="str">
        <f>VLOOKUP(E58,VIP!$A$2:$O18433,7,FALSE)</f>
        <v>Si</v>
      </c>
      <c r="I58" s="131" t="str">
        <f>VLOOKUP(E58,VIP!$A$2:$O10398,8,FALSE)</f>
        <v>No</v>
      </c>
      <c r="J58" s="131" t="str">
        <f>VLOOKUP(E58,VIP!$A$2:$O10348,8,FALSE)</f>
        <v>No</v>
      </c>
      <c r="K58" s="131" t="str">
        <f>VLOOKUP(E58,VIP!$A$2:$O13922,6,0)</f>
        <v>SI</v>
      </c>
      <c r="L58" s="141" t="s">
        <v>2418</v>
      </c>
      <c r="M58" s="132" t="s">
        <v>2446</v>
      </c>
      <c r="N58" s="132" t="s">
        <v>2453</v>
      </c>
      <c r="O58" s="131" t="s">
        <v>2454</v>
      </c>
      <c r="P58" s="131"/>
      <c r="Q58" s="140" t="s">
        <v>2418</v>
      </c>
    </row>
    <row r="59" spans="1:17" ht="18" x14ac:dyDescent="0.25">
      <c r="A59" s="131" t="str">
        <f>VLOOKUP(E59,'LISTADO ATM'!$A$2:$C$898,3,0)</f>
        <v>NORTE</v>
      </c>
      <c r="B59" s="126">
        <v>3335903500</v>
      </c>
      <c r="C59" s="133">
        <v>44345.879537037035</v>
      </c>
      <c r="D59" s="133" t="s">
        <v>2470</v>
      </c>
      <c r="E59" s="124">
        <v>292</v>
      </c>
      <c r="F59" s="131" t="str">
        <f>VLOOKUP(E59,VIP!$A$2:$O13569,2,0)</f>
        <v>DRBR292</v>
      </c>
      <c r="G59" s="131" t="str">
        <f>VLOOKUP(E59,'LISTADO ATM'!$A$2:$B$897,2,0)</f>
        <v xml:space="preserve">ATM UNP Castañuelas (Montecristi) </v>
      </c>
      <c r="H59" s="131" t="str">
        <f>VLOOKUP(E59,VIP!$A$2:$O18432,7,FALSE)</f>
        <v>Si</v>
      </c>
      <c r="I59" s="131" t="str">
        <f>VLOOKUP(E59,VIP!$A$2:$O10397,8,FALSE)</f>
        <v>Si</v>
      </c>
      <c r="J59" s="131" t="str">
        <f>VLOOKUP(E59,VIP!$A$2:$O10347,8,FALSE)</f>
        <v>Si</v>
      </c>
      <c r="K59" s="131" t="str">
        <f>VLOOKUP(E59,VIP!$A$2:$O13921,6,0)</f>
        <v>NO</v>
      </c>
      <c r="L59" s="141" t="s">
        <v>2442</v>
      </c>
      <c r="M59" s="132" t="s">
        <v>2446</v>
      </c>
      <c r="N59" s="132" t="s">
        <v>2453</v>
      </c>
      <c r="O59" s="131" t="s">
        <v>2471</v>
      </c>
      <c r="P59" s="131"/>
      <c r="Q59" s="140" t="s">
        <v>2442</v>
      </c>
    </row>
    <row r="60" spans="1:17" ht="18" x14ac:dyDescent="0.25">
      <c r="A60" s="131" t="str">
        <f>VLOOKUP(E60,'LISTADO ATM'!$A$2:$C$898,3,0)</f>
        <v>ESTE</v>
      </c>
      <c r="B60" s="126">
        <v>3335903503</v>
      </c>
      <c r="C60" s="133">
        <v>44345.885266203702</v>
      </c>
      <c r="D60" s="133" t="s">
        <v>2449</v>
      </c>
      <c r="E60" s="124">
        <v>104</v>
      </c>
      <c r="F60" s="131" t="str">
        <f>VLOOKUP(E60,VIP!$A$2:$O13566,2,0)</f>
        <v>DRBR104</v>
      </c>
      <c r="G60" s="131" t="str">
        <f>VLOOKUP(E60,'LISTADO ATM'!$A$2:$B$897,2,0)</f>
        <v xml:space="preserve">ATM Jumbo Higuey </v>
      </c>
      <c r="H60" s="131" t="str">
        <f>VLOOKUP(E60,VIP!$A$2:$O18429,7,FALSE)</f>
        <v>Si</v>
      </c>
      <c r="I60" s="131" t="str">
        <f>VLOOKUP(E60,VIP!$A$2:$O10394,8,FALSE)</f>
        <v>Si</v>
      </c>
      <c r="J60" s="131" t="str">
        <f>VLOOKUP(E60,VIP!$A$2:$O10344,8,FALSE)</f>
        <v>Si</v>
      </c>
      <c r="K60" s="131" t="str">
        <f>VLOOKUP(E60,VIP!$A$2:$O13918,6,0)</f>
        <v>NO</v>
      </c>
      <c r="L60" s="141" t="s">
        <v>2418</v>
      </c>
      <c r="M60" s="132" t="s">
        <v>2446</v>
      </c>
      <c r="N60" s="132" t="s">
        <v>2453</v>
      </c>
      <c r="O60" s="131" t="s">
        <v>2454</v>
      </c>
      <c r="P60" s="131"/>
      <c r="Q60" s="140" t="s">
        <v>2418</v>
      </c>
    </row>
    <row r="61" spans="1:17" ht="18" x14ac:dyDescent="0.25">
      <c r="A61" s="131" t="str">
        <f>VLOOKUP(E61,'LISTADO ATM'!$A$2:$C$898,3,0)</f>
        <v>SUR</v>
      </c>
      <c r="B61" s="126">
        <v>3335903517</v>
      </c>
      <c r="C61" s="133">
        <v>44345.998738425929</v>
      </c>
      <c r="D61" s="133" t="s">
        <v>2470</v>
      </c>
      <c r="E61" s="124">
        <v>5</v>
      </c>
      <c r="F61" s="131" t="str">
        <f>VLOOKUP(E61,VIP!$A$2:$O13604,2,0)</f>
        <v>DRBR005</v>
      </c>
      <c r="G61" s="131" t="str">
        <f>VLOOKUP(E61,'LISTADO ATM'!$A$2:$B$897,2,0)</f>
        <v>ATM Oficina Autoservicio Villa Ofelia (San Juan)</v>
      </c>
      <c r="H61" s="131" t="str">
        <f>VLOOKUP(E61,VIP!$A$2:$O18467,7,FALSE)</f>
        <v>Si</v>
      </c>
      <c r="I61" s="131" t="str">
        <f>VLOOKUP(E61,VIP!$A$2:$O10432,8,FALSE)</f>
        <v>Si</v>
      </c>
      <c r="J61" s="131" t="str">
        <f>VLOOKUP(E61,VIP!$A$2:$O10382,8,FALSE)</f>
        <v>Si</v>
      </c>
      <c r="K61" s="131" t="str">
        <f>VLOOKUP(E61,VIP!$A$2:$O13956,6,0)</f>
        <v>NO</v>
      </c>
      <c r="L61" s="141" t="s">
        <v>2548</v>
      </c>
      <c r="M61" s="132" t="s">
        <v>2446</v>
      </c>
      <c r="N61" s="132" t="s">
        <v>2453</v>
      </c>
      <c r="O61" s="131" t="s">
        <v>2471</v>
      </c>
      <c r="P61" s="131"/>
      <c r="Q61" s="140" t="s">
        <v>2548</v>
      </c>
    </row>
    <row r="62" spans="1:17" ht="18" x14ac:dyDescent="0.25">
      <c r="A62" s="131" t="str">
        <f>VLOOKUP(E62,'LISTADO ATM'!$A$2:$C$898,3,0)</f>
        <v>DISTRITO NACIONAL</v>
      </c>
      <c r="B62" s="126">
        <v>3335903519</v>
      </c>
      <c r="C62" s="133">
        <v>44346.002488425926</v>
      </c>
      <c r="D62" s="133" t="s">
        <v>2449</v>
      </c>
      <c r="E62" s="124">
        <v>70</v>
      </c>
      <c r="F62" s="131" t="str">
        <f>VLOOKUP(E62,VIP!$A$2:$O13603,2,0)</f>
        <v>DRBR070</v>
      </c>
      <c r="G62" s="131" t="str">
        <f>VLOOKUP(E62,'LISTADO ATM'!$A$2:$B$897,2,0)</f>
        <v xml:space="preserve">ATM Autoservicio Plaza Lama Zona Oriental </v>
      </c>
      <c r="H62" s="131" t="str">
        <f>VLOOKUP(E62,VIP!$A$2:$O18466,7,FALSE)</f>
        <v>Si</v>
      </c>
      <c r="I62" s="131" t="str">
        <f>VLOOKUP(E62,VIP!$A$2:$O10431,8,FALSE)</f>
        <v>Si</v>
      </c>
      <c r="J62" s="131" t="str">
        <f>VLOOKUP(E62,VIP!$A$2:$O10381,8,FALSE)</f>
        <v>Si</v>
      </c>
      <c r="K62" s="131" t="str">
        <f>VLOOKUP(E62,VIP!$A$2:$O13955,6,0)</f>
        <v>NO</v>
      </c>
      <c r="L62" s="141" t="s">
        <v>2548</v>
      </c>
      <c r="M62" s="132" t="s">
        <v>2446</v>
      </c>
      <c r="N62" s="132" t="s">
        <v>2453</v>
      </c>
      <c r="O62" s="131" t="s">
        <v>2454</v>
      </c>
      <c r="P62" s="131"/>
      <c r="Q62" s="140" t="s">
        <v>2548</v>
      </c>
    </row>
    <row r="63" spans="1:17" ht="18" x14ac:dyDescent="0.25">
      <c r="A63" s="131" t="str">
        <f>VLOOKUP(E63,'LISTADO ATM'!$A$2:$C$898,3,0)</f>
        <v>NORTE</v>
      </c>
      <c r="B63" s="126">
        <v>3335903525</v>
      </c>
      <c r="C63" s="133">
        <v>44346.225370370368</v>
      </c>
      <c r="D63" s="133" t="s">
        <v>2470</v>
      </c>
      <c r="E63" s="124">
        <v>774</v>
      </c>
      <c r="F63" s="131" t="str">
        <f>VLOOKUP(E63,VIP!$A$2:$O13597,2,0)</f>
        <v>DRBR061</v>
      </c>
      <c r="G63" s="131" t="str">
        <f>VLOOKUP(E63,'LISTADO ATM'!$A$2:$B$897,2,0)</f>
        <v xml:space="preserve">ATM Oficina Montecristi </v>
      </c>
      <c r="H63" s="131" t="str">
        <f>VLOOKUP(E63,VIP!$A$2:$O18460,7,FALSE)</f>
        <v>Si</v>
      </c>
      <c r="I63" s="131" t="str">
        <f>VLOOKUP(E63,VIP!$A$2:$O10425,8,FALSE)</f>
        <v>Si</v>
      </c>
      <c r="J63" s="131" t="str">
        <f>VLOOKUP(E63,VIP!$A$2:$O10375,8,FALSE)</f>
        <v>Si</v>
      </c>
      <c r="K63" s="131" t="str">
        <f>VLOOKUP(E63,VIP!$A$2:$O13949,6,0)</f>
        <v>NO</v>
      </c>
      <c r="L63" s="141" t="s">
        <v>2418</v>
      </c>
      <c r="M63" s="132" t="s">
        <v>2446</v>
      </c>
      <c r="N63" s="132" t="s">
        <v>2453</v>
      </c>
      <c r="O63" s="131" t="s">
        <v>2471</v>
      </c>
      <c r="P63" s="131"/>
      <c r="Q63" s="140" t="s">
        <v>2418</v>
      </c>
    </row>
    <row r="64" spans="1:17" ht="18" x14ac:dyDescent="0.25">
      <c r="A64" s="131" t="str">
        <f>VLOOKUP(E64,'LISTADO ATM'!$A$2:$C$898,3,0)</f>
        <v>DISTRITO NACIONAL</v>
      </c>
      <c r="B64" s="126">
        <v>3335903527</v>
      </c>
      <c r="C64" s="133">
        <v>44346.233055555553</v>
      </c>
      <c r="D64" s="133" t="s">
        <v>2449</v>
      </c>
      <c r="E64" s="124">
        <v>192</v>
      </c>
      <c r="F64" s="131" t="str">
        <f>VLOOKUP(E64,VIP!$A$2:$O13595,2,0)</f>
        <v>DRBR192</v>
      </c>
      <c r="G64" s="131" t="str">
        <f>VLOOKUP(E64,'LISTADO ATM'!$A$2:$B$897,2,0)</f>
        <v xml:space="preserve">ATM Autobanco Luperón II </v>
      </c>
      <c r="H64" s="131" t="str">
        <f>VLOOKUP(E64,VIP!$A$2:$O18458,7,FALSE)</f>
        <v>Si</v>
      </c>
      <c r="I64" s="131" t="str">
        <f>VLOOKUP(E64,VIP!$A$2:$O10423,8,FALSE)</f>
        <v>Si</v>
      </c>
      <c r="J64" s="131" t="str">
        <f>VLOOKUP(E64,VIP!$A$2:$O10373,8,FALSE)</f>
        <v>Si</v>
      </c>
      <c r="K64" s="131" t="str">
        <f>VLOOKUP(E64,VIP!$A$2:$O13947,6,0)</f>
        <v>NO</v>
      </c>
      <c r="L64" s="141" t="s">
        <v>2418</v>
      </c>
      <c r="M64" s="132" t="s">
        <v>2446</v>
      </c>
      <c r="N64" s="132" t="s">
        <v>2453</v>
      </c>
      <c r="O64" s="131" t="s">
        <v>2454</v>
      </c>
      <c r="P64" s="131"/>
      <c r="Q64" s="140" t="s">
        <v>2418</v>
      </c>
    </row>
    <row r="65" spans="1:17" ht="18" x14ac:dyDescent="0.25">
      <c r="A65" s="131" t="str">
        <f>VLOOKUP(E65,'LISTADO ATM'!$A$2:$C$898,3,0)</f>
        <v>SUR</v>
      </c>
      <c r="B65" s="126">
        <v>3335903528</v>
      </c>
      <c r="C65" s="133">
        <v>44346.234120370369</v>
      </c>
      <c r="D65" s="133" t="s">
        <v>2470</v>
      </c>
      <c r="E65" s="124">
        <v>182</v>
      </c>
      <c r="F65" s="131" t="str">
        <f>VLOOKUP(E65,VIP!$A$2:$O13594,2,0)</f>
        <v>DRBR182</v>
      </c>
      <c r="G65" s="131" t="str">
        <f>VLOOKUP(E65,'LISTADO ATM'!$A$2:$B$897,2,0)</f>
        <v xml:space="preserve">ATM Barahona Comb </v>
      </c>
      <c r="H65" s="131" t="str">
        <f>VLOOKUP(E65,VIP!$A$2:$O18457,7,FALSE)</f>
        <v>Si</v>
      </c>
      <c r="I65" s="131" t="str">
        <f>VLOOKUP(E65,VIP!$A$2:$O10422,8,FALSE)</f>
        <v>Si</v>
      </c>
      <c r="J65" s="131" t="str">
        <f>VLOOKUP(E65,VIP!$A$2:$O10372,8,FALSE)</f>
        <v>Si</v>
      </c>
      <c r="K65" s="131" t="str">
        <f>VLOOKUP(E65,VIP!$A$2:$O13946,6,0)</f>
        <v>NO</v>
      </c>
      <c r="L65" s="141" t="s">
        <v>2418</v>
      </c>
      <c r="M65" s="132" t="s">
        <v>2446</v>
      </c>
      <c r="N65" s="132" t="s">
        <v>2453</v>
      </c>
      <c r="O65" s="131" t="s">
        <v>2471</v>
      </c>
      <c r="P65" s="131"/>
      <c r="Q65" s="140" t="s">
        <v>2418</v>
      </c>
    </row>
    <row r="66" spans="1:17" ht="18" x14ac:dyDescent="0.25">
      <c r="A66" s="131" t="str">
        <f>VLOOKUP(E66,'LISTADO ATM'!$A$2:$C$898,3,0)</f>
        <v>DISTRITO NACIONAL</v>
      </c>
      <c r="B66" s="126">
        <v>3335903529</v>
      </c>
      <c r="C66" s="133">
        <v>44346.236064814817</v>
      </c>
      <c r="D66" s="133" t="s">
        <v>2470</v>
      </c>
      <c r="E66" s="124">
        <v>911</v>
      </c>
      <c r="F66" s="131" t="str">
        <f>VLOOKUP(E66,VIP!$A$2:$O13593,2,0)</f>
        <v>DRBR911</v>
      </c>
      <c r="G66" s="131" t="str">
        <f>VLOOKUP(E66,'LISTADO ATM'!$A$2:$B$897,2,0)</f>
        <v xml:space="preserve">ATM Oficina Venezuela II </v>
      </c>
      <c r="H66" s="131" t="str">
        <f>VLOOKUP(E66,VIP!$A$2:$O18456,7,FALSE)</f>
        <v>Si</v>
      </c>
      <c r="I66" s="131" t="str">
        <f>VLOOKUP(E66,VIP!$A$2:$O10421,8,FALSE)</f>
        <v>Si</v>
      </c>
      <c r="J66" s="131" t="str">
        <f>VLOOKUP(E66,VIP!$A$2:$O10371,8,FALSE)</f>
        <v>Si</v>
      </c>
      <c r="K66" s="131" t="str">
        <f>VLOOKUP(E66,VIP!$A$2:$O13945,6,0)</f>
        <v>SI</v>
      </c>
      <c r="L66" s="141" t="s">
        <v>2442</v>
      </c>
      <c r="M66" s="132" t="s">
        <v>2446</v>
      </c>
      <c r="N66" s="132" t="s">
        <v>2453</v>
      </c>
      <c r="O66" s="131" t="s">
        <v>2471</v>
      </c>
      <c r="P66" s="131"/>
      <c r="Q66" s="140" t="s">
        <v>2442</v>
      </c>
    </row>
    <row r="67" spans="1:17" ht="18" x14ac:dyDescent="0.25">
      <c r="A67" s="131" t="str">
        <f>VLOOKUP(E67,'LISTADO ATM'!$A$2:$C$898,3,0)</f>
        <v>SUR</v>
      </c>
      <c r="B67" s="126">
        <v>3335903530</v>
      </c>
      <c r="C67" s="133">
        <v>44346.237476851849</v>
      </c>
      <c r="D67" s="133" t="s">
        <v>2449</v>
      </c>
      <c r="E67" s="124">
        <v>995</v>
      </c>
      <c r="F67" s="131" t="str">
        <f>VLOOKUP(E67,VIP!$A$2:$O13592,2,0)</f>
        <v>DRBR545</v>
      </c>
      <c r="G67" s="131" t="str">
        <f>VLOOKUP(E67,'LISTADO ATM'!$A$2:$B$897,2,0)</f>
        <v xml:space="preserve">ATM Oficina San Cristobal III (Lobby) </v>
      </c>
      <c r="H67" s="131" t="str">
        <f>VLOOKUP(E67,VIP!$A$2:$O18455,7,FALSE)</f>
        <v>Si</v>
      </c>
      <c r="I67" s="131" t="str">
        <f>VLOOKUP(E67,VIP!$A$2:$O10420,8,FALSE)</f>
        <v>No</v>
      </c>
      <c r="J67" s="131" t="str">
        <f>VLOOKUP(E67,VIP!$A$2:$O10370,8,FALSE)</f>
        <v>No</v>
      </c>
      <c r="K67" s="131" t="str">
        <f>VLOOKUP(E67,VIP!$A$2:$O13944,6,0)</f>
        <v>NO</v>
      </c>
      <c r="L67" s="141" t="s">
        <v>2442</v>
      </c>
      <c r="M67" s="132" t="s">
        <v>2446</v>
      </c>
      <c r="N67" s="132" t="s">
        <v>2453</v>
      </c>
      <c r="O67" s="131" t="s">
        <v>2454</v>
      </c>
      <c r="P67" s="131"/>
      <c r="Q67" s="140" t="s">
        <v>2442</v>
      </c>
    </row>
    <row r="68" spans="1:17" ht="18" x14ac:dyDescent="0.25">
      <c r="A68" s="131" t="str">
        <f>VLOOKUP(E68,'LISTADO ATM'!$A$2:$C$898,3,0)</f>
        <v>DISTRITO NACIONAL</v>
      </c>
      <c r="B68" s="126">
        <v>3335903531</v>
      </c>
      <c r="C68" s="133">
        <v>44346.238865740743</v>
      </c>
      <c r="D68" s="133" t="s">
        <v>2470</v>
      </c>
      <c r="E68" s="124">
        <v>957</v>
      </c>
      <c r="F68" s="131" t="str">
        <f>VLOOKUP(E68,VIP!$A$2:$O13591,2,0)</f>
        <v>DRBR23F</v>
      </c>
      <c r="G68" s="131" t="str">
        <f>VLOOKUP(E68,'LISTADO ATM'!$A$2:$B$897,2,0)</f>
        <v xml:space="preserve">ATM Oficina Venezuela </v>
      </c>
      <c r="H68" s="131" t="str">
        <f>VLOOKUP(E68,VIP!$A$2:$O18454,7,FALSE)</f>
        <v>Si</v>
      </c>
      <c r="I68" s="131" t="str">
        <f>VLOOKUP(E68,VIP!$A$2:$O10419,8,FALSE)</f>
        <v>Si</v>
      </c>
      <c r="J68" s="131" t="str">
        <f>VLOOKUP(E68,VIP!$A$2:$O10369,8,FALSE)</f>
        <v>Si</v>
      </c>
      <c r="K68" s="131" t="str">
        <f>VLOOKUP(E68,VIP!$A$2:$O13943,6,0)</f>
        <v>SI</v>
      </c>
      <c r="L68" s="141" t="s">
        <v>2442</v>
      </c>
      <c r="M68" s="132" t="s">
        <v>2446</v>
      </c>
      <c r="N68" s="132" t="s">
        <v>2453</v>
      </c>
      <c r="O68" s="131" t="s">
        <v>2471</v>
      </c>
      <c r="P68" s="131"/>
      <c r="Q68" s="140" t="s">
        <v>2442</v>
      </c>
    </row>
    <row r="69" spans="1:17" ht="18" x14ac:dyDescent="0.25">
      <c r="A69" s="131" t="str">
        <f>VLOOKUP(E69,'LISTADO ATM'!$A$2:$C$898,3,0)</f>
        <v>DISTRITO NACIONAL</v>
      </c>
      <c r="B69" s="126">
        <v>3335903532</v>
      </c>
      <c r="C69" s="133">
        <v>44346.24454861111</v>
      </c>
      <c r="D69" s="133" t="s">
        <v>2449</v>
      </c>
      <c r="E69" s="124">
        <v>823</v>
      </c>
      <c r="F69" s="131" t="str">
        <f>VLOOKUP(E69,VIP!$A$2:$O13590,2,0)</f>
        <v>DRBR823</v>
      </c>
      <c r="G69" s="131" t="str">
        <f>VLOOKUP(E69,'LISTADO ATM'!$A$2:$B$897,2,0)</f>
        <v xml:space="preserve">ATM UNP El Carril (Haina) </v>
      </c>
      <c r="H69" s="131" t="str">
        <f>VLOOKUP(E69,VIP!$A$2:$O18453,7,FALSE)</f>
        <v>Si</v>
      </c>
      <c r="I69" s="131" t="str">
        <f>VLOOKUP(E69,VIP!$A$2:$O10418,8,FALSE)</f>
        <v>Si</v>
      </c>
      <c r="J69" s="131" t="str">
        <f>VLOOKUP(E69,VIP!$A$2:$O10368,8,FALSE)</f>
        <v>Si</v>
      </c>
      <c r="K69" s="131" t="str">
        <f>VLOOKUP(E69,VIP!$A$2:$O13942,6,0)</f>
        <v>NO</v>
      </c>
      <c r="L69" s="141" t="s">
        <v>2442</v>
      </c>
      <c r="M69" s="132" t="s">
        <v>2446</v>
      </c>
      <c r="N69" s="132" t="s">
        <v>2453</v>
      </c>
      <c r="O69" s="131" t="s">
        <v>2454</v>
      </c>
      <c r="P69" s="131"/>
      <c r="Q69" s="140" t="s">
        <v>2442</v>
      </c>
    </row>
    <row r="70" spans="1:17" ht="18" x14ac:dyDescent="0.25">
      <c r="A70" s="131" t="str">
        <f>VLOOKUP(E70,'LISTADO ATM'!$A$2:$C$898,3,0)</f>
        <v>DISTRITO NACIONAL</v>
      </c>
      <c r="B70" s="126">
        <v>3335903533</v>
      </c>
      <c r="C70" s="133">
        <v>44346.246099537035</v>
      </c>
      <c r="D70" s="133" t="s">
        <v>2449</v>
      </c>
      <c r="E70" s="124">
        <v>875</v>
      </c>
      <c r="F70" s="131" t="str">
        <f>VLOOKUP(E70,VIP!$A$2:$O13589,2,0)</f>
        <v>DRBR875</v>
      </c>
      <c r="G70" s="131" t="str">
        <f>VLOOKUP(E70,'LISTADO ATM'!$A$2:$B$897,2,0)</f>
        <v xml:space="preserve">ATM Texaco Aut. Duarte KM 14 1/2 (Los Alcarrizos) </v>
      </c>
      <c r="H70" s="131" t="str">
        <f>VLOOKUP(E70,VIP!$A$2:$O18452,7,FALSE)</f>
        <v>Si</v>
      </c>
      <c r="I70" s="131" t="str">
        <f>VLOOKUP(E70,VIP!$A$2:$O10417,8,FALSE)</f>
        <v>Si</v>
      </c>
      <c r="J70" s="131" t="str">
        <f>VLOOKUP(E70,VIP!$A$2:$O10367,8,FALSE)</f>
        <v>Si</v>
      </c>
      <c r="K70" s="131" t="str">
        <f>VLOOKUP(E70,VIP!$A$2:$O13941,6,0)</f>
        <v>NO</v>
      </c>
      <c r="L70" s="141" t="s">
        <v>2442</v>
      </c>
      <c r="M70" s="132" t="s">
        <v>2446</v>
      </c>
      <c r="N70" s="132" t="s">
        <v>2453</v>
      </c>
      <c r="O70" s="131" t="s">
        <v>2454</v>
      </c>
      <c r="P70" s="131"/>
      <c r="Q70" s="140" t="s">
        <v>2442</v>
      </c>
    </row>
    <row r="71" spans="1:17" ht="18" x14ac:dyDescent="0.25">
      <c r="A71" s="131" t="str">
        <f>VLOOKUP(E71,'LISTADO ATM'!$A$2:$C$898,3,0)</f>
        <v>SUR</v>
      </c>
      <c r="B71" s="126">
        <v>3335903538</v>
      </c>
      <c r="C71" s="133">
        <v>44346.331666666665</v>
      </c>
      <c r="D71" s="133" t="s">
        <v>2180</v>
      </c>
      <c r="E71" s="124">
        <v>131</v>
      </c>
      <c r="F71" s="131" t="str">
        <f>VLOOKUP(E71,VIP!$A$2:$O13592,2,0)</f>
        <v>DRBR131</v>
      </c>
      <c r="G71" s="131" t="str">
        <f>VLOOKUP(E71,'LISTADO ATM'!$A$2:$B$897,2,0)</f>
        <v xml:space="preserve">ATM Oficina Baní I </v>
      </c>
      <c r="H71" s="131" t="str">
        <f>VLOOKUP(E71,VIP!$A$2:$O18455,7,FALSE)</f>
        <v>Si</v>
      </c>
      <c r="I71" s="131" t="str">
        <f>VLOOKUP(E71,VIP!$A$2:$O10420,8,FALSE)</f>
        <v>Si</v>
      </c>
      <c r="J71" s="131" t="str">
        <f>VLOOKUP(E71,VIP!$A$2:$O10370,8,FALSE)</f>
        <v>Si</v>
      </c>
      <c r="K71" s="131" t="str">
        <f>VLOOKUP(E71,VIP!$A$2:$O13944,6,0)</f>
        <v>NO</v>
      </c>
      <c r="L71" s="141" t="s">
        <v>2219</v>
      </c>
      <c r="M71" s="132" t="s">
        <v>2446</v>
      </c>
      <c r="N71" s="132" t="s">
        <v>2453</v>
      </c>
      <c r="O71" s="131" t="s">
        <v>2455</v>
      </c>
      <c r="P71" s="131"/>
      <c r="Q71" s="140" t="s">
        <v>2219</v>
      </c>
    </row>
    <row r="72" spans="1:17" ht="18" x14ac:dyDescent="0.25">
      <c r="A72" s="131" t="str">
        <f>VLOOKUP(E72,'LISTADO ATM'!$A$2:$C$898,3,0)</f>
        <v>SUR</v>
      </c>
      <c r="B72" s="126">
        <v>3335903539</v>
      </c>
      <c r="C72" s="133">
        <v>44346.332824074074</v>
      </c>
      <c r="D72" s="133" t="s">
        <v>2180</v>
      </c>
      <c r="E72" s="124">
        <v>89</v>
      </c>
      <c r="F72" s="131" t="str">
        <f>VLOOKUP(E72,VIP!$A$2:$O13591,2,0)</f>
        <v>DRBR089</v>
      </c>
      <c r="G72" s="131" t="str">
        <f>VLOOKUP(E72,'LISTADO ATM'!$A$2:$B$897,2,0)</f>
        <v xml:space="preserve">ATM UNP El Cercado (San Juan) </v>
      </c>
      <c r="H72" s="131" t="str">
        <f>VLOOKUP(E72,VIP!$A$2:$O18454,7,FALSE)</f>
        <v>Si</v>
      </c>
      <c r="I72" s="131" t="str">
        <f>VLOOKUP(E72,VIP!$A$2:$O10419,8,FALSE)</f>
        <v>Si</v>
      </c>
      <c r="J72" s="131" t="str">
        <f>VLOOKUP(E72,VIP!$A$2:$O10369,8,FALSE)</f>
        <v>Si</v>
      </c>
      <c r="K72" s="131" t="str">
        <f>VLOOKUP(E72,VIP!$A$2:$O13943,6,0)</f>
        <v>NO</v>
      </c>
      <c r="L72" s="141" t="s">
        <v>2219</v>
      </c>
      <c r="M72" s="132" t="s">
        <v>2446</v>
      </c>
      <c r="N72" s="132" t="s">
        <v>2453</v>
      </c>
      <c r="O72" s="131" t="s">
        <v>2455</v>
      </c>
      <c r="P72" s="131"/>
      <c r="Q72" s="140" t="s">
        <v>2219</v>
      </c>
    </row>
    <row r="73" spans="1:17" ht="18" x14ac:dyDescent="0.25">
      <c r="A73" s="131" t="str">
        <f>VLOOKUP(E73,'LISTADO ATM'!$A$2:$C$898,3,0)</f>
        <v>DISTRITO NACIONAL</v>
      </c>
      <c r="B73" s="126">
        <v>3335903540</v>
      </c>
      <c r="C73" s="133">
        <v>44346.340185185189</v>
      </c>
      <c r="D73" s="133" t="s">
        <v>2180</v>
      </c>
      <c r="E73" s="124">
        <v>527</v>
      </c>
      <c r="F73" s="131" t="str">
        <f>VLOOKUP(E73,VIP!$A$2:$O13590,2,0)</f>
        <v>DRBR527</v>
      </c>
      <c r="G73" s="131" t="str">
        <f>VLOOKUP(E73,'LISTADO ATM'!$A$2:$B$897,2,0)</f>
        <v>ATM Oficina Zona Oriental II</v>
      </c>
      <c r="H73" s="131" t="str">
        <f>VLOOKUP(E73,VIP!$A$2:$O18453,7,FALSE)</f>
        <v>Si</v>
      </c>
      <c r="I73" s="131" t="str">
        <f>VLOOKUP(E73,VIP!$A$2:$O10418,8,FALSE)</f>
        <v>Si</v>
      </c>
      <c r="J73" s="131" t="str">
        <f>VLOOKUP(E73,VIP!$A$2:$O10368,8,FALSE)</f>
        <v>Si</v>
      </c>
      <c r="K73" s="131" t="str">
        <f>VLOOKUP(E73,VIP!$A$2:$O13942,6,0)</f>
        <v>SI</v>
      </c>
      <c r="L73" s="141" t="s">
        <v>2466</v>
      </c>
      <c r="M73" s="132" t="s">
        <v>2446</v>
      </c>
      <c r="N73" s="132" t="s">
        <v>2453</v>
      </c>
      <c r="O73" s="131" t="s">
        <v>2455</v>
      </c>
      <c r="P73" s="131"/>
      <c r="Q73" s="140" t="s">
        <v>2466</v>
      </c>
    </row>
    <row r="74" spans="1:17" ht="18" x14ac:dyDescent="0.25">
      <c r="A74" s="131" t="str">
        <f>VLOOKUP(E74,'LISTADO ATM'!$A$2:$C$898,3,0)</f>
        <v>SUR</v>
      </c>
      <c r="B74" s="126">
        <v>3335903542</v>
      </c>
      <c r="C74" s="133">
        <v>44346.352777777778</v>
      </c>
      <c r="D74" s="133" t="s">
        <v>2449</v>
      </c>
      <c r="E74" s="124">
        <v>615</v>
      </c>
      <c r="F74" s="131" t="str">
        <f>VLOOKUP(E74,VIP!$A$2:$O13609,2,0)</f>
        <v>DRBR418</v>
      </c>
      <c r="G74" s="131" t="str">
        <f>VLOOKUP(E74,'LISTADO ATM'!$A$2:$B$897,2,0)</f>
        <v xml:space="preserve">ATM Estación Sunix Cabral (Barahona) </v>
      </c>
      <c r="H74" s="131" t="str">
        <f>VLOOKUP(E74,VIP!$A$2:$O18472,7,FALSE)</f>
        <v>Si</v>
      </c>
      <c r="I74" s="131" t="str">
        <f>VLOOKUP(E74,VIP!$A$2:$O10437,8,FALSE)</f>
        <v>Si</v>
      </c>
      <c r="J74" s="131" t="str">
        <f>VLOOKUP(E74,VIP!$A$2:$O10387,8,FALSE)</f>
        <v>Si</v>
      </c>
      <c r="K74" s="131" t="str">
        <f>VLOOKUP(E74,VIP!$A$2:$O13961,6,0)</f>
        <v>NO</v>
      </c>
      <c r="L74" s="141" t="s">
        <v>2418</v>
      </c>
      <c r="M74" s="132" t="s">
        <v>2446</v>
      </c>
      <c r="N74" s="132" t="s">
        <v>2453</v>
      </c>
      <c r="O74" s="131" t="s">
        <v>2454</v>
      </c>
      <c r="P74" s="131"/>
      <c r="Q74" s="140" t="s">
        <v>2418</v>
      </c>
    </row>
    <row r="75" spans="1:17" ht="18" x14ac:dyDescent="0.25">
      <c r="A75" s="131" t="str">
        <f>VLOOKUP(E75,'LISTADO ATM'!$A$2:$C$898,3,0)</f>
        <v>DISTRITO NACIONAL</v>
      </c>
      <c r="B75" s="126">
        <v>3335903545</v>
      </c>
      <c r="C75" s="133">
        <v>44346.360648148147</v>
      </c>
      <c r="D75" s="133" t="s">
        <v>2180</v>
      </c>
      <c r="E75" s="124">
        <v>237</v>
      </c>
      <c r="F75" s="131" t="str">
        <f>VLOOKUP(E75,VIP!$A$2:$O13606,2,0)</f>
        <v>DRBR237</v>
      </c>
      <c r="G75" s="131" t="str">
        <f>VLOOKUP(E75,'LISTADO ATM'!$A$2:$B$897,2,0)</f>
        <v xml:space="preserve">ATM UNP Plaza Vásquez </v>
      </c>
      <c r="H75" s="131" t="str">
        <f>VLOOKUP(E75,VIP!$A$2:$O18469,7,FALSE)</f>
        <v>Si</v>
      </c>
      <c r="I75" s="131" t="str">
        <f>VLOOKUP(E75,VIP!$A$2:$O10434,8,FALSE)</f>
        <v>Si</v>
      </c>
      <c r="J75" s="131" t="str">
        <f>VLOOKUP(E75,VIP!$A$2:$O10384,8,FALSE)</f>
        <v>Si</v>
      </c>
      <c r="K75" s="131" t="str">
        <f>VLOOKUP(E75,VIP!$A$2:$O13958,6,0)</f>
        <v>SI</v>
      </c>
      <c r="L75" s="141" t="s">
        <v>2219</v>
      </c>
      <c r="M75" s="132" t="s">
        <v>2446</v>
      </c>
      <c r="N75" s="132" t="s">
        <v>2453</v>
      </c>
      <c r="O75" s="131" t="s">
        <v>2455</v>
      </c>
      <c r="P75" s="131"/>
      <c r="Q75" s="140" t="s">
        <v>2219</v>
      </c>
    </row>
    <row r="76" spans="1:17" ht="18" x14ac:dyDescent="0.25">
      <c r="A76" s="131" t="str">
        <f>VLOOKUP(E76,'LISTADO ATM'!$A$2:$C$898,3,0)</f>
        <v>SUR</v>
      </c>
      <c r="B76" s="126">
        <v>3335903548</v>
      </c>
      <c r="C76" s="133">
        <v>44346.36215277778</v>
      </c>
      <c r="D76" s="133" t="s">
        <v>2180</v>
      </c>
      <c r="E76" s="124">
        <v>455</v>
      </c>
      <c r="F76" s="131" t="str">
        <f>VLOOKUP(E76,VIP!$A$2:$O13603,2,0)</f>
        <v>DRBR455</v>
      </c>
      <c r="G76" s="131" t="str">
        <f>VLOOKUP(E76,'LISTADO ATM'!$A$2:$B$897,2,0)</f>
        <v xml:space="preserve">ATM Oficina Baní II </v>
      </c>
      <c r="H76" s="131" t="str">
        <f>VLOOKUP(E76,VIP!$A$2:$O18466,7,FALSE)</f>
        <v>Si</v>
      </c>
      <c r="I76" s="131" t="str">
        <f>VLOOKUP(E76,VIP!$A$2:$O10431,8,FALSE)</f>
        <v>Si</v>
      </c>
      <c r="J76" s="131" t="str">
        <f>VLOOKUP(E76,VIP!$A$2:$O10381,8,FALSE)</f>
        <v>Si</v>
      </c>
      <c r="K76" s="131" t="str">
        <f>VLOOKUP(E76,VIP!$A$2:$O13955,6,0)</f>
        <v>NO</v>
      </c>
      <c r="L76" s="141" t="s">
        <v>2219</v>
      </c>
      <c r="M76" s="132" t="s">
        <v>2446</v>
      </c>
      <c r="N76" s="132" t="s">
        <v>2453</v>
      </c>
      <c r="O76" s="131" t="s">
        <v>2455</v>
      </c>
      <c r="P76" s="131"/>
      <c r="Q76" s="140" t="s">
        <v>2219</v>
      </c>
    </row>
    <row r="77" spans="1:17" ht="18" x14ac:dyDescent="0.25">
      <c r="A77" s="131" t="str">
        <f>VLOOKUP(E77,'LISTADO ATM'!$A$2:$C$898,3,0)</f>
        <v>ESTE</v>
      </c>
      <c r="B77" s="126">
        <v>3335903553</v>
      </c>
      <c r="C77" s="133">
        <v>44346.365046296298</v>
      </c>
      <c r="D77" s="133" t="s">
        <v>2180</v>
      </c>
      <c r="E77" s="124">
        <v>289</v>
      </c>
      <c r="F77" s="131" t="str">
        <f>VLOOKUP(E77,VIP!$A$2:$O13598,2,0)</f>
        <v>DRBR910</v>
      </c>
      <c r="G77" s="131" t="str">
        <f>VLOOKUP(E77,'LISTADO ATM'!$A$2:$B$897,2,0)</f>
        <v>ATM Oficina Bávaro II</v>
      </c>
      <c r="H77" s="131" t="str">
        <f>VLOOKUP(E77,VIP!$A$2:$O18461,7,FALSE)</f>
        <v>Si</v>
      </c>
      <c r="I77" s="131" t="str">
        <f>VLOOKUP(E77,VIP!$A$2:$O10426,8,FALSE)</f>
        <v>Si</v>
      </c>
      <c r="J77" s="131" t="str">
        <f>VLOOKUP(E77,VIP!$A$2:$O10376,8,FALSE)</f>
        <v>Si</v>
      </c>
      <c r="K77" s="131" t="str">
        <f>VLOOKUP(E77,VIP!$A$2:$O13950,6,0)</f>
        <v>NO</v>
      </c>
      <c r="L77" s="141" t="s">
        <v>2219</v>
      </c>
      <c r="M77" s="132" t="s">
        <v>2446</v>
      </c>
      <c r="N77" s="132" t="s">
        <v>2453</v>
      </c>
      <c r="O77" s="131" t="s">
        <v>2455</v>
      </c>
      <c r="P77" s="131"/>
      <c r="Q77" s="140" t="s">
        <v>2219</v>
      </c>
    </row>
    <row r="78" spans="1:17" ht="18" x14ac:dyDescent="0.25">
      <c r="A78" s="131" t="str">
        <f>VLOOKUP(E78,'LISTADO ATM'!$A$2:$C$898,3,0)</f>
        <v>NORTE</v>
      </c>
      <c r="B78" s="126">
        <v>3335903555</v>
      </c>
      <c r="C78" s="133">
        <v>44346.380682870367</v>
      </c>
      <c r="D78" s="133" t="s">
        <v>2560</v>
      </c>
      <c r="E78" s="124">
        <v>987</v>
      </c>
      <c r="F78" s="131" t="str">
        <f>VLOOKUP(E78,VIP!$A$2:$O13596,2,0)</f>
        <v>DRBR987</v>
      </c>
      <c r="G78" s="131" t="str">
        <f>VLOOKUP(E78,'LISTADO ATM'!$A$2:$B$897,2,0)</f>
        <v xml:space="preserve">ATM S/M Jumbo (Moca) </v>
      </c>
      <c r="H78" s="131" t="str">
        <f>VLOOKUP(E78,VIP!$A$2:$O18459,7,FALSE)</f>
        <v>Si</v>
      </c>
      <c r="I78" s="131" t="str">
        <f>VLOOKUP(E78,VIP!$A$2:$O10424,8,FALSE)</f>
        <v>Si</v>
      </c>
      <c r="J78" s="131" t="str">
        <f>VLOOKUP(E78,VIP!$A$2:$O10374,8,FALSE)</f>
        <v>Si</v>
      </c>
      <c r="K78" s="131" t="str">
        <f>VLOOKUP(E78,VIP!$A$2:$O13948,6,0)</f>
        <v>NO</v>
      </c>
      <c r="L78" s="141" t="s">
        <v>2442</v>
      </c>
      <c r="M78" s="132" t="s">
        <v>2446</v>
      </c>
      <c r="N78" s="132" t="s">
        <v>2453</v>
      </c>
      <c r="O78" s="131" t="s">
        <v>2559</v>
      </c>
      <c r="P78" s="131"/>
      <c r="Q78" s="140" t="s">
        <v>2442</v>
      </c>
    </row>
    <row r="79" spans="1:17" ht="18" x14ac:dyDescent="0.25">
      <c r="A79" s="131" t="str">
        <f>VLOOKUP(E79,'LISTADO ATM'!$A$2:$C$898,3,0)</f>
        <v>ESTE</v>
      </c>
      <c r="B79" s="126">
        <v>3335903557</v>
      </c>
      <c r="C79" s="133">
        <v>44346.3909375</v>
      </c>
      <c r="D79" s="133" t="s">
        <v>2470</v>
      </c>
      <c r="E79" s="124">
        <v>480</v>
      </c>
      <c r="F79" s="131" t="str">
        <f>VLOOKUP(E79,VIP!$A$2:$O13594,2,0)</f>
        <v>DRBR480</v>
      </c>
      <c r="G79" s="131" t="str">
        <f>VLOOKUP(E79,'LISTADO ATM'!$A$2:$B$897,2,0)</f>
        <v>ATM UNP Farmaconal Higuey</v>
      </c>
      <c r="H79" s="131" t="str">
        <f>VLOOKUP(E79,VIP!$A$2:$O18457,7,FALSE)</f>
        <v>N/A</v>
      </c>
      <c r="I79" s="131" t="str">
        <f>VLOOKUP(E79,VIP!$A$2:$O10422,8,FALSE)</f>
        <v>N/A</v>
      </c>
      <c r="J79" s="131" t="str">
        <f>VLOOKUP(E79,VIP!$A$2:$O10372,8,FALSE)</f>
        <v>N/A</v>
      </c>
      <c r="K79" s="131" t="str">
        <f>VLOOKUP(E79,VIP!$A$2:$O13946,6,0)</f>
        <v>N/A</v>
      </c>
      <c r="L79" s="141" t="s">
        <v>2548</v>
      </c>
      <c r="M79" s="132" t="s">
        <v>2446</v>
      </c>
      <c r="N79" s="132" t="s">
        <v>2453</v>
      </c>
      <c r="O79" s="131" t="s">
        <v>2471</v>
      </c>
      <c r="P79" s="131"/>
      <c r="Q79" s="140" t="s">
        <v>2548</v>
      </c>
    </row>
    <row r="80" spans="1:17" ht="18" x14ac:dyDescent="0.25">
      <c r="A80" s="131" t="str">
        <f>VLOOKUP(E80,'LISTADO ATM'!$A$2:$C$898,3,0)</f>
        <v>NORTE</v>
      </c>
      <c r="B80" s="126">
        <v>3335903558</v>
      </c>
      <c r="C80" s="133">
        <v>44346.39167824074</v>
      </c>
      <c r="D80" s="133" t="s">
        <v>2181</v>
      </c>
      <c r="E80" s="124">
        <v>351</v>
      </c>
      <c r="F80" s="131" t="str">
        <f>VLOOKUP(E80,VIP!$A$2:$O13593,2,0)</f>
        <v>DRBR351</v>
      </c>
      <c r="G80" s="131" t="str">
        <f>VLOOKUP(E80,'LISTADO ATM'!$A$2:$B$897,2,0)</f>
        <v xml:space="preserve">ATM S/M José Luís (Puerto Plata) </v>
      </c>
      <c r="H80" s="131" t="str">
        <f>VLOOKUP(E80,VIP!$A$2:$O18456,7,FALSE)</f>
        <v>Si</v>
      </c>
      <c r="I80" s="131" t="str">
        <f>VLOOKUP(E80,VIP!$A$2:$O10421,8,FALSE)</f>
        <v>Si</v>
      </c>
      <c r="J80" s="131" t="str">
        <f>VLOOKUP(E80,VIP!$A$2:$O10371,8,FALSE)</f>
        <v>Si</v>
      </c>
      <c r="K80" s="131" t="str">
        <f>VLOOKUP(E80,VIP!$A$2:$O13945,6,0)</f>
        <v>NO</v>
      </c>
      <c r="L80" s="141" t="s">
        <v>2219</v>
      </c>
      <c r="M80" s="132" t="s">
        <v>2446</v>
      </c>
      <c r="N80" s="132" t="s">
        <v>2453</v>
      </c>
      <c r="O80" s="131" t="s">
        <v>2550</v>
      </c>
      <c r="P80" s="131"/>
      <c r="Q80" s="140" t="s">
        <v>2219</v>
      </c>
    </row>
    <row r="81" spans="1:17" ht="18" x14ac:dyDescent="0.25">
      <c r="A81" s="131" t="str">
        <f>VLOOKUP(E81,'LISTADO ATM'!$A$2:$C$898,3,0)</f>
        <v>NORTE</v>
      </c>
      <c r="B81" s="126">
        <v>3335903559</v>
      </c>
      <c r="C81" s="133">
        <v>44346.392314814817</v>
      </c>
      <c r="D81" s="133" t="s">
        <v>2181</v>
      </c>
      <c r="E81" s="124">
        <v>501</v>
      </c>
      <c r="F81" s="131" t="str">
        <f>VLOOKUP(E81,VIP!$A$2:$O13592,2,0)</f>
        <v>DRBR501</v>
      </c>
      <c r="G81" s="131" t="str">
        <f>VLOOKUP(E81,'LISTADO ATM'!$A$2:$B$897,2,0)</f>
        <v xml:space="preserve">ATM UNP La Canela </v>
      </c>
      <c r="H81" s="131" t="str">
        <f>VLOOKUP(E81,VIP!$A$2:$O18455,7,FALSE)</f>
        <v>Si</v>
      </c>
      <c r="I81" s="131" t="str">
        <f>VLOOKUP(E81,VIP!$A$2:$O10420,8,FALSE)</f>
        <v>Si</v>
      </c>
      <c r="J81" s="131" t="str">
        <f>VLOOKUP(E81,VIP!$A$2:$O10370,8,FALSE)</f>
        <v>Si</v>
      </c>
      <c r="K81" s="131" t="str">
        <f>VLOOKUP(E81,VIP!$A$2:$O13944,6,0)</f>
        <v>NO</v>
      </c>
      <c r="L81" s="141" t="s">
        <v>2219</v>
      </c>
      <c r="M81" s="132" t="s">
        <v>2446</v>
      </c>
      <c r="N81" s="132" t="s">
        <v>2453</v>
      </c>
      <c r="O81" s="131" t="s">
        <v>2550</v>
      </c>
      <c r="P81" s="131"/>
      <c r="Q81" s="140" t="s">
        <v>2219</v>
      </c>
    </row>
    <row r="82" spans="1:17" ht="18" x14ac:dyDescent="0.25">
      <c r="A82" s="131" t="str">
        <f>VLOOKUP(E82,'LISTADO ATM'!$A$2:$C$898,3,0)</f>
        <v>DISTRITO NACIONAL</v>
      </c>
      <c r="B82" s="126">
        <v>3335903560</v>
      </c>
      <c r="C82" s="133">
        <v>44346.396840277775</v>
      </c>
      <c r="D82" s="133" t="s">
        <v>2470</v>
      </c>
      <c r="E82" s="124">
        <v>722</v>
      </c>
      <c r="F82" s="131" t="str">
        <f>VLOOKUP(E82,VIP!$A$2:$O13591,2,0)</f>
        <v>DRBR393</v>
      </c>
      <c r="G82" s="131" t="str">
        <f>VLOOKUP(E82,'LISTADO ATM'!$A$2:$B$897,2,0)</f>
        <v xml:space="preserve">ATM Oficina Charles de Gaulle III </v>
      </c>
      <c r="H82" s="131" t="str">
        <f>VLOOKUP(E82,VIP!$A$2:$O18454,7,FALSE)</f>
        <v>Si</v>
      </c>
      <c r="I82" s="131" t="str">
        <f>VLOOKUP(E82,VIP!$A$2:$O10419,8,FALSE)</f>
        <v>Si</v>
      </c>
      <c r="J82" s="131" t="str">
        <f>VLOOKUP(E82,VIP!$A$2:$O10369,8,FALSE)</f>
        <v>Si</v>
      </c>
      <c r="K82" s="131" t="str">
        <f>VLOOKUP(E82,VIP!$A$2:$O13943,6,0)</f>
        <v>SI</v>
      </c>
      <c r="L82" s="141" t="s">
        <v>2418</v>
      </c>
      <c r="M82" s="132" t="s">
        <v>2446</v>
      </c>
      <c r="N82" s="132" t="s">
        <v>2453</v>
      </c>
      <c r="O82" s="131" t="s">
        <v>2558</v>
      </c>
      <c r="P82" s="131"/>
      <c r="Q82" s="140" t="s">
        <v>2418</v>
      </c>
    </row>
    <row r="83" spans="1:17" ht="18" x14ac:dyDescent="0.25">
      <c r="A83" s="131" t="str">
        <f>VLOOKUP(E83,'LISTADO ATM'!$A$2:$C$898,3,0)</f>
        <v>DISTRITO NACIONAL</v>
      </c>
      <c r="B83" s="126">
        <v>3335903561</v>
      </c>
      <c r="C83" s="133">
        <v>44346.408020833333</v>
      </c>
      <c r="D83" s="133" t="s">
        <v>2449</v>
      </c>
      <c r="E83" s="124">
        <v>424</v>
      </c>
      <c r="F83" s="131" t="str">
        <f>VLOOKUP(E83,VIP!$A$2:$O13600,2,0)</f>
        <v>DRBR424</v>
      </c>
      <c r="G83" s="131" t="str">
        <f>VLOOKUP(E83,'LISTADO ATM'!$A$2:$B$897,2,0)</f>
        <v xml:space="preserve">ATM UNP Jumbo Luperón I </v>
      </c>
      <c r="H83" s="131" t="str">
        <f>VLOOKUP(E83,VIP!$A$2:$O18463,7,FALSE)</f>
        <v>Si</v>
      </c>
      <c r="I83" s="131" t="str">
        <f>VLOOKUP(E83,VIP!$A$2:$O10428,8,FALSE)</f>
        <v>Si</v>
      </c>
      <c r="J83" s="131" t="str">
        <f>VLOOKUP(E83,VIP!$A$2:$O10378,8,FALSE)</f>
        <v>Si</v>
      </c>
      <c r="K83" s="131" t="str">
        <f>VLOOKUP(E83,VIP!$A$2:$O13952,6,0)</f>
        <v>NO</v>
      </c>
      <c r="L83" s="141" t="s">
        <v>2418</v>
      </c>
      <c r="M83" s="132" t="s">
        <v>2446</v>
      </c>
      <c r="N83" s="132" t="s">
        <v>2453</v>
      </c>
      <c r="O83" s="131" t="s">
        <v>2454</v>
      </c>
      <c r="P83" s="131"/>
      <c r="Q83" s="140" t="s">
        <v>2418</v>
      </c>
    </row>
    <row r="84" spans="1:17" ht="18" x14ac:dyDescent="0.25">
      <c r="A84" s="131" t="str">
        <f>VLOOKUP(E84,'LISTADO ATM'!$A$2:$C$898,3,0)</f>
        <v>NORTE</v>
      </c>
      <c r="B84" s="126">
        <v>3335903563</v>
      </c>
      <c r="C84" s="133">
        <v>44346.410601851851</v>
      </c>
      <c r="D84" s="133" t="s">
        <v>2470</v>
      </c>
      <c r="E84" s="124">
        <v>77</v>
      </c>
      <c r="F84" s="131" t="str">
        <f>VLOOKUP(E84,VIP!$A$2:$O13598,2,0)</f>
        <v>DRBR077</v>
      </c>
      <c r="G84" s="131" t="str">
        <f>VLOOKUP(E84,'LISTADO ATM'!$A$2:$B$897,2,0)</f>
        <v xml:space="preserve">ATM Oficina Cruce de Imbert </v>
      </c>
      <c r="H84" s="131" t="str">
        <f>VLOOKUP(E84,VIP!$A$2:$O18461,7,FALSE)</f>
        <v>Si</v>
      </c>
      <c r="I84" s="131" t="str">
        <f>VLOOKUP(E84,VIP!$A$2:$O10426,8,FALSE)</f>
        <v>Si</v>
      </c>
      <c r="J84" s="131" t="str">
        <f>VLOOKUP(E84,VIP!$A$2:$O10376,8,FALSE)</f>
        <v>Si</v>
      </c>
      <c r="K84" s="131" t="str">
        <f>VLOOKUP(E84,VIP!$A$2:$O13950,6,0)</f>
        <v>SI</v>
      </c>
      <c r="L84" s="141" t="s">
        <v>2442</v>
      </c>
      <c r="M84" s="132" t="s">
        <v>2446</v>
      </c>
      <c r="N84" s="132" t="s">
        <v>2453</v>
      </c>
      <c r="O84" s="131" t="s">
        <v>2558</v>
      </c>
      <c r="P84" s="131"/>
      <c r="Q84" s="140" t="s">
        <v>2561</v>
      </c>
    </row>
    <row r="85" spans="1:17" ht="18" x14ac:dyDescent="0.25">
      <c r="A85" s="131" t="str">
        <f>VLOOKUP(E85,'LISTADO ATM'!$A$2:$C$898,3,0)</f>
        <v>SUR</v>
      </c>
      <c r="B85" s="126">
        <v>3335903564</v>
      </c>
      <c r="C85" s="133">
        <v>44346.411782407406</v>
      </c>
      <c r="D85" s="133" t="s">
        <v>2470</v>
      </c>
      <c r="E85" s="124">
        <v>767</v>
      </c>
      <c r="F85" s="131" t="str">
        <f>VLOOKUP(E85,VIP!$A$2:$O13597,2,0)</f>
        <v>DRBR059</v>
      </c>
      <c r="G85" s="131" t="str">
        <f>VLOOKUP(E85,'LISTADO ATM'!$A$2:$B$897,2,0)</f>
        <v xml:space="preserve">ATM S/M Diverso (Azua) </v>
      </c>
      <c r="H85" s="131" t="str">
        <f>VLOOKUP(E85,VIP!$A$2:$O18460,7,FALSE)</f>
        <v>Si</v>
      </c>
      <c r="I85" s="131" t="str">
        <f>VLOOKUP(E85,VIP!$A$2:$O10425,8,FALSE)</f>
        <v>No</v>
      </c>
      <c r="J85" s="131" t="str">
        <f>VLOOKUP(E85,VIP!$A$2:$O10375,8,FALSE)</f>
        <v>No</v>
      </c>
      <c r="K85" s="131" t="str">
        <f>VLOOKUP(E85,VIP!$A$2:$O13949,6,0)</f>
        <v>NO</v>
      </c>
      <c r="L85" s="141" t="s">
        <v>2418</v>
      </c>
      <c r="M85" s="132" t="s">
        <v>2446</v>
      </c>
      <c r="N85" s="132" t="s">
        <v>2453</v>
      </c>
      <c r="O85" s="131" t="s">
        <v>2558</v>
      </c>
      <c r="P85" s="131"/>
      <c r="Q85" s="140" t="s">
        <v>2418</v>
      </c>
    </row>
    <row r="86" spans="1:17" ht="18" x14ac:dyDescent="0.25">
      <c r="A86" s="131" t="str">
        <f>VLOOKUP(E86,'LISTADO ATM'!$A$2:$C$898,3,0)</f>
        <v>ESTE</v>
      </c>
      <c r="B86" s="126">
        <v>3335903565</v>
      </c>
      <c r="C86" s="133">
        <v>44346.41715277778</v>
      </c>
      <c r="D86" s="133" t="s">
        <v>2449</v>
      </c>
      <c r="E86" s="124">
        <v>963</v>
      </c>
      <c r="F86" s="131" t="str">
        <f>VLOOKUP(E86,VIP!$A$2:$O13596,2,0)</f>
        <v>DRBR963</v>
      </c>
      <c r="G86" s="131" t="str">
        <f>VLOOKUP(E86,'LISTADO ATM'!$A$2:$B$897,2,0)</f>
        <v xml:space="preserve">ATM Multiplaza La Romana </v>
      </c>
      <c r="H86" s="131" t="str">
        <f>VLOOKUP(E86,VIP!$A$2:$O18459,7,FALSE)</f>
        <v>Si</v>
      </c>
      <c r="I86" s="131" t="str">
        <f>VLOOKUP(E86,VIP!$A$2:$O10424,8,FALSE)</f>
        <v>Si</v>
      </c>
      <c r="J86" s="131" t="str">
        <f>VLOOKUP(E86,VIP!$A$2:$O10374,8,FALSE)</f>
        <v>Si</v>
      </c>
      <c r="K86" s="131" t="str">
        <f>VLOOKUP(E86,VIP!$A$2:$O13948,6,0)</f>
        <v>NO</v>
      </c>
      <c r="L86" s="141" t="s">
        <v>2418</v>
      </c>
      <c r="M86" s="132" t="s">
        <v>2446</v>
      </c>
      <c r="N86" s="132" t="s">
        <v>2453</v>
      </c>
      <c r="O86" s="131" t="s">
        <v>2454</v>
      </c>
      <c r="P86" s="131"/>
      <c r="Q86" s="140" t="s">
        <v>2418</v>
      </c>
    </row>
    <row r="87" spans="1:17" ht="18" x14ac:dyDescent="0.25">
      <c r="A87" s="131" t="str">
        <f>VLOOKUP(E87,'LISTADO ATM'!$A$2:$C$898,3,0)</f>
        <v>SUR</v>
      </c>
      <c r="B87" s="126">
        <v>3335903566</v>
      </c>
      <c r="C87" s="133">
        <v>44346.419085648151</v>
      </c>
      <c r="D87" s="133" t="s">
        <v>2449</v>
      </c>
      <c r="E87" s="124">
        <v>750</v>
      </c>
      <c r="F87" s="131" t="str">
        <f>VLOOKUP(E87,VIP!$A$2:$O13595,2,0)</f>
        <v>DRBR265</v>
      </c>
      <c r="G87" s="131" t="str">
        <f>VLOOKUP(E87,'LISTADO ATM'!$A$2:$B$897,2,0)</f>
        <v xml:space="preserve">ATM UNP Duvergé </v>
      </c>
      <c r="H87" s="131" t="str">
        <f>VLOOKUP(E87,VIP!$A$2:$O18458,7,FALSE)</f>
        <v>Si</v>
      </c>
      <c r="I87" s="131" t="str">
        <f>VLOOKUP(E87,VIP!$A$2:$O10423,8,FALSE)</f>
        <v>Si</v>
      </c>
      <c r="J87" s="131" t="str">
        <f>VLOOKUP(E87,VIP!$A$2:$O10373,8,FALSE)</f>
        <v>Si</v>
      </c>
      <c r="K87" s="131" t="str">
        <f>VLOOKUP(E87,VIP!$A$2:$O13947,6,0)</f>
        <v>SI</v>
      </c>
      <c r="L87" s="141" t="s">
        <v>2418</v>
      </c>
      <c r="M87" s="132" t="s">
        <v>2446</v>
      </c>
      <c r="N87" s="132" t="s">
        <v>2453</v>
      </c>
      <c r="O87" s="131" t="s">
        <v>2454</v>
      </c>
      <c r="P87" s="131"/>
      <c r="Q87" s="140" t="s">
        <v>2418</v>
      </c>
    </row>
    <row r="88" spans="1:17" ht="18" x14ac:dyDescent="0.25">
      <c r="A88" s="131" t="str">
        <f>VLOOKUP(E88,'LISTADO ATM'!$A$2:$C$898,3,0)</f>
        <v>DISTRITO NACIONAL</v>
      </c>
      <c r="B88" s="126">
        <v>3335903567</v>
      </c>
      <c r="C88" s="133">
        <v>44346.423819444448</v>
      </c>
      <c r="D88" s="133" t="s">
        <v>2449</v>
      </c>
      <c r="E88" s="124">
        <v>493</v>
      </c>
      <c r="F88" s="131" t="str">
        <f>VLOOKUP(E88,VIP!$A$2:$O13594,2,0)</f>
        <v>DRBR493</v>
      </c>
      <c r="G88" s="131" t="str">
        <f>VLOOKUP(E88,'LISTADO ATM'!$A$2:$B$897,2,0)</f>
        <v xml:space="preserve">ATM Oficina Haina Occidental II </v>
      </c>
      <c r="H88" s="131" t="str">
        <f>VLOOKUP(E88,VIP!$A$2:$O18457,7,FALSE)</f>
        <v>Si</v>
      </c>
      <c r="I88" s="131" t="str">
        <f>VLOOKUP(E88,VIP!$A$2:$O10422,8,FALSE)</f>
        <v>Si</v>
      </c>
      <c r="J88" s="131" t="str">
        <f>VLOOKUP(E88,VIP!$A$2:$O10372,8,FALSE)</f>
        <v>Si</v>
      </c>
      <c r="K88" s="131" t="str">
        <f>VLOOKUP(E88,VIP!$A$2:$O13946,6,0)</f>
        <v>NO</v>
      </c>
      <c r="L88" s="141" t="s">
        <v>2562</v>
      </c>
      <c r="M88" s="132" t="s">
        <v>2446</v>
      </c>
      <c r="N88" s="132" t="s">
        <v>2453</v>
      </c>
      <c r="O88" s="131" t="s">
        <v>2454</v>
      </c>
      <c r="P88" s="131"/>
      <c r="Q88" s="140" t="s">
        <v>2562</v>
      </c>
    </row>
    <row r="89" spans="1:17" ht="18" x14ac:dyDescent="0.25">
      <c r="A89" s="131" t="str">
        <f>VLOOKUP(E89,'LISTADO ATM'!$A$2:$C$898,3,0)</f>
        <v>NORTE</v>
      </c>
      <c r="B89" s="126">
        <v>3335903570</v>
      </c>
      <c r="C89" s="133">
        <v>44346.441655092596</v>
      </c>
      <c r="D89" s="133" t="s">
        <v>2470</v>
      </c>
      <c r="E89" s="124">
        <v>64</v>
      </c>
      <c r="F89" s="131" t="str">
        <f>VLOOKUP(E89,VIP!$A$2:$O13592,2,0)</f>
        <v>DRBR064</v>
      </c>
      <c r="G89" s="131" t="str">
        <f>VLOOKUP(E89,'LISTADO ATM'!$A$2:$B$897,2,0)</f>
        <v xml:space="preserve">ATM COOPALINA (Cotuí) </v>
      </c>
      <c r="H89" s="131" t="str">
        <f>VLOOKUP(E89,VIP!$A$2:$O18455,7,FALSE)</f>
        <v>Si</v>
      </c>
      <c r="I89" s="131" t="str">
        <f>VLOOKUP(E89,VIP!$A$2:$O10420,8,FALSE)</f>
        <v>Si</v>
      </c>
      <c r="J89" s="131" t="str">
        <f>VLOOKUP(E89,VIP!$A$2:$O10370,8,FALSE)</f>
        <v>Si</v>
      </c>
      <c r="K89" s="131" t="str">
        <f>VLOOKUP(E89,VIP!$A$2:$O13944,6,0)</f>
        <v>NO</v>
      </c>
      <c r="L89" s="141" t="s">
        <v>2548</v>
      </c>
      <c r="M89" s="132" t="s">
        <v>2446</v>
      </c>
      <c r="N89" s="132" t="s">
        <v>2453</v>
      </c>
      <c r="O89" s="131" t="s">
        <v>2471</v>
      </c>
      <c r="P89" s="131"/>
      <c r="Q89" s="140" t="s">
        <v>2548</v>
      </c>
    </row>
    <row r="90" spans="1:17" ht="18" x14ac:dyDescent="0.25">
      <c r="A90" s="131" t="str">
        <f>VLOOKUP(E90,'LISTADO ATM'!$A$2:$C$898,3,0)</f>
        <v>ESTE</v>
      </c>
      <c r="B90" s="126">
        <v>3335903572</v>
      </c>
      <c r="C90" s="133">
        <v>44346.453530092593</v>
      </c>
      <c r="D90" s="133" t="s">
        <v>2449</v>
      </c>
      <c r="E90" s="124">
        <v>660</v>
      </c>
      <c r="F90" s="131" t="str">
        <f>VLOOKUP(E90,VIP!$A$2:$O13624,2,0)</f>
        <v>DRBR660</v>
      </c>
      <c r="G90" s="131" t="str">
        <f>VLOOKUP(E90,'LISTADO ATM'!$A$2:$B$897,2,0)</f>
        <v>ATM Romana Norte II</v>
      </c>
      <c r="H90" s="131" t="str">
        <f>VLOOKUP(E90,VIP!$A$2:$O18487,7,FALSE)</f>
        <v>N/A</v>
      </c>
      <c r="I90" s="131" t="str">
        <f>VLOOKUP(E90,VIP!$A$2:$O10452,8,FALSE)</f>
        <v>N/A</v>
      </c>
      <c r="J90" s="131" t="str">
        <f>VLOOKUP(E90,VIP!$A$2:$O10402,8,FALSE)</f>
        <v>N/A</v>
      </c>
      <c r="K90" s="131" t="str">
        <f>VLOOKUP(E90,VIP!$A$2:$O13976,6,0)</f>
        <v>N/A</v>
      </c>
      <c r="L90" s="141" t="s">
        <v>2418</v>
      </c>
      <c r="M90" s="132" t="s">
        <v>2446</v>
      </c>
      <c r="N90" s="132" t="s">
        <v>2453</v>
      </c>
      <c r="O90" s="131" t="s">
        <v>2454</v>
      </c>
      <c r="P90" s="131"/>
      <c r="Q90" s="140" t="s">
        <v>2418</v>
      </c>
    </row>
    <row r="91" spans="1:17" ht="18" x14ac:dyDescent="0.25">
      <c r="A91" s="131" t="str">
        <f>VLOOKUP(E91,'LISTADO ATM'!$A$2:$C$898,3,0)</f>
        <v>DISTRITO NACIONAL</v>
      </c>
      <c r="B91" s="126">
        <v>3335903573</v>
      </c>
      <c r="C91" s="133">
        <v>44346.45721064815</v>
      </c>
      <c r="D91" s="133" t="s">
        <v>2470</v>
      </c>
      <c r="E91" s="124">
        <v>516</v>
      </c>
      <c r="F91" s="131" t="str">
        <f>VLOOKUP(E91,VIP!$A$2:$O13623,2,0)</f>
        <v>DRBR516</v>
      </c>
      <c r="G91" s="131" t="str">
        <f>VLOOKUP(E91,'LISTADO ATM'!$A$2:$B$897,2,0)</f>
        <v xml:space="preserve">ATM Oficina Gascue </v>
      </c>
      <c r="H91" s="131" t="str">
        <f>VLOOKUP(E91,VIP!$A$2:$O18486,7,FALSE)</f>
        <v>Si</v>
      </c>
      <c r="I91" s="131" t="str">
        <f>VLOOKUP(E91,VIP!$A$2:$O10451,8,FALSE)</f>
        <v>Si</v>
      </c>
      <c r="J91" s="131" t="str">
        <f>VLOOKUP(E91,VIP!$A$2:$O10401,8,FALSE)</f>
        <v>Si</v>
      </c>
      <c r="K91" s="131" t="str">
        <f>VLOOKUP(E91,VIP!$A$2:$O13975,6,0)</f>
        <v>SI</v>
      </c>
      <c r="L91" s="141" t="s">
        <v>2418</v>
      </c>
      <c r="M91" s="132" t="s">
        <v>2446</v>
      </c>
      <c r="N91" s="132" t="s">
        <v>2453</v>
      </c>
      <c r="O91" s="131" t="s">
        <v>2558</v>
      </c>
      <c r="P91" s="131"/>
      <c r="Q91" s="140" t="s">
        <v>2418</v>
      </c>
    </row>
    <row r="92" spans="1:17" ht="18" x14ac:dyDescent="0.25">
      <c r="A92" s="131" t="str">
        <f>VLOOKUP(E92,'LISTADO ATM'!$A$2:$C$898,3,0)</f>
        <v>DISTRITO NACIONAL</v>
      </c>
      <c r="B92" s="126">
        <v>3335903574</v>
      </c>
      <c r="C92" s="133">
        <v>44346.458437499998</v>
      </c>
      <c r="D92" s="133" t="s">
        <v>2470</v>
      </c>
      <c r="E92" s="124">
        <v>813</v>
      </c>
      <c r="F92" s="131" t="str">
        <f>VLOOKUP(E92,VIP!$A$2:$O13622,2,0)</f>
        <v>DRBR815</v>
      </c>
      <c r="G92" s="131" t="str">
        <f>VLOOKUP(E92,'LISTADO ATM'!$A$2:$B$897,2,0)</f>
        <v>ATM Occidental Mall</v>
      </c>
      <c r="H92" s="131" t="str">
        <f>VLOOKUP(E92,VIP!$A$2:$O18485,7,FALSE)</f>
        <v>Si</v>
      </c>
      <c r="I92" s="131" t="str">
        <f>VLOOKUP(E92,VIP!$A$2:$O10450,8,FALSE)</f>
        <v>Si</v>
      </c>
      <c r="J92" s="131" t="str">
        <f>VLOOKUP(E92,VIP!$A$2:$O10400,8,FALSE)</f>
        <v>Si</v>
      </c>
      <c r="K92" s="131" t="str">
        <f>VLOOKUP(E92,VIP!$A$2:$O13974,6,0)</f>
        <v>NO</v>
      </c>
      <c r="L92" s="141" t="s">
        <v>2418</v>
      </c>
      <c r="M92" s="132" t="s">
        <v>2446</v>
      </c>
      <c r="N92" s="132" t="s">
        <v>2453</v>
      </c>
      <c r="O92" s="131" t="s">
        <v>2558</v>
      </c>
      <c r="P92" s="131"/>
      <c r="Q92" s="140" t="s">
        <v>2418</v>
      </c>
    </row>
    <row r="93" spans="1:17" ht="18" x14ac:dyDescent="0.25">
      <c r="A93" s="131" t="str">
        <f>VLOOKUP(E93,'LISTADO ATM'!$A$2:$C$898,3,0)</f>
        <v>NORTE</v>
      </c>
      <c r="B93" s="126">
        <v>3335903576</v>
      </c>
      <c r="C93" s="133">
        <v>44346.462152777778</v>
      </c>
      <c r="D93" s="133" t="s">
        <v>2560</v>
      </c>
      <c r="E93" s="124">
        <v>716</v>
      </c>
      <c r="F93" s="131" t="str">
        <f>VLOOKUP(E93,VIP!$A$2:$O13620,2,0)</f>
        <v>DRBR340</v>
      </c>
      <c r="G93" s="131" t="str">
        <f>VLOOKUP(E93,'LISTADO ATM'!$A$2:$B$897,2,0)</f>
        <v xml:space="preserve">ATM Oficina Zona Franca (Santiago) </v>
      </c>
      <c r="H93" s="131" t="str">
        <f>VLOOKUP(E93,VIP!$A$2:$O18483,7,FALSE)</f>
        <v>Si</v>
      </c>
      <c r="I93" s="131" t="str">
        <f>VLOOKUP(E93,VIP!$A$2:$O10448,8,FALSE)</f>
        <v>Si</v>
      </c>
      <c r="J93" s="131" t="str">
        <f>VLOOKUP(E93,VIP!$A$2:$O10398,8,FALSE)</f>
        <v>Si</v>
      </c>
      <c r="K93" s="131" t="str">
        <f>VLOOKUP(E93,VIP!$A$2:$O13972,6,0)</f>
        <v>SI</v>
      </c>
      <c r="L93" s="141" t="s">
        <v>2418</v>
      </c>
      <c r="M93" s="132" t="s">
        <v>2446</v>
      </c>
      <c r="N93" s="132" t="s">
        <v>2453</v>
      </c>
      <c r="O93" s="131" t="s">
        <v>2559</v>
      </c>
      <c r="P93" s="131"/>
      <c r="Q93" s="140" t="s">
        <v>2418</v>
      </c>
    </row>
    <row r="94" spans="1:17" ht="18" x14ac:dyDescent="0.25">
      <c r="A94" s="131" t="str">
        <f>VLOOKUP(E94,'LISTADO ATM'!$A$2:$C$898,3,0)</f>
        <v>DISTRITO NACIONAL</v>
      </c>
      <c r="B94" s="126">
        <v>3335903577</v>
      </c>
      <c r="C94" s="133">
        <v>44346.464375000003</v>
      </c>
      <c r="D94" s="133" t="s">
        <v>2449</v>
      </c>
      <c r="E94" s="124">
        <v>563</v>
      </c>
      <c r="F94" s="131" t="str">
        <f>VLOOKUP(E94,VIP!$A$2:$O13619,2,0)</f>
        <v>DRBR233</v>
      </c>
      <c r="G94" s="131" t="str">
        <f>VLOOKUP(E94,'LISTADO ATM'!$A$2:$B$897,2,0)</f>
        <v xml:space="preserve">ATM Base Aérea San Isidro </v>
      </c>
      <c r="H94" s="131" t="str">
        <f>VLOOKUP(E94,VIP!$A$2:$O18482,7,FALSE)</f>
        <v>Si</v>
      </c>
      <c r="I94" s="131" t="str">
        <f>VLOOKUP(E94,VIP!$A$2:$O10447,8,FALSE)</f>
        <v>Si</v>
      </c>
      <c r="J94" s="131" t="str">
        <f>VLOOKUP(E94,VIP!$A$2:$O10397,8,FALSE)</f>
        <v>Si</v>
      </c>
      <c r="K94" s="131" t="str">
        <f>VLOOKUP(E94,VIP!$A$2:$O13971,6,0)</f>
        <v>NO</v>
      </c>
      <c r="L94" s="141" t="s">
        <v>2418</v>
      </c>
      <c r="M94" s="132" t="s">
        <v>2446</v>
      </c>
      <c r="N94" s="132" t="s">
        <v>2453</v>
      </c>
      <c r="O94" s="131" t="s">
        <v>2454</v>
      </c>
      <c r="P94" s="131"/>
      <c r="Q94" s="140" t="s">
        <v>2418</v>
      </c>
    </row>
    <row r="95" spans="1:17" ht="18" x14ac:dyDescent="0.25">
      <c r="A95" s="131" t="str">
        <f>VLOOKUP(E95,'LISTADO ATM'!$A$2:$C$898,3,0)</f>
        <v>SUR</v>
      </c>
      <c r="B95" s="126">
        <v>3335903578</v>
      </c>
      <c r="C95" s="133">
        <v>44346.465462962966</v>
      </c>
      <c r="D95" s="133" t="s">
        <v>2470</v>
      </c>
      <c r="E95" s="124">
        <v>962</v>
      </c>
      <c r="F95" s="131" t="str">
        <f>VLOOKUP(E95,VIP!$A$2:$O13618,2,0)</f>
        <v>DRBR962</v>
      </c>
      <c r="G95" s="131" t="str">
        <f>VLOOKUP(E95,'LISTADO ATM'!$A$2:$B$897,2,0)</f>
        <v xml:space="preserve">ATM Oficina Villa Ofelia II (San Juan) </v>
      </c>
      <c r="H95" s="131" t="str">
        <f>VLOOKUP(E95,VIP!$A$2:$O18481,7,FALSE)</f>
        <v>Si</v>
      </c>
      <c r="I95" s="131" t="str">
        <f>VLOOKUP(E95,VIP!$A$2:$O10446,8,FALSE)</f>
        <v>Si</v>
      </c>
      <c r="J95" s="131" t="str">
        <f>VLOOKUP(E95,VIP!$A$2:$O10396,8,FALSE)</f>
        <v>Si</v>
      </c>
      <c r="K95" s="131" t="str">
        <f>VLOOKUP(E95,VIP!$A$2:$O13970,6,0)</f>
        <v>NO</v>
      </c>
      <c r="L95" s="141" t="s">
        <v>2442</v>
      </c>
      <c r="M95" s="132" t="s">
        <v>2446</v>
      </c>
      <c r="N95" s="132" t="s">
        <v>2453</v>
      </c>
      <c r="O95" s="131" t="s">
        <v>2558</v>
      </c>
      <c r="P95" s="131"/>
      <c r="Q95" s="140" t="s">
        <v>2442</v>
      </c>
    </row>
    <row r="96" spans="1:17" ht="18" x14ac:dyDescent="0.25">
      <c r="A96" s="131" t="str">
        <f>VLOOKUP(E96,'LISTADO ATM'!$A$2:$C$898,3,0)</f>
        <v>DISTRITO NACIONAL</v>
      </c>
      <c r="B96" s="126">
        <v>3335903579</v>
      </c>
      <c r="C96" s="133">
        <v>44346.468854166669</v>
      </c>
      <c r="D96" s="133" t="s">
        <v>2449</v>
      </c>
      <c r="E96" s="124">
        <v>267</v>
      </c>
      <c r="F96" s="131" t="str">
        <f>VLOOKUP(E96,VIP!$A$2:$O13617,2,0)</f>
        <v>DRBR267</v>
      </c>
      <c r="G96" s="131" t="str">
        <f>VLOOKUP(E96,'LISTADO ATM'!$A$2:$B$897,2,0)</f>
        <v xml:space="preserve">ATM Centro de Caja México </v>
      </c>
      <c r="H96" s="131" t="str">
        <f>VLOOKUP(E96,VIP!$A$2:$O18480,7,FALSE)</f>
        <v>Si</v>
      </c>
      <c r="I96" s="131" t="str">
        <f>VLOOKUP(E96,VIP!$A$2:$O10445,8,FALSE)</f>
        <v>Si</v>
      </c>
      <c r="J96" s="131" t="str">
        <f>VLOOKUP(E96,VIP!$A$2:$O10395,8,FALSE)</f>
        <v>Si</v>
      </c>
      <c r="K96" s="131" t="str">
        <f>VLOOKUP(E96,VIP!$A$2:$O13969,6,0)</f>
        <v>NO</v>
      </c>
      <c r="L96" s="141" t="s">
        <v>2442</v>
      </c>
      <c r="M96" s="132" t="s">
        <v>2446</v>
      </c>
      <c r="N96" s="132" t="s">
        <v>2453</v>
      </c>
      <c r="O96" s="131" t="s">
        <v>2454</v>
      </c>
      <c r="P96" s="131"/>
      <c r="Q96" s="140" t="s">
        <v>2442</v>
      </c>
    </row>
    <row r="97" spans="1:17" ht="18" x14ac:dyDescent="0.25">
      <c r="A97" s="131" t="str">
        <f>VLOOKUP(E97,'LISTADO ATM'!$A$2:$C$898,3,0)</f>
        <v>NORTE</v>
      </c>
      <c r="B97" s="126">
        <v>3335903580</v>
      </c>
      <c r="C97" s="133">
        <v>44346.46974537037</v>
      </c>
      <c r="D97" s="133" t="s">
        <v>2470</v>
      </c>
      <c r="E97" s="124">
        <v>157</v>
      </c>
      <c r="F97" s="131" t="str">
        <f>VLOOKUP(E97,VIP!$A$2:$O13616,2,0)</f>
        <v>DRBR157</v>
      </c>
      <c r="G97" s="131" t="str">
        <f>VLOOKUP(E97,'LISTADO ATM'!$A$2:$B$897,2,0)</f>
        <v xml:space="preserve">ATM Oficina Samaná </v>
      </c>
      <c r="H97" s="131" t="str">
        <f>VLOOKUP(E97,VIP!$A$2:$O18479,7,FALSE)</f>
        <v>Si</v>
      </c>
      <c r="I97" s="131" t="str">
        <f>VLOOKUP(E97,VIP!$A$2:$O10444,8,FALSE)</f>
        <v>Si</v>
      </c>
      <c r="J97" s="131" t="str">
        <f>VLOOKUP(E97,VIP!$A$2:$O10394,8,FALSE)</f>
        <v>Si</v>
      </c>
      <c r="K97" s="131" t="str">
        <f>VLOOKUP(E97,VIP!$A$2:$O13968,6,0)</f>
        <v>SI</v>
      </c>
      <c r="L97" s="141" t="s">
        <v>2418</v>
      </c>
      <c r="M97" s="132" t="s">
        <v>2446</v>
      </c>
      <c r="N97" s="132" t="s">
        <v>2453</v>
      </c>
      <c r="O97" s="131" t="s">
        <v>2558</v>
      </c>
      <c r="P97" s="131"/>
      <c r="Q97" s="140" t="s">
        <v>2418</v>
      </c>
    </row>
    <row r="98" spans="1:17" ht="18" x14ac:dyDescent="0.25">
      <c r="A98" s="131" t="str">
        <f>VLOOKUP(E98,'LISTADO ATM'!$A$2:$C$898,3,0)</f>
        <v>DISTRITO NACIONAL</v>
      </c>
      <c r="B98" s="126">
        <v>3335903581</v>
      </c>
      <c r="C98" s="133">
        <v>44346.471550925926</v>
      </c>
      <c r="D98" s="133" t="s">
        <v>2180</v>
      </c>
      <c r="E98" s="124">
        <v>319</v>
      </c>
      <c r="F98" s="131" t="str">
        <f>VLOOKUP(E98,VIP!$A$2:$O13615,2,0)</f>
        <v>DRBR319</v>
      </c>
      <c r="G98" s="131" t="str">
        <f>VLOOKUP(E98,'LISTADO ATM'!$A$2:$B$897,2,0)</f>
        <v>ATM Autobanco Lopez de Vega</v>
      </c>
      <c r="H98" s="131" t="str">
        <f>VLOOKUP(E98,VIP!$A$2:$O18478,7,FALSE)</f>
        <v>Si</v>
      </c>
      <c r="I98" s="131" t="str">
        <f>VLOOKUP(E98,VIP!$A$2:$O10443,8,FALSE)</f>
        <v>Si</v>
      </c>
      <c r="J98" s="131" t="str">
        <f>VLOOKUP(E98,VIP!$A$2:$O10393,8,FALSE)</f>
        <v>Si</v>
      </c>
      <c r="K98" s="131" t="str">
        <f>VLOOKUP(E98,VIP!$A$2:$O13967,6,0)</f>
        <v>NO</v>
      </c>
      <c r="L98" s="141" t="s">
        <v>2466</v>
      </c>
      <c r="M98" s="132" t="s">
        <v>2446</v>
      </c>
      <c r="N98" s="132" t="s">
        <v>2453</v>
      </c>
      <c r="O98" s="131" t="s">
        <v>2455</v>
      </c>
      <c r="P98" s="131"/>
      <c r="Q98" s="140" t="s">
        <v>2466</v>
      </c>
    </row>
    <row r="99" spans="1:17" ht="18" x14ac:dyDescent="0.25">
      <c r="A99" s="131" t="str">
        <f>VLOOKUP(E99,'LISTADO ATM'!$A$2:$C$898,3,0)</f>
        <v>DISTRITO NACIONAL</v>
      </c>
      <c r="B99" s="126">
        <v>3335903582</v>
      </c>
      <c r="C99" s="133">
        <v>44346.471932870372</v>
      </c>
      <c r="D99" s="133" t="s">
        <v>2470</v>
      </c>
      <c r="E99" s="124">
        <v>85</v>
      </c>
      <c r="F99" s="131" t="str">
        <f>VLOOKUP(E99,VIP!$A$2:$O13614,2,0)</f>
        <v>DRBR085</v>
      </c>
      <c r="G99" s="131" t="str">
        <f>VLOOKUP(E99,'LISTADO ATM'!$A$2:$B$897,2,0)</f>
        <v xml:space="preserve">ATM Oficina San Isidro (Fuerza Aérea) </v>
      </c>
      <c r="H99" s="131" t="str">
        <f>VLOOKUP(E99,VIP!$A$2:$O18477,7,FALSE)</f>
        <v>Si</v>
      </c>
      <c r="I99" s="131" t="str">
        <f>VLOOKUP(E99,VIP!$A$2:$O10442,8,FALSE)</f>
        <v>Si</v>
      </c>
      <c r="J99" s="131" t="str">
        <f>VLOOKUP(E99,VIP!$A$2:$O10392,8,FALSE)</f>
        <v>Si</v>
      </c>
      <c r="K99" s="131" t="str">
        <f>VLOOKUP(E99,VIP!$A$2:$O13966,6,0)</f>
        <v>NO</v>
      </c>
      <c r="L99" s="141" t="s">
        <v>2418</v>
      </c>
      <c r="M99" s="132" t="s">
        <v>2446</v>
      </c>
      <c r="N99" s="132" t="s">
        <v>2453</v>
      </c>
      <c r="O99" s="131" t="s">
        <v>2558</v>
      </c>
      <c r="P99" s="131"/>
      <c r="Q99" s="140" t="s">
        <v>2418</v>
      </c>
    </row>
    <row r="100" spans="1:17" ht="18" x14ac:dyDescent="0.25">
      <c r="A100" s="131" t="str">
        <f>VLOOKUP(E100,'LISTADO ATM'!$A$2:$C$898,3,0)</f>
        <v>DISTRITO NACIONAL</v>
      </c>
      <c r="B100" s="126">
        <v>3335903584</v>
      </c>
      <c r="C100" s="133">
        <v>44346.47923611111</v>
      </c>
      <c r="D100" s="133" t="s">
        <v>2449</v>
      </c>
      <c r="E100" s="124">
        <v>557</v>
      </c>
      <c r="F100" s="131" t="str">
        <f>VLOOKUP(E100,VIP!$A$2:$O13612,2,0)</f>
        <v>DRBR022</v>
      </c>
      <c r="G100" s="131" t="str">
        <f>VLOOKUP(E100,'LISTADO ATM'!$A$2:$B$897,2,0)</f>
        <v xml:space="preserve">ATM Multicentro La Sirena Ave. Mella </v>
      </c>
      <c r="H100" s="131" t="str">
        <f>VLOOKUP(E100,VIP!$A$2:$O18475,7,FALSE)</f>
        <v>Si</v>
      </c>
      <c r="I100" s="131" t="str">
        <f>VLOOKUP(E100,VIP!$A$2:$O10440,8,FALSE)</f>
        <v>Si</v>
      </c>
      <c r="J100" s="131" t="str">
        <f>VLOOKUP(E100,VIP!$A$2:$O10390,8,FALSE)</f>
        <v>Si</v>
      </c>
      <c r="K100" s="131" t="str">
        <f>VLOOKUP(E100,VIP!$A$2:$O13964,6,0)</f>
        <v>SI</v>
      </c>
      <c r="L100" s="141" t="s">
        <v>2442</v>
      </c>
      <c r="M100" s="132" t="s">
        <v>2446</v>
      </c>
      <c r="N100" s="132" t="s">
        <v>2453</v>
      </c>
      <c r="O100" s="131" t="s">
        <v>2454</v>
      </c>
      <c r="P100" s="131"/>
      <c r="Q100" s="140" t="s">
        <v>2442</v>
      </c>
    </row>
    <row r="101" spans="1:17" ht="18" x14ac:dyDescent="0.25">
      <c r="A101" s="131" t="str">
        <f>VLOOKUP(E101,'LISTADO ATM'!$A$2:$C$898,3,0)</f>
        <v>NORTE</v>
      </c>
      <c r="B101" s="126">
        <v>3335903585</v>
      </c>
      <c r="C101" s="133">
        <v>44346.481782407405</v>
      </c>
      <c r="D101" s="133" t="s">
        <v>2470</v>
      </c>
      <c r="E101" s="124">
        <v>396</v>
      </c>
      <c r="F101" s="131" t="str">
        <f>VLOOKUP(E101,VIP!$A$2:$O13611,2,0)</f>
        <v>DRBR396</v>
      </c>
      <c r="G101" s="131" t="str">
        <f>VLOOKUP(E101,'LISTADO ATM'!$A$2:$B$897,2,0)</f>
        <v xml:space="preserve">ATM Oficina Plaza Ulloa (La Fuente) </v>
      </c>
      <c r="H101" s="131" t="str">
        <f>VLOOKUP(E101,VIP!$A$2:$O18474,7,FALSE)</f>
        <v>Si</v>
      </c>
      <c r="I101" s="131" t="str">
        <f>VLOOKUP(E101,VIP!$A$2:$O10439,8,FALSE)</f>
        <v>Si</v>
      </c>
      <c r="J101" s="131" t="str">
        <f>VLOOKUP(E101,VIP!$A$2:$O10389,8,FALSE)</f>
        <v>Si</v>
      </c>
      <c r="K101" s="131" t="str">
        <f>VLOOKUP(E101,VIP!$A$2:$O13963,6,0)</f>
        <v>NO</v>
      </c>
      <c r="L101" s="141" t="s">
        <v>2418</v>
      </c>
      <c r="M101" s="132" t="s">
        <v>2446</v>
      </c>
      <c r="N101" s="132" t="s">
        <v>2453</v>
      </c>
      <c r="O101" s="131" t="s">
        <v>2558</v>
      </c>
      <c r="P101" s="131"/>
      <c r="Q101" s="140" t="s">
        <v>2418</v>
      </c>
    </row>
    <row r="102" spans="1:17" ht="18" x14ac:dyDescent="0.25">
      <c r="A102" s="131" t="str">
        <f>VLOOKUP(E102,'LISTADO ATM'!$A$2:$C$898,3,0)</f>
        <v>ESTE</v>
      </c>
      <c r="B102" s="126">
        <v>3335903587</v>
      </c>
      <c r="C102" s="133">
        <v>44346.482835648145</v>
      </c>
      <c r="D102" s="133" t="s">
        <v>2449</v>
      </c>
      <c r="E102" s="124">
        <v>609</v>
      </c>
      <c r="F102" s="131" t="str">
        <f>VLOOKUP(E102,VIP!$A$2:$O13609,2,0)</f>
        <v>DRBR120</v>
      </c>
      <c r="G102" s="131" t="str">
        <f>VLOOKUP(E102,'LISTADO ATM'!$A$2:$B$897,2,0)</f>
        <v xml:space="preserve">ATM S/M Jumbo (San Pedro) </v>
      </c>
      <c r="H102" s="131" t="str">
        <f>VLOOKUP(E102,VIP!$A$2:$O18472,7,FALSE)</f>
        <v>Si</v>
      </c>
      <c r="I102" s="131" t="str">
        <f>VLOOKUP(E102,VIP!$A$2:$O10437,8,FALSE)</f>
        <v>Si</v>
      </c>
      <c r="J102" s="131" t="str">
        <f>VLOOKUP(E102,VIP!$A$2:$O10387,8,FALSE)</f>
        <v>Si</v>
      </c>
      <c r="K102" s="131" t="str">
        <f>VLOOKUP(E102,VIP!$A$2:$O13961,6,0)</f>
        <v>NO</v>
      </c>
      <c r="L102" s="141" t="s">
        <v>2418</v>
      </c>
      <c r="M102" s="132" t="s">
        <v>2446</v>
      </c>
      <c r="N102" s="132" t="s">
        <v>2453</v>
      </c>
      <c r="O102" s="131" t="s">
        <v>2454</v>
      </c>
      <c r="P102" s="131"/>
      <c r="Q102" s="140" t="s">
        <v>2418</v>
      </c>
    </row>
    <row r="103" spans="1:17" ht="18" x14ac:dyDescent="0.25">
      <c r="A103" s="131" t="str">
        <f>VLOOKUP(E103,'LISTADO ATM'!$A$2:$C$898,3,0)</f>
        <v>ESTE</v>
      </c>
      <c r="B103" s="126">
        <v>3335903588</v>
      </c>
      <c r="C103" s="133">
        <v>44346.484837962962</v>
      </c>
      <c r="D103" s="133" t="s">
        <v>2449</v>
      </c>
      <c r="E103" s="124">
        <v>742</v>
      </c>
      <c r="F103" s="131" t="str">
        <f>VLOOKUP(E103,VIP!$A$2:$O13608,2,0)</f>
        <v>DRBR990</v>
      </c>
      <c r="G103" s="131" t="str">
        <f>VLOOKUP(E103,'LISTADO ATM'!$A$2:$B$897,2,0)</f>
        <v xml:space="preserve">ATM Oficina Plaza del Rey (La Romana) </v>
      </c>
      <c r="H103" s="131" t="str">
        <f>VLOOKUP(E103,VIP!$A$2:$O18471,7,FALSE)</f>
        <v>Si</v>
      </c>
      <c r="I103" s="131" t="str">
        <f>VLOOKUP(E103,VIP!$A$2:$O10436,8,FALSE)</f>
        <v>Si</v>
      </c>
      <c r="J103" s="131" t="str">
        <f>VLOOKUP(E103,VIP!$A$2:$O10386,8,FALSE)</f>
        <v>Si</v>
      </c>
      <c r="K103" s="131" t="str">
        <f>VLOOKUP(E103,VIP!$A$2:$O13960,6,0)</f>
        <v>NO</v>
      </c>
      <c r="L103" s="141" t="s">
        <v>2418</v>
      </c>
      <c r="M103" s="132" t="s">
        <v>2446</v>
      </c>
      <c r="N103" s="132" t="s">
        <v>2453</v>
      </c>
      <c r="O103" s="131" t="s">
        <v>2454</v>
      </c>
      <c r="P103" s="131"/>
      <c r="Q103" s="140" t="s">
        <v>2418</v>
      </c>
    </row>
    <row r="104" spans="1:17" ht="18" x14ac:dyDescent="0.25">
      <c r="A104" s="131" t="str">
        <f>VLOOKUP(E104,'LISTADO ATM'!$A$2:$C$898,3,0)</f>
        <v>SUR</v>
      </c>
      <c r="B104" s="126">
        <v>3335903589</v>
      </c>
      <c r="C104" s="133">
        <v>44346.486458333333</v>
      </c>
      <c r="D104" s="133" t="s">
        <v>2449</v>
      </c>
      <c r="E104" s="124">
        <v>733</v>
      </c>
      <c r="F104" s="131" t="str">
        <f>VLOOKUP(E104,VIP!$A$2:$O13607,2,0)</f>
        <v>DRBR484</v>
      </c>
      <c r="G104" s="131" t="str">
        <f>VLOOKUP(E104,'LISTADO ATM'!$A$2:$B$897,2,0)</f>
        <v xml:space="preserve">ATM Zona Franca Perdenales </v>
      </c>
      <c r="H104" s="131" t="str">
        <f>VLOOKUP(E104,VIP!$A$2:$O18470,7,FALSE)</f>
        <v>Si</v>
      </c>
      <c r="I104" s="131" t="str">
        <f>VLOOKUP(E104,VIP!$A$2:$O10435,8,FALSE)</f>
        <v>Si</v>
      </c>
      <c r="J104" s="131" t="str">
        <f>VLOOKUP(E104,VIP!$A$2:$O10385,8,FALSE)</f>
        <v>Si</v>
      </c>
      <c r="K104" s="131" t="str">
        <f>VLOOKUP(E104,VIP!$A$2:$O13959,6,0)</f>
        <v>NO</v>
      </c>
      <c r="L104" s="141" t="s">
        <v>2418</v>
      </c>
      <c r="M104" s="132" t="s">
        <v>2446</v>
      </c>
      <c r="N104" s="132" t="s">
        <v>2453</v>
      </c>
      <c r="O104" s="131" t="s">
        <v>2454</v>
      </c>
      <c r="P104" s="131"/>
      <c r="Q104" s="140" t="s">
        <v>2418</v>
      </c>
    </row>
    <row r="105" spans="1:17" ht="18" x14ac:dyDescent="0.25">
      <c r="A105" s="131" t="str">
        <f>VLOOKUP(E105,'LISTADO ATM'!$A$2:$C$898,3,0)</f>
        <v>NORTE</v>
      </c>
      <c r="B105" s="126">
        <v>3335903590</v>
      </c>
      <c r="C105" s="133">
        <v>44346.488749999997</v>
      </c>
      <c r="D105" s="133" t="s">
        <v>2470</v>
      </c>
      <c r="E105" s="124">
        <v>411</v>
      </c>
      <c r="F105" s="131" t="str">
        <f>VLOOKUP(E105,VIP!$A$2:$O13606,2,0)</f>
        <v>DRBR411</v>
      </c>
      <c r="G105" s="131" t="str">
        <f>VLOOKUP(E105,'LISTADO ATM'!$A$2:$B$897,2,0)</f>
        <v xml:space="preserve">ATM UNP Piedra Blanca </v>
      </c>
      <c r="H105" s="131" t="str">
        <f>VLOOKUP(E105,VIP!$A$2:$O18469,7,FALSE)</f>
        <v>Si</v>
      </c>
      <c r="I105" s="131" t="str">
        <f>VLOOKUP(E105,VIP!$A$2:$O10434,8,FALSE)</f>
        <v>Si</v>
      </c>
      <c r="J105" s="131" t="str">
        <f>VLOOKUP(E105,VIP!$A$2:$O10384,8,FALSE)</f>
        <v>Si</v>
      </c>
      <c r="K105" s="131" t="str">
        <f>VLOOKUP(E105,VIP!$A$2:$O13958,6,0)</f>
        <v>NO</v>
      </c>
      <c r="L105" s="141" t="s">
        <v>2442</v>
      </c>
      <c r="M105" s="132" t="s">
        <v>2446</v>
      </c>
      <c r="N105" s="132" t="s">
        <v>2453</v>
      </c>
      <c r="O105" s="131" t="s">
        <v>2558</v>
      </c>
      <c r="P105" s="131"/>
      <c r="Q105" s="140" t="s">
        <v>2442</v>
      </c>
    </row>
    <row r="106" spans="1:17" ht="18" x14ac:dyDescent="0.25">
      <c r="A106" s="131" t="str">
        <f>VLOOKUP(E106,'LISTADO ATM'!$A$2:$C$898,3,0)</f>
        <v>DISTRITO NACIONAL</v>
      </c>
      <c r="B106" s="126">
        <v>3335903591</v>
      </c>
      <c r="C106" s="133">
        <v>44346.501469907409</v>
      </c>
      <c r="D106" s="133" t="s">
        <v>2180</v>
      </c>
      <c r="E106" s="124">
        <v>542</v>
      </c>
      <c r="F106" s="131" t="str">
        <f>VLOOKUP(E106,VIP!$A$2:$O13605,2,0)</f>
        <v>DRBR542</v>
      </c>
      <c r="G106" s="131" t="str">
        <f>VLOOKUP(E106,'LISTADO ATM'!$A$2:$B$897,2,0)</f>
        <v>ATM S/M la Cadena Carretera Mella</v>
      </c>
      <c r="H106" s="131" t="str">
        <f>VLOOKUP(E106,VIP!$A$2:$O18468,7,FALSE)</f>
        <v>NO</v>
      </c>
      <c r="I106" s="131" t="str">
        <f>VLOOKUP(E106,VIP!$A$2:$O10433,8,FALSE)</f>
        <v>SI</v>
      </c>
      <c r="J106" s="131" t="str">
        <f>VLOOKUP(E106,VIP!$A$2:$O10383,8,FALSE)</f>
        <v>SI</v>
      </c>
      <c r="K106" s="131" t="str">
        <f>VLOOKUP(E106,VIP!$A$2:$O13957,6,0)</f>
        <v>NO</v>
      </c>
      <c r="L106" s="141" t="s">
        <v>2219</v>
      </c>
      <c r="M106" s="132" t="s">
        <v>2446</v>
      </c>
      <c r="N106" s="132" t="s">
        <v>2453</v>
      </c>
      <c r="O106" s="131" t="s">
        <v>2455</v>
      </c>
      <c r="P106" s="131"/>
      <c r="Q106" s="140" t="s">
        <v>2219</v>
      </c>
    </row>
    <row r="107" spans="1:17" ht="18" x14ac:dyDescent="0.25">
      <c r="A107" s="131" t="str">
        <f>VLOOKUP(E107,'LISTADO ATM'!$A$2:$C$898,3,0)</f>
        <v>ESTE</v>
      </c>
      <c r="B107" s="126">
        <v>3335903592</v>
      </c>
      <c r="C107" s="133">
        <v>44346.504305555558</v>
      </c>
      <c r="D107" s="133" t="s">
        <v>2180</v>
      </c>
      <c r="E107" s="124">
        <v>680</v>
      </c>
      <c r="F107" s="131" t="str">
        <f>VLOOKUP(E107,VIP!$A$2:$O13604,2,0)</f>
        <v>DRBR680</v>
      </c>
      <c r="G107" s="131" t="str">
        <f>VLOOKUP(E107,'LISTADO ATM'!$A$2:$B$897,2,0)</f>
        <v>ATM Hotel Royalton</v>
      </c>
      <c r="H107" s="131" t="str">
        <f>VLOOKUP(E107,VIP!$A$2:$O18467,7,FALSE)</f>
        <v>NO</v>
      </c>
      <c r="I107" s="131" t="str">
        <f>VLOOKUP(E107,VIP!$A$2:$O10432,8,FALSE)</f>
        <v>NO</v>
      </c>
      <c r="J107" s="131" t="str">
        <f>VLOOKUP(E107,VIP!$A$2:$O10382,8,FALSE)</f>
        <v>NO</v>
      </c>
      <c r="K107" s="131" t="str">
        <f>VLOOKUP(E107,VIP!$A$2:$O13956,6,0)</f>
        <v>NO</v>
      </c>
      <c r="L107" s="141" t="s">
        <v>2219</v>
      </c>
      <c r="M107" s="132" t="s">
        <v>2446</v>
      </c>
      <c r="N107" s="132" t="s">
        <v>2453</v>
      </c>
      <c r="O107" s="131" t="s">
        <v>2455</v>
      </c>
      <c r="P107" s="131"/>
      <c r="Q107" s="140" t="s">
        <v>2219</v>
      </c>
    </row>
    <row r="108" spans="1:17" ht="18" x14ac:dyDescent="0.25">
      <c r="A108" s="131" t="str">
        <f>VLOOKUP(E108,'LISTADO ATM'!$A$2:$C$898,3,0)</f>
        <v>SUR</v>
      </c>
      <c r="B108" s="126">
        <v>3335903593</v>
      </c>
      <c r="C108" s="133">
        <v>44346.505810185183</v>
      </c>
      <c r="D108" s="133" t="s">
        <v>2180</v>
      </c>
      <c r="E108" s="124">
        <v>44</v>
      </c>
      <c r="F108" s="131" t="str">
        <f>VLOOKUP(E108,VIP!$A$2:$O13603,2,0)</f>
        <v>DRBR044</v>
      </c>
      <c r="G108" s="131" t="str">
        <f>VLOOKUP(E108,'LISTADO ATM'!$A$2:$B$897,2,0)</f>
        <v xml:space="preserve">ATM Oficina Pedernales </v>
      </c>
      <c r="H108" s="131" t="str">
        <f>VLOOKUP(E108,VIP!$A$2:$O18466,7,FALSE)</f>
        <v>Si</v>
      </c>
      <c r="I108" s="131" t="str">
        <f>VLOOKUP(E108,VIP!$A$2:$O10431,8,FALSE)</f>
        <v>Si</v>
      </c>
      <c r="J108" s="131" t="str">
        <f>VLOOKUP(E108,VIP!$A$2:$O10381,8,FALSE)</f>
        <v>Si</v>
      </c>
      <c r="K108" s="131" t="str">
        <f>VLOOKUP(E108,VIP!$A$2:$O13955,6,0)</f>
        <v>SI</v>
      </c>
      <c r="L108" s="141" t="s">
        <v>2466</v>
      </c>
      <c r="M108" s="132" t="s">
        <v>2446</v>
      </c>
      <c r="N108" s="132" t="s">
        <v>2453</v>
      </c>
      <c r="O108" s="131" t="s">
        <v>2455</v>
      </c>
      <c r="P108" s="131"/>
      <c r="Q108" s="140" t="s">
        <v>2466</v>
      </c>
    </row>
    <row r="109" spans="1:17" ht="18" x14ac:dyDescent="0.25">
      <c r="A109" s="131" t="str">
        <f>VLOOKUP(E109,'LISTADO ATM'!$A$2:$C$898,3,0)</f>
        <v>DISTRITO NACIONAL</v>
      </c>
      <c r="B109" s="126">
        <v>3335903594</v>
      </c>
      <c r="C109" s="133">
        <v>44346.508240740739</v>
      </c>
      <c r="D109" s="133" t="s">
        <v>2180</v>
      </c>
      <c r="E109" s="124">
        <v>973</v>
      </c>
      <c r="F109" s="131" t="str">
        <f>VLOOKUP(E109,VIP!$A$2:$O13602,2,0)</f>
        <v>DRBR912</v>
      </c>
      <c r="G109" s="131" t="str">
        <f>VLOOKUP(E109,'LISTADO ATM'!$A$2:$B$897,2,0)</f>
        <v xml:space="preserve">ATM Oficina Sabana de la Mar </v>
      </c>
      <c r="H109" s="131" t="str">
        <f>VLOOKUP(E109,VIP!$A$2:$O18465,7,FALSE)</f>
        <v>Si</v>
      </c>
      <c r="I109" s="131" t="str">
        <f>VLOOKUP(E109,VIP!$A$2:$O10430,8,FALSE)</f>
        <v>Si</v>
      </c>
      <c r="J109" s="131" t="str">
        <f>VLOOKUP(E109,VIP!$A$2:$O10380,8,FALSE)</f>
        <v>Si</v>
      </c>
      <c r="K109" s="131" t="str">
        <f>VLOOKUP(E109,VIP!$A$2:$O13954,6,0)</f>
        <v>NO</v>
      </c>
      <c r="L109" s="141" t="s">
        <v>2563</v>
      </c>
      <c r="M109" s="132" t="s">
        <v>2446</v>
      </c>
      <c r="N109" s="132" t="s">
        <v>2453</v>
      </c>
      <c r="O109" s="131" t="s">
        <v>2455</v>
      </c>
      <c r="P109" s="131"/>
      <c r="Q109" s="140" t="s">
        <v>2563</v>
      </c>
    </row>
    <row r="110" spans="1:17" ht="18" x14ac:dyDescent="0.25">
      <c r="A110" s="131" t="str">
        <f>VLOOKUP(E110,'LISTADO ATM'!$A$2:$C$898,3,0)</f>
        <v>NORTE</v>
      </c>
      <c r="B110" s="126">
        <v>3335903595</v>
      </c>
      <c r="C110" s="133">
        <v>44346.513923611114</v>
      </c>
      <c r="D110" s="133" t="s">
        <v>2181</v>
      </c>
      <c r="E110" s="124">
        <v>201</v>
      </c>
      <c r="F110" s="131" t="str">
        <f>VLOOKUP(E110,VIP!$A$2:$O13601,2,0)</f>
        <v>DRBR201</v>
      </c>
      <c r="G110" s="131" t="str">
        <f>VLOOKUP(E110,'LISTADO ATM'!$A$2:$B$897,2,0)</f>
        <v xml:space="preserve">ATM Oficina Mao </v>
      </c>
      <c r="H110" s="131" t="str">
        <f>VLOOKUP(E110,VIP!$A$2:$O18464,7,FALSE)</f>
        <v>Si</v>
      </c>
      <c r="I110" s="131" t="str">
        <f>VLOOKUP(E110,VIP!$A$2:$O10429,8,FALSE)</f>
        <v>Si</v>
      </c>
      <c r="J110" s="131" t="str">
        <f>VLOOKUP(E110,VIP!$A$2:$O10379,8,FALSE)</f>
        <v>Si</v>
      </c>
      <c r="K110" s="131" t="str">
        <f>VLOOKUP(E110,VIP!$A$2:$O13953,6,0)</f>
        <v>SI</v>
      </c>
      <c r="L110" s="141" t="s">
        <v>2219</v>
      </c>
      <c r="M110" s="132" t="s">
        <v>2446</v>
      </c>
      <c r="N110" s="132" t="s">
        <v>2453</v>
      </c>
      <c r="O110" s="131" t="s">
        <v>2550</v>
      </c>
      <c r="P110" s="131"/>
      <c r="Q110" s="140" t="s">
        <v>2219</v>
      </c>
    </row>
    <row r="111" spans="1:17" ht="18" x14ac:dyDescent="0.25">
      <c r="A111" s="131" t="str">
        <f>VLOOKUP(E111,'LISTADO ATM'!$A$2:$C$898,3,0)</f>
        <v>NORTE</v>
      </c>
      <c r="B111" s="126">
        <v>3335903596</v>
      </c>
      <c r="C111" s="133">
        <v>44346.514062499999</v>
      </c>
      <c r="D111" s="133" t="s">
        <v>2560</v>
      </c>
      <c r="E111" s="124">
        <v>747</v>
      </c>
      <c r="F111" s="131" t="str">
        <f>VLOOKUP(E111,VIP!$A$2:$O13600,2,0)</f>
        <v>DRBR200</v>
      </c>
      <c r="G111" s="131" t="str">
        <f>VLOOKUP(E111,'LISTADO ATM'!$A$2:$B$897,2,0)</f>
        <v xml:space="preserve">ATM Club BR (Santiago) </v>
      </c>
      <c r="H111" s="131" t="str">
        <f>VLOOKUP(E111,VIP!$A$2:$O18463,7,FALSE)</f>
        <v>Si</v>
      </c>
      <c r="I111" s="131" t="str">
        <f>VLOOKUP(E111,VIP!$A$2:$O10428,8,FALSE)</f>
        <v>Si</v>
      </c>
      <c r="J111" s="131" t="str">
        <f>VLOOKUP(E111,VIP!$A$2:$O10378,8,FALSE)</f>
        <v>Si</v>
      </c>
      <c r="K111" s="131" t="str">
        <f>VLOOKUP(E111,VIP!$A$2:$O13952,6,0)</f>
        <v>SI</v>
      </c>
      <c r="L111" s="141" t="s">
        <v>2418</v>
      </c>
      <c r="M111" s="132" t="s">
        <v>2446</v>
      </c>
      <c r="N111" s="132" t="s">
        <v>2453</v>
      </c>
      <c r="O111" s="131" t="s">
        <v>2559</v>
      </c>
      <c r="P111" s="131"/>
      <c r="Q111" s="140" t="s">
        <v>2418</v>
      </c>
    </row>
    <row r="112" spans="1:17" ht="18" x14ac:dyDescent="0.25">
      <c r="A112" s="131" t="str">
        <f>VLOOKUP(E112,'LISTADO ATM'!$A$2:$C$898,3,0)</f>
        <v>NORTE</v>
      </c>
      <c r="B112" s="126">
        <v>3335903597</v>
      </c>
      <c r="C112" s="133">
        <v>44346.51458333333</v>
      </c>
      <c r="D112" s="133" t="s">
        <v>2181</v>
      </c>
      <c r="E112" s="124">
        <v>75</v>
      </c>
      <c r="F112" s="131" t="str">
        <f>VLOOKUP(E112,VIP!$A$2:$O13599,2,0)</f>
        <v>DRBR075</v>
      </c>
      <c r="G112" s="131" t="str">
        <f>VLOOKUP(E112,'LISTADO ATM'!$A$2:$B$897,2,0)</f>
        <v xml:space="preserve">ATM Oficina Gaspar Hernández </v>
      </c>
      <c r="H112" s="131" t="str">
        <f>VLOOKUP(E112,VIP!$A$2:$O18462,7,FALSE)</f>
        <v>Si</v>
      </c>
      <c r="I112" s="131" t="str">
        <f>VLOOKUP(E112,VIP!$A$2:$O10427,8,FALSE)</f>
        <v>Si</v>
      </c>
      <c r="J112" s="131" t="str">
        <f>VLOOKUP(E112,VIP!$A$2:$O10377,8,FALSE)</f>
        <v>Si</v>
      </c>
      <c r="K112" s="131" t="str">
        <f>VLOOKUP(E112,VIP!$A$2:$O13951,6,0)</f>
        <v>NO</v>
      </c>
      <c r="L112" s="141" t="s">
        <v>2219</v>
      </c>
      <c r="M112" s="132" t="s">
        <v>2446</v>
      </c>
      <c r="N112" s="132" t="s">
        <v>2453</v>
      </c>
      <c r="O112" s="131" t="s">
        <v>2550</v>
      </c>
      <c r="P112" s="131"/>
      <c r="Q112" s="140" t="s">
        <v>2219</v>
      </c>
    </row>
    <row r="113" spans="1:17" ht="18" x14ac:dyDescent="0.25">
      <c r="A113" s="131" t="str">
        <f>VLOOKUP(E113,'LISTADO ATM'!$A$2:$C$898,3,0)</f>
        <v>NORTE</v>
      </c>
      <c r="B113" s="126">
        <v>3335903598</v>
      </c>
      <c r="C113" s="133">
        <v>44346.515416666669</v>
      </c>
      <c r="D113" s="133" t="s">
        <v>2181</v>
      </c>
      <c r="E113" s="124">
        <v>257</v>
      </c>
      <c r="F113" s="131" t="str">
        <f>VLOOKUP(E113,VIP!$A$2:$O13598,2,0)</f>
        <v>DRBR257</v>
      </c>
      <c r="G113" s="131" t="str">
        <f>VLOOKUP(E113,'LISTADO ATM'!$A$2:$B$897,2,0)</f>
        <v xml:space="preserve">ATM S/M Pola (Santiago) </v>
      </c>
      <c r="H113" s="131" t="str">
        <f>VLOOKUP(E113,VIP!$A$2:$O18461,7,FALSE)</f>
        <v>Si</v>
      </c>
      <c r="I113" s="131" t="str">
        <f>VLOOKUP(E113,VIP!$A$2:$O10426,8,FALSE)</f>
        <v>Si</v>
      </c>
      <c r="J113" s="131" t="str">
        <f>VLOOKUP(E113,VIP!$A$2:$O10376,8,FALSE)</f>
        <v>Si</v>
      </c>
      <c r="K113" s="131" t="str">
        <f>VLOOKUP(E113,VIP!$A$2:$O13950,6,0)</f>
        <v>NO</v>
      </c>
      <c r="L113" s="141" t="s">
        <v>2219</v>
      </c>
      <c r="M113" s="132" t="s">
        <v>2446</v>
      </c>
      <c r="N113" s="132" t="s">
        <v>2453</v>
      </c>
      <c r="O113" s="131" t="s">
        <v>2550</v>
      </c>
      <c r="P113" s="131"/>
      <c r="Q113" s="140" t="s">
        <v>2219</v>
      </c>
    </row>
    <row r="114" spans="1:17" ht="18" x14ac:dyDescent="0.25">
      <c r="A114" s="131" t="str">
        <f>VLOOKUP(E114,'LISTADO ATM'!$A$2:$C$898,3,0)</f>
        <v>NORTE</v>
      </c>
      <c r="B114" s="126">
        <v>3335903599</v>
      </c>
      <c r="C114" s="133">
        <v>44346.516087962962</v>
      </c>
      <c r="D114" s="133" t="s">
        <v>2181</v>
      </c>
      <c r="E114" s="124">
        <v>489</v>
      </c>
      <c r="F114" s="131" t="str">
        <f>VLOOKUP(E114,VIP!$A$2:$O13597,2,0)</f>
        <v>DRBR489</v>
      </c>
      <c r="G114" s="131" t="str">
        <f>VLOOKUP(E114,'LISTADO ATM'!$A$2:$B$897,2,0)</f>
        <v xml:space="preserve">ATM Aeropuerto El Catey (Samaná) </v>
      </c>
      <c r="H114" s="131" t="str">
        <f>VLOOKUP(E114,VIP!$A$2:$O18460,7,FALSE)</f>
        <v>Si</v>
      </c>
      <c r="I114" s="131" t="str">
        <f>VLOOKUP(E114,VIP!$A$2:$O10425,8,FALSE)</f>
        <v>Si</v>
      </c>
      <c r="J114" s="131" t="str">
        <f>VLOOKUP(E114,VIP!$A$2:$O10375,8,FALSE)</f>
        <v>Si</v>
      </c>
      <c r="K114" s="131" t="str">
        <f>VLOOKUP(E114,VIP!$A$2:$O13949,6,0)</f>
        <v>NO</v>
      </c>
      <c r="L114" s="141" t="s">
        <v>2219</v>
      </c>
      <c r="M114" s="132" t="s">
        <v>2446</v>
      </c>
      <c r="N114" s="132" t="s">
        <v>2453</v>
      </c>
      <c r="O114" s="131" t="s">
        <v>2550</v>
      </c>
      <c r="P114" s="131"/>
      <c r="Q114" s="140" t="s">
        <v>2219</v>
      </c>
    </row>
    <row r="115" spans="1:17" ht="18" x14ac:dyDescent="0.25">
      <c r="A115" s="131" t="str">
        <f>VLOOKUP(E115,'LISTADO ATM'!$A$2:$C$898,3,0)</f>
        <v>ESTE</v>
      </c>
      <c r="B115" s="126">
        <v>3335903600</v>
      </c>
      <c r="C115" s="133">
        <v>44346.517048611109</v>
      </c>
      <c r="D115" s="133" t="s">
        <v>2449</v>
      </c>
      <c r="E115" s="124">
        <v>613</v>
      </c>
      <c r="F115" s="131" t="str">
        <f>VLOOKUP(E115,VIP!$A$2:$O13596,2,0)</f>
        <v>DRBR145</v>
      </c>
      <c r="G115" s="131" t="str">
        <f>VLOOKUP(E115,'LISTADO ATM'!$A$2:$B$897,2,0)</f>
        <v xml:space="preserve">ATM Almacenes Zaglul (La Altagracia) </v>
      </c>
      <c r="H115" s="131" t="str">
        <f>VLOOKUP(E115,VIP!$A$2:$O18459,7,FALSE)</f>
        <v>Si</v>
      </c>
      <c r="I115" s="131" t="str">
        <f>VLOOKUP(E115,VIP!$A$2:$O10424,8,FALSE)</f>
        <v>Si</v>
      </c>
      <c r="J115" s="131" t="str">
        <f>VLOOKUP(E115,VIP!$A$2:$O10374,8,FALSE)</f>
        <v>Si</v>
      </c>
      <c r="K115" s="131" t="str">
        <f>VLOOKUP(E115,VIP!$A$2:$O13948,6,0)</f>
        <v>NO</v>
      </c>
      <c r="L115" s="141" t="s">
        <v>2418</v>
      </c>
      <c r="M115" s="132" t="s">
        <v>2446</v>
      </c>
      <c r="N115" s="132" t="s">
        <v>2453</v>
      </c>
      <c r="O115" s="131" t="s">
        <v>2454</v>
      </c>
      <c r="P115" s="131"/>
      <c r="Q115" s="140" t="s">
        <v>2418</v>
      </c>
    </row>
    <row r="116" spans="1:17" ht="18" x14ac:dyDescent="0.25">
      <c r="A116" s="131" t="str">
        <f>VLOOKUP(E116,'LISTADO ATM'!$A$2:$C$898,3,0)</f>
        <v>NORTE</v>
      </c>
      <c r="B116" s="126">
        <v>3335903601</v>
      </c>
      <c r="C116" s="133">
        <v>44346.517175925925</v>
      </c>
      <c r="D116" s="133" t="s">
        <v>2181</v>
      </c>
      <c r="E116" s="124">
        <v>518</v>
      </c>
      <c r="F116" s="131" t="str">
        <f>VLOOKUP(E116,VIP!$A$2:$O13595,2,0)</f>
        <v>DRBR518</v>
      </c>
      <c r="G116" s="131" t="str">
        <f>VLOOKUP(E116,'LISTADO ATM'!$A$2:$B$897,2,0)</f>
        <v xml:space="preserve">ATM Autobanco Los Alamos </v>
      </c>
      <c r="H116" s="131" t="str">
        <f>VLOOKUP(E116,VIP!$A$2:$O18458,7,FALSE)</f>
        <v>Si</v>
      </c>
      <c r="I116" s="131" t="str">
        <f>VLOOKUP(E116,VIP!$A$2:$O10423,8,FALSE)</f>
        <v>Si</v>
      </c>
      <c r="J116" s="131" t="str">
        <f>VLOOKUP(E116,VIP!$A$2:$O10373,8,FALSE)</f>
        <v>Si</v>
      </c>
      <c r="K116" s="131" t="str">
        <f>VLOOKUP(E116,VIP!$A$2:$O13947,6,0)</f>
        <v>NO</v>
      </c>
      <c r="L116" s="141" t="s">
        <v>2219</v>
      </c>
      <c r="M116" s="132" t="s">
        <v>2446</v>
      </c>
      <c r="N116" s="132" t="s">
        <v>2453</v>
      </c>
      <c r="O116" s="131" t="s">
        <v>2550</v>
      </c>
      <c r="P116" s="131"/>
      <c r="Q116" s="140" t="s">
        <v>2219</v>
      </c>
    </row>
    <row r="117" spans="1:17" ht="18" x14ac:dyDescent="0.25">
      <c r="A117" s="131" t="str">
        <f>VLOOKUP(E117,'LISTADO ATM'!$A$2:$C$898,3,0)</f>
        <v>DISTRITO NACIONAL</v>
      </c>
      <c r="B117" s="126">
        <v>3335903602</v>
      </c>
      <c r="C117" s="133">
        <v>44346.519965277781</v>
      </c>
      <c r="D117" s="133" t="s">
        <v>2180</v>
      </c>
      <c r="E117" s="124">
        <v>951</v>
      </c>
      <c r="F117" s="131" t="str">
        <f>VLOOKUP(E117,VIP!$A$2:$O13594,2,0)</f>
        <v>DRBR203</v>
      </c>
      <c r="G117" s="131" t="str">
        <f>VLOOKUP(E117,'LISTADO ATM'!$A$2:$B$897,2,0)</f>
        <v xml:space="preserve">ATM Oficina Plaza Haché JFK </v>
      </c>
      <c r="H117" s="131" t="str">
        <f>VLOOKUP(E117,VIP!$A$2:$O18457,7,FALSE)</f>
        <v>Si</v>
      </c>
      <c r="I117" s="131" t="str">
        <f>VLOOKUP(E117,VIP!$A$2:$O10422,8,FALSE)</f>
        <v>Si</v>
      </c>
      <c r="J117" s="131" t="str">
        <f>VLOOKUP(E117,VIP!$A$2:$O10372,8,FALSE)</f>
        <v>Si</v>
      </c>
      <c r="K117" s="131" t="str">
        <f>VLOOKUP(E117,VIP!$A$2:$O13946,6,0)</f>
        <v>NO</v>
      </c>
      <c r="L117" s="141" t="s">
        <v>2219</v>
      </c>
      <c r="M117" s="132" t="s">
        <v>2446</v>
      </c>
      <c r="N117" s="132" t="s">
        <v>2453</v>
      </c>
      <c r="O117" s="131" t="s">
        <v>2455</v>
      </c>
      <c r="P117" s="131"/>
      <c r="Q117" s="140" t="s">
        <v>2219</v>
      </c>
    </row>
    <row r="118" spans="1:17" ht="18" x14ac:dyDescent="0.25">
      <c r="A118" s="131" t="str">
        <f>VLOOKUP(E118,'LISTADO ATM'!$A$2:$C$898,3,0)</f>
        <v>NORTE</v>
      </c>
      <c r="B118" s="126">
        <v>3335903603</v>
      </c>
      <c r="C118" s="133">
        <v>44346.520960648151</v>
      </c>
      <c r="D118" s="133" t="s">
        <v>2470</v>
      </c>
      <c r="E118" s="124">
        <v>154</v>
      </c>
      <c r="F118" s="131" t="str">
        <f>VLOOKUP(E118,VIP!$A$2:$O13593,2,0)</f>
        <v>DRBR154</v>
      </c>
      <c r="G118" s="131" t="str">
        <f>VLOOKUP(E118,'LISTADO ATM'!$A$2:$B$897,2,0)</f>
        <v xml:space="preserve">ATM Oficina Sánchez </v>
      </c>
      <c r="H118" s="131" t="str">
        <f>VLOOKUP(E118,VIP!$A$2:$O18456,7,FALSE)</f>
        <v>Si</v>
      </c>
      <c r="I118" s="131" t="str">
        <f>VLOOKUP(E118,VIP!$A$2:$O10421,8,FALSE)</f>
        <v>Si</v>
      </c>
      <c r="J118" s="131" t="str">
        <f>VLOOKUP(E118,VIP!$A$2:$O10371,8,FALSE)</f>
        <v>Si</v>
      </c>
      <c r="K118" s="131" t="str">
        <f>VLOOKUP(E118,VIP!$A$2:$O13945,6,0)</f>
        <v>SI</v>
      </c>
      <c r="L118" s="141" t="s">
        <v>2418</v>
      </c>
      <c r="M118" s="132" t="s">
        <v>2446</v>
      </c>
      <c r="N118" s="132" t="s">
        <v>2453</v>
      </c>
      <c r="O118" s="131" t="s">
        <v>2558</v>
      </c>
      <c r="P118" s="131"/>
      <c r="Q118" s="140" t="s">
        <v>2418</v>
      </c>
    </row>
    <row r="119" spans="1:17" ht="18" x14ac:dyDescent="0.25">
      <c r="A119" s="131" t="str">
        <f>VLOOKUP(E119,'LISTADO ATM'!$A$2:$C$898,3,0)</f>
        <v>DISTRITO NACIONAL</v>
      </c>
      <c r="B119" s="126">
        <v>3335903604</v>
      </c>
      <c r="C119" s="133">
        <v>44346.547939814816</v>
      </c>
      <c r="D119" s="133" t="s">
        <v>2449</v>
      </c>
      <c r="E119" s="124">
        <v>425</v>
      </c>
      <c r="F119" s="131" t="str">
        <f>VLOOKUP(E119,VIP!$A$2:$O13604,2,0)</f>
        <v>DRBR425</v>
      </c>
      <c r="G119" s="131" t="str">
        <f>VLOOKUP(E119,'LISTADO ATM'!$A$2:$B$897,2,0)</f>
        <v xml:space="preserve">ATM UNP Jumbo Luperón II </v>
      </c>
      <c r="H119" s="131" t="str">
        <f>VLOOKUP(E119,VIP!$A$2:$O18467,7,FALSE)</f>
        <v>Si</v>
      </c>
      <c r="I119" s="131" t="str">
        <f>VLOOKUP(E119,VIP!$A$2:$O10432,8,FALSE)</f>
        <v>Si</v>
      </c>
      <c r="J119" s="131" t="str">
        <f>VLOOKUP(E119,VIP!$A$2:$O10382,8,FALSE)</f>
        <v>Si</v>
      </c>
      <c r="K119" s="131" t="str">
        <f>VLOOKUP(E119,VIP!$A$2:$O13956,6,0)</f>
        <v>NO</v>
      </c>
      <c r="L119" s="141" t="s">
        <v>2418</v>
      </c>
      <c r="M119" s="132" t="s">
        <v>2446</v>
      </c>
      <c r="N119" s="132" t="s">
        <v>2453</v>
      </c>
      <c r="O119" s="131" t="s">
        <v>2454</v>
      </c>
      <c r="P119" s="131"/>
      <c r="Q119" s="140" t="s">
        <v>2418</v>
      </c>
    </row>
    <row r="120" spans="1:17" ht="18" x14ac:dyDescent="0.25">
      <c r="A120" s="131" t="str">
        <f>VLOOKUP(E120,'LISTADO ATM'!$A$2:$C$898,3,0)</f>
        <v>NORTE</v>
      </c>
      <c r="B120" s="126">
        <v>3335903605</v>
      </c>
      <c r="C120" s="133">
        <v>44346.549432870372</v>
      </c>
      <c r="D120" s="133" t="s">
        <v>2470</v>
      </c>
      <c r="E120" s="124">
        <v>712</v>
      </c>
      <c r="F120" s="131" t="str">
        <f>VLOOKUP(E120,VIP!$A$2:$O13603,2,0)</f>
        <v>DRBR128</v>
      </c>
      <c r="G120" s="131" t="str">
        <f>VLOOKUP(E120,'LISTADO ATM'!$A$2:$B$897,2,0)</f>
        <v xml:space="preserve">ATM Oficina Imbert </v>
      </c>
      <c r="H120" s="131" t="str">
        <f>VLOOKUP(E120,VIP!$A$2:$O18466,7,FALSE)</f>
        <v>Si</v>
      </c>
      <c r="I120" s="131" t="str">
        <f>VLOOKUP(E120,VIP!$A$2:$O10431,8,FALSE)</f>
        <v>Si</v>
      </c>
      <c r="J120" s="131" t="str">
        <f>VLOOKUP(E120,VIP!$A$2:$O10381,8,FALSE)</f>
        <v>Si</v>
      </c>
      <c r="K120" s="131" t="str">
        <f>VLOOKUP(E120,VIP!$A$2:$O13955,6,0)</f>
        <v>SI</v>
      </c>
      <c r="L120" s="141" t="s">
        <v>2418</v>
      </c>
      <c r="M120" s="132" t="s">
        <v>2446</v>
      </c>
      <c r="N120" s="132" t="s">
        <v>2453</v>
      </c>
      <c r="O120" s="131" t="s">
        <v>2558</v>
      </c>
      <c r="P120" s="131"/>
      <c r="Q120" s="140" t="s">
        <v>2418</v>
      </c>
    </row>
    <row r="121" spans="1:17" ht="18" x14ac:dyDescent="0.25">
      <c r="A121" s="131" t="str">
        <f>VLOOKUP(E121,'LISTADO ATM'!$A$2:$C$898,3,0)</f>
        <v>SUR</v>
      </c>
      <c r="B121" s="126">
        <v>3335903606</v>
      </c>
      <c r="C121" s="133">
        <v>44346.576909722222</v>
      </c>
      <c r="D121" s="133" t="s">
        <v>2449</v>
      </c>
      <c r="E121" s="124">
        <v>873</v>
      </c>
      <c r="F121" s="131" t="str">
        <f>VLOOKUP(E121,VIP!$A$2:$O13602,2,0)</f>
        <v>DRBR873</v>
      </c>
      <c r="G121" s="131" t="str">
        <f>VLOOKUP(E121,'LISTADO ATM'!$A$2:$B$897,2,0)</f>
        <v xml:space="preserve">ATM Centro de Caja San Cristóbal II </v>
      </c>
      <c r="H121" s="131" t="str">
        <f>VLOOKUP(E121,VIP!$A$2:$O18465,7,FALSE)</f>
        <v>Si</v>
      </c>
      <c r="I121" s="131" t="str">
        <f>VLOOKUP(E121,VIP!$A$2:$O10430,8,FALSE)</f>
        <v>Si</v>
      </c>
      <c r="J121" s="131" t="str">
        <f>VLOOKUP(E121,VIP!$A$2:$O10380,8,FALSE)</f>
        <v>Si</v>
      </c>
      <c r="K121" s="131" t="str">
        <f>VLOOKUP(E121,VIP!$A$2:$O13954,6,0)</f>
        <v>SI</v>
      </c>
      <c r="L121" s="141" t="s">
        <v>2442</v>
      </c>
      <c r="M121" s="132" t="s">
        <v>2446</v>
      </c>
      <c r="N121" s="132" t="s">
        <v>2453</v>
      </c>
      <c r="O121" s="131" t="s">
        <v>2454</v>
      </c>
      <c r="P121" s="131"/>
      <c r="Q121" s="140" t="s">
        <v>2442</v>
      </c>
    </row>
    <row r="122" spans="1:17" ht="18" x14ac:dyDescent="0.25">
      <c r="A122" s="131" t="str">
        <f>VLOOKUP(E122,'LISTADO ATM'!$A$2:$C$898,3,0)</f>
        <v>NORTE</v>
      </c>
      <c r="B122" s="126">
        <v>3335903607</v>
      </c>
      <c r="C122" s="133">
        <v>44346.577835648146</v>
      </c>
      <c r="D122" s="133" t="s">
        <v>2470</v>
      </c>
      <c r="E122" s="124">
        <v>636</v>
      </c>
      <c r="F122" s="131" t="str">
        <f>VLOOKUP(E122,VIP!$A$2:$O13601,2,0)</f>
        <v>DRBR110</v>
      </c>
      <c r="G122" s="131" t="str">
        <f>VLOOKUP(E122,'LISTADO ATM'!$A$2:$B$897,2,0)</f>
        <v xml:space="preserve">ATM Oficina Tamboríl </v>
      </c>
      <c r="H122" s="131" t="str">
        <f>VLOOKUP(E122,VIP!$A$2:$O18464,7,FALSE)</f>
        <v>Si</v>
      </c>
      <c r="I122" s="131" t="str">
        <f>VLOOKUP(E122,VIP!$A$2:$O10429,8,FALSE)</f>
        <v>Si</v>
      </c>
      <c r="J122" s="131" t="str">
        <f>VLOOKUP(E122,VIP!$A$2:$O10379,8,FALSE)</f>
        <v>Si</v>
      </c>
      <c r="K122" s="131" t="str">
        <f>VLOOKUP(E122,VIP!$A$2:$O13953,6,0)</f>
        <v>SI</v>
      </c>
      <c r="L122" s="141" t="s">
        <v>2442</v>
      </c>
      <c r="M122" s="132" t="s">
        <v>2446</v>
      </c>
      <c r="N122" s="132" t="s">
        <v>2453</v>
      </c>
      <c r="O122" s="131" t="s">
        <v>2558</v>
      </c>
      <c r="P122" s="131"/>
      <c r="Q122" s="140" t="s">
        <v>2442</v>
      </c>
    </row>
    <row r="123" spans="1:17" ht="18" x14ac:dyDescent="0.25">
      <c r="A123" s="131" t="str">
        <f>VLOOKUP(E123,'LISTADO ATM'!$A$2:$C$898,3,0)</f>
        <v>ESTE</v>
      </c>
      <c r="B123" s="126">
        <v>3335903608</v>
      </c>
      <c r="C123" s="133">
        <v>44346.58153935185</v>
      </c>
      <c r="D123" s="133" t="s">
        <v>2449</v>
      </c>
      <c r="E123" s="124">
        <v>612</v>
      </c>
      <c r="F123" s="131" t="str">
        <f>VLOOKUP(E123,VIP!$A$2:$O13600,2,0)</f>
        <v>DRBR220</v>
      </c>
      <c r="G123" s="131" t="str">
        <f>VLOOKUP(E123,'LISTADO ATM'!$A$2:$B$897,2,0)</f>
        <v xml:space="preserve">ATM Plaza Orense (La Romana) </v>
      </c>
      <c r="H123" s="131" t="str">
        <f>VLOOKUP(E123,VIP!$A$2:$O18463,7,FALSE)</f>
        <v>Si</v>
      </c>
      <c r="I123" s="131" t="str">
        <f>VLOOKUP(E123,VIP!$A$2:$O10428,8,FALSE)</f>
        <v>Si</v>
      </c>
      <c r="J123" s="131" t="str">
        <f>VLOOKUP(E123,VIP!$A$2:$O10378,8,FALSE)</f>
        <v>Si</v>
      </c>
      <c r="K123" s="131" t="str">
        <f>VLOOKUP(E123,VIP!$A$2:$O13952,6,0)</f>
        <v>NO</v>
      </c>
      <c r="L123" s="141" t="s">
        <v>2418</v>
      </c>
      <c r="M123" s="132" t="s">
        <v>2446</v>
      </c>
      <c r="N123" s="132" t="s">
        <v>2453</v>
      </c>
      <c r="O123" s="131" t="s">
        <v>2454</v>
      </c>
      <c r="P123" s="131"/>
      <c r="Q123" s="140" t="s">
        <v>2418</v>
      </c>
    </row>
    <row r="124" spans="1:17" ht="18" x14ac:dyDescent="0.25">
      <c r="A124" s="131" t="str">
        <f>VLOOKUP(E124,'LISTADO ATM'!$A$2:$C$898,3,0)</f>
        <v>DISTRITO NACIONAL</v>
      </c>
      <c r="B124" s="126">
        <v>3335903609</v>
      </c>
      <c r="C124" s="133">
        <v>44346.604490740741</v>
      </c>
      <c r="D124" s="133" t="s">
        <v>2449</v>
      </c>
      <c r="E124" s="124">
        <v>139</v>
      </c>
      <c r="F124" s="131" t="str">
        <f>VLOOKUP(E124,VIP!$A$2:$O13599,2,0)</f>
        <v>DRBR139</v>
      </c>
      <c r="G124" s="131" t="str">
        <f>VLOOKUP(E124,'LISTADO ATM'!$A$2:$B$897,2,0)</f>
        <v xml:space="preserve">ATM Oficina Plaza Lama Zona Oriental I </v>
      </c>
      <c r="H124" s="131" t="str">
        <f>VLOOKUP(E124,VIP!$A$2:$O18462,7,FALSE)</f>
        <v>Si</v>
      </c>
      <c r="I124" s="131" t="str">
        <f>VLOOKUP(E124,VIP!$A$2:$O10427,8,FALSE)</f>
        <v>Si</v>
      </c>
      <c r="J124" s="131" t="str">
        <f>VLOOKUP(E124,VIP!$A$2:$O10377,8,FALSE)</f>
        <v>Si</v>
      </c>
      <c r="K124" s="131" t="str">
        <f>VLOOKUP(E124,VIP!$A$2:$O13951,6,0)</f>
        <v>NO</v>
      </c>
      <c r="L124" s="141" t="s">
        <v>2418</v>
      </c>
      <c r="M124" s="132" t="s">
        <v>2446</v>
      </c>
      <c r="N124" s="132" t="s">
        <v>2453</v>
      </c>
      <c r="O124" s="131" t="s">
        <v>2454</v>
      </c>
      <c r="P124" s="131"/>
      <c r="Q124" s="140" t="s">
        <v>2418</v>
      </c>
    </row>
    <row r="125" spans="1:17" ht="18" x14ac:dyDescent="0.25">
      <c r="A125" s="131" t="str">
        <f>VLOOKUP(E125,'LISTADO ATM'!$A$2:$C$898,3,0)</f>
        <v>NORTE</v>
      </c>
      <c r="B125" s="126">
        <v>3335903610</v>
      </c>
      <c r="C125" s="133">
        <v>44346.624803240738</v>
      </c>
      <c r="D125" s="133" t="s">
        <v>2470</v>
      </c>
      <c r="E125" s="124">
        <v>333</v>
      </c>
      <c r="F125" s="131" t="str">
        <f>VLOOKUP(E125,VIP!$A$2:$O13598,2,0)</f>
        <v>DRBR333</v>
      </c>
      <c r="G125" s="131" t="str">
        <f>VLOOKUP(E125,'LISTADO ATM'!$A$2:$B$897,2,0)</f>
        <v>ATM Oficina Turey Maimón</v>
      </c>
      <c r="H125" s="131" t="str">
        <f>VLOOKUP(E125,VIP!$A$2:$O18461,7,FALSE)</f>
        <v>Si</v>
      </c>
      <c r="I125" s="131" t="str">
        <f>VLOOKUP(E125,VIP!$A$2:$O10426,8,FALSE)</f>
        <v>Si</v>
      </c>
      <c r="J125" s="131" t="str">
        <f>VLOOKUP(E125,VIP!$A$2:$O10376,8,FALSE)</f>
        <v>Si</v>
      </c>
      <c r="K125" s="131" t="str">
        <f>VLOOKUP(E125,VIP!$A$2:$O13950,6,0)</f>
        <v>NO</v>
      </c>
      <c r="L125" s="141" t="s">
        <v>2442</v>
      </c>
      <c r="M125" s="132" t="s">
        <v>2446</v>
      </c>
      <c r="N125" s="132" t="s">
        <v>2453</v>
      </c>
      <c r="O125" s="131" t="s">
        <v>2558</v>
      </c>
      <c r="P125" s="131"/>
      <c r="Q125" s="140" t="s">
        <v>2442</v>
      </c>
    </row>
    <row r="126" spans="1:17" ht="18" x14ac:dyDescent="0.25">
      <c r="A126" s="131" t="str">
        <f>VLOOKUP(E126,'LISTADO ATM'!$A$2:$C$898,3,0)</f>
        <v>DISTRITO NACIONAL</v>
      </c>
      <c r="B126" s="126">
        <v>3335903612</v>
      </c>
      <c r="C126" s="133">
        <v>44346.630347222221</v>
      </c>
      <c r="D126" s="133" t="s">
        <v>2180</v>
      </c>
      <c r="E126" s="124">
        <v>281</v>
      </c>
      <c r="F126" s="131" t="str">
        <f>VLOOKUP(E126,VIP!$A$2:$O13596,2,0)</f>
        <v>DRBR737</v>
      </c>
      <c r="G126" s="131" t="str">
        <f>VLOOKUP(E126,'LISTADO ATM'!$A$2:$B$897,2,0)</f>
        <v xml:space="preserve">ATM S/M Pola Independencia </v>
      </c>
      <c r="H126" s="131" t="str">
        <f>VLOOKUP(E126,VIP!$A$2:$O18459,7,FALSE)</f>
        <v>Si</v>
      </c>
      <c r="I126" s="131" t="str">
        <f>VLOOKUP(E126,VIP!$A$2:$O10424,8,FALSE)</f>
        <v>Si</v>
      </c>
      <c r="J126" s="131" t="str">
        <f>VLOOKUP(E126,VIP!$A$2:$O10374,8,FALSE)</f>
        <v>Si</v>
      </c>
      <c r="K126" s="131" t="str">
        <f>VLOOKUP(E126,VIP!$A$2:$O13948,6,0)</f>
        <v>NO</v>
      </c>
      <c r="L126" s="141" t="s">
        <v>2219</v>
      </c>
      <c r="M126" s="132" t="s">
        <v>2446</v>
      </c>
      <c r="N126" s="132" t="s">
        <v>2453</v>
      </c>
      <c r="O126" s="131" t="s">
        <v>2455</v>
      </c>
      <c r="P126" s="131"/>
      <c r="Q126" s="140" t="s">
        <v>2219</v>
      </c>
    </row>
    <row r="127" spans="1:17" ht="18" x14ac:dyDescent="0.25">
      <c r="A127" s="131" t="str">
        <f>VLOOKUP(E127,'LISTADO ATM'!$A$2:$C$898,3,0)</f>
        <v>DISTRITO NACIONAL</v>
      </c>
      <c r="B127" s="126">
        <v>3335903615</v>
      </c>
      <c r="C127" s="133">
        <v>44346.64576388889</v>
      </c>
      <c r="D127" s="133" t="s">
        <v>2449</v>
      </c>
      <c r="E127" s="124">
        <v>406</v>
      </c>
      <c r="F127" s="131" t="str">
        <f>VLOOKUP(E127,VIP!$A$2:$O13625,2,0)</f>
        <v>DRBR406</v>
      </c>
      <c r="G127" s="131" t="str">
        <f>VLOOKUP(E127,'LISTADO ATM'!$A$2:$B$897,2,0)</f>
        <v xml:space="preserve">ATM UNP Plaza Lama Máximo Gómez </v>
      </c>
      <c r="H127" s="131" t="str">
        <f>VLOOKUP(E127,VIP!$A$2:$O18488,7,FALSE)</f>
        <v>Si</v>
      </c>
      <c r="I127" s="131" t="str">
        <f>VLOOKUP(E127,VIP!$A$2:$O10453,8,FALSE)</f>
        <v>Si</v>
      </c>
      <c r="J127" s="131" t="str">
        <f>VLOOKUP(E127,VIP!$A$2:$O10403,8,FALSE)</f>
        <v>Si</v>
      </c>
      <c r="K127" s="131" t="str">
        <f>VLOOKUP(E127,VIP!$A$2:$O13977,6,0)</f>
        <v>SI</v>
      </c>
      <c r="L127" s="141" t="s">
        <v>2418</v>
      </c>
      <c r="M127" s="132" t="s">
        <v>2446</v>
      </c>
      <c r="N127" s="132" t="s">
        <v>2453</v>
      </c>
      <c r="O127" s="131" t="s">
        <v>2454</v>
      </c>
      <c r="P127" s="131"/>
      <c r="Q127" s="140" t="s">
        <v>2418</v>
      </c>
    </row>
    <row r="128" spans="1:17" ht="18" x14ac:dyDescent="0.25">
      <c r="A128" s="131" t="str">
        <f>VLOOKUP(E128,'LISTADO ATM'!$A$2:$C$898,3,0)</f>
        <v>ESTE</v>
      </c>
      <c r="B128" s="126">
        <v>3335903616</v>
      </c>
      <c r="C128" s="133">
        <v>44346.646620370368</v>
      </c>
      <c r="D128" s="133" t="s">
        <v>2449</v>
      </c>
      <c r="E128" s="124">
        <v>912</v>
      </c>
      <c r="F128" s="131" t="str">
        <f>VLOOKUP(E128,VIP!$A$2:$O13624,2,0)</f>
        <v>DRBR973</v>
      </c>
      <c r="G128" s="131" t="str">
        <f>VLOOKUP(E128,'LISTADO ATM'!$A$2:$B$897,2,0)</f>
        <v xml:space="preserve">ATM Oficina San Pedro II </v>
      </c>
      <c r="H128" s="131" t="str">
        <f>VLOOKUP(E128,VIP!$A$2:$O18487,7,FALSE)</f>
        <v>Si</v>
      </c>
      <c r="I128" s="131" t="str">
        <f>VLOOKUP(E128,VIP!$A$2:$O10452,8,FALSE)</f>
        <v>Si</v>
      </c>
      <c r="J128" s="131" t="str">
        <f>VLOOKUP(E128,VIP!$A$2:$O10402,8,FALSE)</f>
        <v>Si</v>
      </c>
      <c r="K128" s="131" t="str">
        <f>VLOOKUP(E128,VIP!$A$2:$O13976,6,0)</f>
        <v>SI</v>
      </c>
      <c r="L128" s="141" t="s">
        <v>2418</v>
      </c>
      <c r="M128" s="132" t="s">
        <v>2446</v>
      </c>
      <c r="N128" s="132" t="s">
        <v>2453</v>
      </c>
      <c r="O128" s="131" t="s">
        <v>2454</v>
      </c>
      <c r="P128" s="131"/>
      <c r="Q128" s="140" t="s">
        <v>2418</v>
      </c>
    </row>
    <row r="129" spans="1:17" ht="18" x14ac:dyDescent="0.25">
      <c r="A129" s="131" t="str">
        <f>VLOOKUP(E129,'LISTADO ATM'!$A$2:$C$898,3,0)</f>
        <v>NORTE</v>
      </c>
      <c r="B129" s="126">
        <v>3335903617</v>
      </c>
      <c r="C129" s="133">
        <v>44346.65011574074</v>
      </c>
      <c r="D129" s="133" t="s">
        <v>2470</v>
      </c>
      <c r="E129" s="124">
        <v>886</v>
      </c>
      <c r="F129" s="131" t="str">
        <f>VLOOKUP(E129,VIP!$A$2:$O13623,2,0)</f>
        <v>DRBR886</v>
      </c>
      <c r="G129" s="131" t="str">
        <f>VLOOKUP(E129,'LISTADO ATM'!$A$2:$B$897,2,0)</f>
        <v xml:space="preserve">ATM Oficina Guayubín </v>
      </c>
      <c r="H129" s="131" t="str">
        <f>VLOOKUP(E129,VIP!$A$2:$O18486,7,FALSE)</f>
        <v>Si</v>
      </c>
      <c r="I129" s="131" t="str">
        <f>VLOOKUP(E129,VIP!$A$2:$O10451,8,FALSE)</f>
        <v>Si</v>
      </c>
      <c r="J129" s="131" t="str">
        <f>VLOOKUP(E129,VIP!$A$2:$O10401,8,FALSE)</f>
        <v>Si</v>
      </c>
      <c r="K129" s="131" t="str">
        <f>VLOOKUP(E129,VIP!$A$2:$O13975,6,0)</f>
        <v>NO</v>
      </c>
      <c r="L129" s="141" t="s">
        <v>2442</v>
      </c>
      <c r="M129" s="132" t="s">
        <v>2446</v>
      </c>
      <c r="N129" s="132" t="s">
        <v>2453</v>
      </c>
      <c r="O129" s="131" t="s">
        <v>2558</v>
      </c>
      <c r="P129" s="131"/>
      <c r="Q129" s="140" t="s">
        <v>2442</v>
      </c>
    </row>
    <row r="130" spans="1:17" ht="18" x14ac:dyDescent="0.25">
      <c r="A130" s="131" t="str">
        <f>VLOOKUP(E130,'LISTADO ATM'!$A$2:$C$898,3,0)</f>
        <v>NORTE</v>
      </c>
      <c r="B130" s="126">
        <v>3335903618</v>
      </c>
      <c r="C130" s="133">
        <v>44346.660196759258</v>
      </c>
      <c r="D130" s="133" t="s">
        <v>2181</v>
      </c>
      <c r="E130" s="124">
        <v>105</v>
      </c>
      <c r="F130" s="131" t="str">
        <f>VLOOKUP(E130,VIP!$A$2:$O13622,2,0)</f>
        <v>DRBR105</v>
      </c>
      <c r="G130" s="131" t="str">
        <f>VLOOKUP(E130,'LISTADO ATM'!$A$2:$B$897,2,0)</f>
        <v xml:space="preserve">ATM Autobanco Estancia Nueva (Moca) </v>
      </c>
      <c r="H130" s="131" t="str">
        <f>VLOOKUP(E130,VIP!$A$2:$O18485,7,FALSE)</f>
        <v>Si</v>
      </c>
      <c r="I130" s="131" t="str">
        <f>VLOOKUP(E130,VIP!$A$2:$O10450,8,FALSE)</f>
        <v>Si</v>
      </c>
      <c r="J130" s="131" t="str">
        <f>VLOOKUP(E130,VIP!$A$2:$O10400,8,FALSE)</f>
        <v>Si</v>
      </c>
      <c r="K130" s="131" t="str">
        <f>VLOOKUP(E130,VIP!$A$2:$O13974,6,0)</f>
        <v>NO</v>
      </c>
      <c r="L130" s="141" t="s">
        <v>2219</v>
      </c>
      <c r="M130" s="132" t="s">
        <v>2446</v>
      </c>
      <c r="N130" s="132" t="s">
        <v>2453</v>
      </c>
      <c r="O130" s="131" t="s">
        <v>2556</v>
      </c>
      <c r="P130" s="131"/>
      <c r="Q130" s="140" t="s">
        <v>2219</v>
      </c>
    </row>
    <row r="131" spans="1:17" ht="18" x14ac:dyDescent="0.25">
      <c r="A131" s="131" t="str">
        <f>VLOOKUP(E131,'LISTADO ATM'!$A$2:$C$898,3,0)</f>
        <v>NORTE</v>
      </c>
      <c r="B131" s="126">
        <v>3335903620</v>
      </c>
      <c r="C131" s="133">
        <v>44346.671597222223</v>
      </c>
      <c r="D131" s="133" t="s">
        <v>2181</v>
      </c>
      <c r="E131" s="124">
        <v>62</v>
      </c>
      <c r="F131" s="131" t="str">
        <f>VLOOKUP(E131,VIP!$A$2:$O13621,2,0)</f>
        <v>DRBR062</v>
      </c>
      <c r="G131" s="131" t="str">
        <f>VLOOKUP(E131,'LISTADO ATM'!$A$2:$B$897,2,0)</f>
        <v xml:space="preserve">ATM Oficina Dajabón </v>
      </c>
      <c r="H131" s="131" t="str">
        <f>VLOOKUP(E131,VIP!$A$2:$O18484,7,FALSE)</f>
        <v>Si</v>
      </c>
      <c r="I131" s="131" t="str">
        <f>VLOOKUP(E131,VIP!$A$2:$O10449,8,FALSE)</f>
        <v>Si</v>
      </c>
      <c r="J131" s="131" t="str">
        <f>VLOOKUP(E131,VIP!$A$2:$O10399,8,FALSE)</f>
        <v>Si</v>
      </c>
      <c r="K131" s="131" t="str">
        <f>VLOOKUP(E131,VIP!$A$2:$O13973,6,0)</f>
        <v>SI</v>
      </c>
      <c r="L131" s="141" t="s">
        <v>2219</v>
      </c>
      <c r="M131" s="132" t="s">
        <v>2446</v>
      </c>
      <c r="N131" s="132" t="s">
        <v>2453</v>
      </c>
      <c r="O131" s="131" t="s">
        <v>2556</v>
      </c>
      <c r="P131" s="131"/>
      <c r="Q131" s="140" t="s">
        <v>2219</v>
      </c>
    </row>
    <row r="132" spans="1:17" ht="18" x14ac:dyDescent="0.25">
      <c r="A132" s="131" t="str">
        <f>VLOOKUP(E132,'LISTADO ATM'!$A$2:$C$898,3,0)</f>
        <v>DISTRITO NACIONAL</v>
      </c>
      <c r="B132" s="126">
        <v>3335903621</v>
      </c>
      <c r="C132" s="133">
        <v>44346.672094907408</v>
      </c>
      <c r="D132" s="133" t="s">
        <v>2180</v>
      </c>
      <c r="E132" s="124">
        <v>517</v>
      </c>
      <c r="F132" s="131" t="str">
        <f>VLOOKUP(E132,VIP!$A$2:$O13620,2,0)</f>
        <v>DRBR517</v>
      </c>
      <c r="G132" s="131" t="str">
        <f>VLOOKUP(E132,'LISTADO ATM'!$A$2:$B$897,2,0)</f>
        <v xml:space="preserve">ATM Autobanco Oficina Sans Soucí </v>
      </c>
      <c r="H132" s="131" t="str">
        <f>VLOOKUP(E132,VIP!$A$2:$O18483,7,FALSE)</f>
        <v>Si</v>
      </c>
      <c r="I132" s="131" t="str">
        <f>VLOOKUP(E132,VIP!$A$2:$O10448,8,FALSE)</f>
        <v>Si</v>
      </c>
      <c r="J132" s="131" t="str">
        <f>VLOOKUP(E132,VIP!$A$2:$O10398,8,FALSE)</f>
        <v>Si</v>
      </c>
      <c r="K132" s="131" t="str">
        <f>VLOOKUP(E132,VIP!$A$2:$O13972,6,0)</f>
        <v>SI</v>
      </c>
      <c r="L132" s="141" t="s">
        <v>2219</v>
      </c>
      <c r="M132" s="132" t="s">
        <v>2446</v>
      </c>
      <c r="N132" s="132" t="s">
        <v>2453</v>
      </c>
      <c r="O132" s="131" t="s">
        <v>2455</v>
      </c>
      <c r="P132" s="131"/>
      <c r="Q132" s="140" t="s">
        <v>2219</v>
      </c>
    </row>
    <row r="133" spans="1:17" ht="18" x14ac:dyDescent="0.25">
      <c r="A133" s="131" t="str">
        <f>VLOOKUP(E133,'LISTADO ATM'!$A$2:$C$898,3,0)</f>
        <v>NORTE</v>
      </c>
      <c r="B133" s="126">
        <v>3335903622</v>
      </c>
      <c r="C133" s="133">
        <v>44346.672615740739</v>
      </c>
      <c r="D133" s="133" t="s">
        <v>2181</v>
      </c>
      <c r="E133" s="124">
        <v>261</v>
      </c>
      <c r="F133" s="131" t="str">
        <f>VLOOKUP(E133,VIP!$A$2:$O13619,2,0)</f>
        <v>DRBR261</v>
      </c>
      <c r="G133" s="131" t="str">
        <f>VLOOKUP(E133,'LISTADO ATM'!$A$2:$B$897,2,0)</f>
        <v xml:space="preserve">ATM UNP Aeropuerto Cibao (Santiago) </v>
      </c>
      <c r="H133" s="131" t="str">
        <f>VLOOKUP(E133,VIP!$A$2:$O18482,7,FALSE)</f>
        <v>Si</v>
      </c>
      <c r="I133" s="131" t="str">
        <f>VLOOKUP(E133,VIP!$A$2:$O10447,8,FALSE)</f>
        <v>Si</v>
      </c>
      <c r="J133" s="131" t="str">
        <f>VLOOKUP(E133,VIP!$A$2:$O10397,8,FALSE)</f>
        <v>Si</v>
      </c>
      <c r="K133" s="131" t="str">
        <f>VLOOKUP(E133,VIP!$A$2:$O13971,6,0)</f>
        <v>NO</v>
      </c>
      <c r="L133" s="141" t="s">
        <v>2219</v>
      </c>
      <c r="M133" s="132" t="s">
        <v>2446</v>
      </c>
      <c r="N133" s="132" t="s">
        <v>2453</v>
      </c>
      <c r="O133" s="131" t="s">
        <v>2556</v>
      </c>
      <c r="P133" s="131"/>
      <c r="Q133" s="140" t="s">
        <v>2219</v>
      </c>
    </row>
    <row r="134" spans="1:17" ht="18" x14ac:dyDescent="0.25">
      <c r="A134" s="131" t="str">
        <f>VLOOKUP(E134,'LISTADO ATM'!$A$2:$C$898,3,0)</f>
        <v>ESTE</v>
      </c>
      <c r="B134" s="126">
        <v>3335903623</v>
      </c>
      <c r="C134" s="133">
        <v>44346.675740740742</v>
      </c>
      <c r="D134" s="133" t="s">
        <v>2470</v>
      </c>
      <c r="E134" s="124">
        <v>117</v>
      </c>
      <c r="F134" s="131" t="str">
        <f>VLOOKUP(E134,VIP!$A$2:$O13618,2,0)</f>
        <v>DRBR117</v>
      </c>
      <c r="G134" s="131" t="str">
        <f>VLOOKUP(E134,'LISTADO ATM'!$A$2:$B$897,2,0)</f>
        <v xml:space="preserve">ATM Oficina El Seybo </v>
      </c>
      <c r="H134" s="131" t="str">
        <f>VLOOKUP(E134,VIP!$A$2:$O18481,7,FALSE)</f>
        <v>Si</v>
      </c>
      <c r="I134" s="131" t="str">
        <f>VLOOKUP(E134,VIP!$A$2:$O10446,8,FALSE)</f>
        <v>Si</v>
      </c>
      <c r="J134" s="131" t="str">
        <f>VLOOKUP(E134,VIP!$A$2:$O10396,8,FALSE)</f>
        <v>Si</v>
      </c>
      <c r="K134" s="131" t="str">
        <f>VLOOKUP(E134,VIP!$A$2:$O13970,6,0)</f>
        <v>SI</v>
      </c>
      <c r="L134" s="141" t="s">
        <v>2418</v>
      </c>
      <c r="M134" s="132" t="s">
        <v>2446</v>
      </c>
      <c r="N134" s="132" t="s">
        <v>2453</v>
      </c>
      <c r="O134" s="131" t="s">
        <v>2471</v>
      </c>
      <c r="P134" s="131"/>
      <c r="Q134" s="140" t="s">
        <v>2418</v>
      </c>
    </row>
    <row r="135" spans="1:17" ht="18" x14ac:dyDescent="0.25">
      <c r="A135" s="131" t="str">
        <f>VLOOKUP(E135,'LISTADO ATM'!$A$2:$C$898,3,0)</f>
        <v>DISTRITO NACIONAL</v>
      </c>
      <c r="B135" s="126">
        <v>3335903624</v>
      </c>
      <c r="C135" s="133">
        <v>44346.694120370368</v>
      </c>
      <c r="D135" s="133" t="s">
        <v>2449</v>
      </c>
      <c r="E135" s="124">
        <v>438</v>
      </c>
      <c r="F135" s="131" t="str">
        <f>VLOOKUP(E135,VIP!$A$2:$O13617,2,0)</f>
        <v>DRBR438</v>
      </c>
      <c r="G135" s="131" t="str">
        <f>VLOOKUP(E135,'LISTADO ATM'!$A$2:$B$897,2,0)</f>
        <v xml:space="preserve">ATM Autobanco Torre IV </v>
      </c>
      <c r="H135" s="131" t="str">
        <f>VLOOKUP(E135,VIP!$A$2:$O18480,7,FALSE)</f>
        <v>Si</v>
      </c>
      <c r="I135" s="131" t="str">
        <f>VLOOKUP(E135,VIP!$A$2:$O10445,8,FALSE)</f>
        <v>Si</v>
      </c>
      <c r="J135" s="131" t="str">
        <f>VLOOKUP(E135,VIP!$A$2:$O10395,8,FALSE)</f>
        <v>Si</v>
      </c>
      <c r="K135" s="131" t="str">
        <f>VLOOKUP(E135,VIP!$A$2:$O13969,6,0)</f>
        <v>SI</v>
      </c>
      <c r="L135" s="141" t="s">
        <v>2442</v>
      </c>
      <c r="M135" s="132" t="s">
        <v>2446</v>
      </c>
      <c r="N135" s="132" t="s">
        <v>2453</v>
      </c>
      <c r="O135" s="131" t="s">
        <v>2454</v>
      </c>
      <c r="P135" s="131"/>
      <c r="Q135" s="140" t="s">
        <v>2442</v>
      </c>
    </row>
    <row r="136" spans="1:17" ht="18" x14ac:dyDescent="0.25">
      <c r="A136" s="131" t="str">
        <f>VLOOKUP(E136,'LISTADO ATM'!$A$2:$C$898,3,0)</f>
        <v>DISTRITO NACIONAL</v>
      </c>
      <c r="B136" s="126">
        <v>3335903625</v>
      </c>
      <c r="C136" s="133">
        <v>44346.699374999997</v>
      </c>
      <c r="D136" s="133" t="s">
        <v>2449</v>
      </c>
      <c r="E136" s="124">
        <v>577</v>
      </c>
      <c r="F136" s="131" t="str">
        <f>VLOOKUP(E136,VIP!$A$2:$O13616,2,0)</f>
        <v>DRBR173</v>
      </c>
      <c r="G136" s="131" t="str">
        <f>VLOOKUP(E136,'LISTADO ATM'!$A$2:$B$897,2,0)</f>
        <v xml:space="preserve">ATM Olé Ave. Duarte </v>
      </c>
      <c r="H136" s="131" t="str">
        <f>VLOOKUP(E136,VIP!$A$2:$O18479,7,FALSE)</f>
        <v>Si</v>
      </c>
      <c r="I136" s="131" t="str">
        <f>VLOOKUP(E136,VIP!$A$2:$O10444,8,FALSE)</f>
        <v>Si</v>
      </c>
      <c r="J136" s="131" t="str">
        <f>VLOOKUP(E136,VIP!$A$2:$O10394,8,FALSE)</f>
        <v>Si</v>
      </c>
      <c r="K136" s="131" t="str">
        <f>VLOOKUP(E136,VIP!$A$2:$O13968,6,0)</f>
        <v>SI</v>
      </c>
      <c r="L136" s="141" t="s">
        <v>2442</v>
      </c>
      <c r="M136" s="132" t="s">
        <v>2446</v>
      </c>
      <c r="N136" s="132" t="s">
        <v>2453</v>
      </c>
      <c r="O136" s="131" t="s">
        <v>2454</v>
      </c>
      <c r="P136" s="131"/>
      <c r="Q136" s="140" t="s">
        <v>2442</v>
      </c>
    </row>
    <row r="137" spans="1:17" ht="18" x14ac:dyDescent="0.25">
      <c r="A137" s="131" t="str">
        <f>VLOOKUP(E137,'LISTADO ATM'!$A$2:$C$898,3,0)</f>
        <v>NORTE</v>
      </c>
      <c r="B137" s="126">
        <v>3335903626</v>
      </c>
      <c r="C137" s="133">
        <v>44346.703113425923</v>
      </c>
      <c r="D137" s="133" t="s">
        <v>2560</v>
      </c>
      <c r="E137" s="124">
        <v>632</v>
      </c>
      <c r="F137" s="131" t="str">
        <f>VLOOKUP(E137,VIP!$A$2:$O13615,2,0)</f>
        <v>DRBR263</v>
      </c>
      <c r="G137" s="131" t="str">
        <f>VLOOKUP(E137,'LISTADO ATM'!$A$2:$B$897,2,0)</f>
        <v xml:space="preserve">ATM Autobanco Gurabo </v>
      </c>
      <c r="H137" s="131" t="str">
        <f>VLOOKUP(E137,VIP!$A$2:$O18478,7,FALSE)</f>
        <v>Si</v>
      </c>
      <c r="I137" s="131" t="str">
        <f>VLOOKUP(E137,VIP!$A$2:$O10443,8,FALSE)</f>
        <v>Si</v>
      </c>
      <c r="J137" s="131" t="str">
        <f>VLOOKUP(E137,VIP!$A$2:$O10393,8,FALSE)</f>
        <v>Si</v>
      </c>
      <c r="K137" s="131" t="str">
        <f>VLOOKUP(E137,VIP!$A$2:$O13967,6,0)</f>
        <v>NO</v>
      </c>
      <c r="L137" s="141" t="s">
        <v>2418</v>
      </c>
      <c r="M137" s="132" t="s">
        <v>2446</v>
      </c>
      <c r="N137" s="132" t="s">
        <v>2453</v>
      </c>
      <c r="O137" s="131" t="s">
        <v>2559</v>
      </c>
      <c r="P137" s="131"/>
      <c r="Q137" s="140" t="s">
        <v>2418</v>
      </c>
    </row>
    <row r="138" spans="1:17" ht="18" x14ac:dyDescent="0.25">
      <c r="A138" s="131" t="str">
        <f>VLOOKUP(E138,'LISTADO ATM'!$A$2:$C$898,3,0)</f>
        <v>SUR</v>
      </c>
      <c r="B138" s="126">
        <v>3335903628</v>
      </c>
      <c r="C138" s="133">
        <v>44346.710023148145</v>
      </c>
      <c r="D138" s="133" t="s">
        <v>2470</v>
      </c>
      <c r="E138" s="124">
        <v>765</v>
      </c>
      <c r="F138" s="131" t="str">
        <f>VLOOKUP(E138,VIP!$A$2:$O13614,2,0)</f>
        <v>DRBR191</v>
      </c>
      <c r="G138" s="131" t="str">
        <f>VLOOKUP(E138,'LISTADO ATM'!$A$2:$B$897,2,0)</f>
        <v xml:space="preserve">ATM Oficina Azua I </v>
      </c>
      <c r="H138" s="131" t="str">
        <f>VLOOKUP(E138,VIP!$A$2:$O18477,7,FALSE)</f>
        <v>Si</v>
      </c>
      <c r="I138" s="131" t="str">
        <f>VLOOKUP(E138,VIP!$A$2:$O10442,8,FALSE)</f>
        <v>Si</v>
      </c>
      <c r="J138" s="131" t="str">
        <f>VLOOKUP(E138,VIP!$A$2:$O10392,8,FALSE)</f>
        <v>Si</v>
      </c>
      <c r="K138" s="131" t="str">
        <f>VLOOKUP(E138,VIP!$A$2:$O13966,6,0)</f>
        <v>NO</v>
      </c>
      <c r="L138" s="141" t="s">
        <v>2442</v>
      </c>
      <c r="M138" s="132" t="s">
        <v>2446</v>
      </c>
      <c r="N138" s="132" t="s">
        <v>2453</v>
      </c>
      <c r="O138" s="131" t="s">
        <v>2471</v>
      </c>
      <c r="P138" s="131"/>
      <c r="Q138" s="140" t="s">
        <v>2442</v>
      </c>
    </row>
    <row r="139" spans="1:17" ht="18" x14ac:dyDescent="0.25">
      <c r="A139" s="131" t="str">
        <f>VLOOKUP(E139,'LISTADO ATM'!$A$2:$C$898,3,0)</f>
        <v>SUR</v>
      </c>
      <c r="B139" s="126">
        <v>3335903630</v>
      </c>
      <c r="C139" s="133">
        <v>44346.714062500003</v>
      </c>
      <c r="D139" s="133" t="s">
        <v>2449</v>
      </c>
      <c r="E139" s="124">
        <v>783</v>
      </c>
      <c r="F139" s="131" t="str">
        <f>VLOOKUP(E139,VIP!$A$2:$O13613,2,0)</f>
        <v>DRBR303</v>
      </c>
      <c r="G139" s="131" t="str">
        <f>VLOOKUP(E139,'LISTADO ATM'!$A$2:$B$897,2,0)</f>
        <v xml:space="preserve">ATM Autobanco Alfa y Omega (Barahona) </v>
      </c>
      <c r="H139" s="131" t="str">
        <f>VLOOKUP(E139,VIP!$A$2:$O18476,7,FALSE)</f>
        <v>Si</v>
      </c>
      <c r="I139" s="131" t="str">
        <f>VLOOKUP(E139,VIP!$A$2:$O10441,8,FALSE)</f>
        <v>Si</v>
      </c>
      <c r="J139" s="131" t="str">
        <f>VLOOKUP(E139,VIP!$A$2:$O10391,8,FALSE)</f>
        <v>Si</v>
      </c>
      <c r="K139" s="131" t="str">
        <f>VLOOKUP(E139,VIP!$A$2:$O13965,6,0)</f>
        <v>NO</v>
      </c>
      <c r="L139" s="141" t="s">
        <v>2418</v>
      </c>
      <c r="M139" s="132" t="s">
        <v>2446</v>
      </c>
      <c r="N139" s="132" t="s">
        <v>2453</v>
      </c>
      <c r="O139" s="131" t="s">
        <v>2454</v>
      </c>
      <c r="P139" s="131"/>
      <c r="Q139" s="140" t="s">
        <v>2418</v>
      </c>
    </row>
    <row r="140" spans="1:17" ht="18" x14ac:dyDescent="0.25">
      <c r="A140" s="131" t="str">
        <f>VLOOKUP(E140,'LISTADO ATM'!$A$2:$C$898,3,0)</f>
        <v>DISTRITO NACIONAL</v>
      </c>
      <c r="B140" s="126">
        <v>3335903635</v>
      </c>
      <c r="C140" s="133">
        <v>44346.718078703707</v>
      </c>
      <c r="D140" s="133" t="s">
        <v>2449</v>
      </c>
      <c r="E140" s="124">
        <v>884</v>
      </c>
      <c r="F140" s="131" t="str">
        <f>VLOOKUP(E140,VIP!$A$2:$O13612,2,0)</f>
        <v>DRBR884</v>
      </c>
      <c r="G140" s="131" t="str">
        <f>VLOOKUP(E140,'LISTADO ATM'!$A$2:$B$897,2,0)</f>
        <v xml:space="preserve">ATM UNP Olé Sabana Perdida </v>
      </c>
      <c r="H140" s="131" t="str">
        <f>VLOOKUP(E140,VIP!$A$2:$O18475,7,FALSE)</f>
        <v>Si</v>
      </c>
      <c r="I140" s="131" t="str">
        <f>VLOOKUP(E140,VIP!$A$2:$O10440,8,FALSE)</f>
        <v>Si</v>
      </c>
      <c r="J140" s="131" t="str">
        <f>VLOOKUP(E140,VIP!$A$2:$O10390,8,FALSE)</f>
        <v>Si</v>
      </c>
      <c r="K140" s="131" t="str">
        <f>VLOOKUP(E140,VIP!$A$2:$O13964,6,0)</f>
        <v>NO</v>
      </c>
      <c r="L140" s="141" t="s">
        <v>2418</v>
      </c>
      <c r="M140" s="132" t="s">
        <v>2446</v>
      </c>
      <c r="N140" s="132" t="s">
        <v>2453</v>
      </c>
      <c r="O140" s="131" t="s">
        <v>2454</v>
      </c>
      <c r="P140" s="131"/>
      <c r="Q140" s="140" t="s">
        <v>2418</v>
      </c>
    </row>
    <row r="141" spans="1:17" ht="18" x14ac:dyDescent="0.25">
      <c r="A141" s="131" t="str">
        <f>VLOOKUP(E141,'LISTADO ATM'!$A$2:$C$898,3,0)</f>
        <v>ESTE</v>
      </c>
      <c r="B141" s="126">
        <v>3335903636</v>
      </c>
      <c r="C141" s="133">
        <v>44346.763692129629</v>
      </c>
      <c r="D141" s="133" t="s">
        <v>2470</v>
      </c>
      <c r="E141" s="124">
        <v>399</v>
      </c>
      <c r="F141" s="131" t="str">
        <f>VLOOKUP(E141,VIP!$A$2:$O13611,2,0)</f>
        <v>DRBR399</v>
      </c>
      <c r="G141" s="131" t="str">
        <f>VLOOKUP(E141,'LISTADO ATM'!$A$2:$B$897,2,0)</f>
        <v xml:space="preserve">ATM Oficina La Romana II </v>
      </c>
      <c r="H141" s="131" t="str">
        <f>VLOOKUP(E141,VIP!$A$2:$O18474,7,FALSE)</f>
        <v>Si</v>
      </c>
      <c r="I141" s="131" t="str">
        <f>VLOOKUP(E141,VIP!$A$2:$O10439,8,FALSE)</f>
        <v>Si</v>
      </c>
      <c r="J141" s="131" t="str">
        <f>VLOOKUP(E141,VIP!$A$2:$O10389,8,FALSE)</f>
        <v>Si</v>
      </c>
      <c r="K141" s="131" t="str">
        <f>VLOOKUP(E141,VIP!$A$2:$O13963,6,0)</f>
        <v>NO</v>
      </c>
      <c r="L141" s="141" t="s">
        <v>2548</v>
      </c>
      <c r="M141" s="132" t="s">
        <v>2446</v>
      </c>
      <c r="N141" s="132" t="s">
        <v>2453</v>
      </c>
      <c r="O141" s="131" t="s">
        <v>2471</v>
      </c>
      <c r="P141" s="131"/>
      <c r="Q141" s="140" t="s">
        <v>2548</v>
      </c>
    </row>
    <row r="142" spans="1:17" ht="18" x14ac:dyDescent="0.25">
      <c r="A142" s="131" t="str">
        <f>VLOOKUP(E142,'LISTADO ATM'!$A$2:$C$898,3,0)</f>
        <v>DISTRITO NACIONAL</v>
      </c>
      <c r="B142" s="126">
        <v>3335903637</v>
      </c>
      <c r="C142" s="133">
        <v>44346.767789351848</v>
      </c>
      <c r="D142" s="133" t="s">
        <v>2180</v>
      </c>
      <c r="E142" s="124">
        <v>39</v>
      </c>
      <c r="F142" s="131" t="str">
        <f>VLOOKUP(E142,VIP!$A$2:$O13610,2,0)</f>
        <v>DRBR039</v>
      </c>
      <c r="G142" s="131" t="str">
        <f>VLOOKUP(E142,'LISTADO ATM'!$A$2:$B$897,2,0)</f>
        <v xml:space="preserve">ATM Oficina Ovando </v>
      </c>
      <c r="H142" s="131" t="str">
        <f>VLOOKUP(E142,VIP!$A$2:$O18473,7,FALSE)</f>
        <v>Si</v>
      </c>
      <c r="I142" s="131" t="str">
        <f>VLOOKUP(E142,VIP!$A$2:$O10438,8,FALSE)</f>
        <v>No</v>
      </c>
      <c r="J142" s="131" t="str">
        <f>VLOOKUP(E142,VIP!$A$2:$O10388,8,FALSE)</f>
        <v>No</v>
      </c>
      <c r="K142" s="131" t="str">
        <f>VLOOKUP(E142,VIP!$A$2:$O13962,6,0)</f>
        <v>NO</v>
      </c>
      <c r="L142" s="141" t="s">
        <v>2245</v>
      </c>
      <c r="M142" s="132" t="s">
        <v>2446</v>
      </c>
      <c r="N142" s="132" t="s">
        <v>2453</v>
      </c>
      <c r="O142" s="131" t="s">
        <v>2455</v>
      </c>
      <c r="P142" s="131"/>
      <c r="Q142" s="140" t="s">
        <v>2245</v>
      </c>
    </row>
    <row r="143" spans="1:17" ht="18" x14ac:dyDescent="0.25">
      <c r="A143" s="131" t="str">
        <f>VLOOKUP(E143,'LISTADO ATM'!$A$2:$C$898,3,0)</f>
        <v>DISTRITO NACIONAL</v>
      </c>
      <c r="B143" s="126">
        <v>3335903638</v>
      </c>
      <c r="C143" s="133">
        <v>44346.772719907407</v>
      </c>
      <c r="D143" s="133" t="s">
        <v>2180</v>
      </c>
      <c r="E143" s="124">
        <v>672</v>
      </c>
      <c r="F143" s="131" t="str">
        <f>VLOOKUP(E143,VIP!$A$2:$O13609,2,0)</f>
        <v>DRBR672</v>
      </c>
      <c r="G143" s="131" t="str">
        <f>VLOOKUP(E143,'LISTADO ATM'!$A$2:$B$897,2,0)</f>
        <v>ATM Destacamento Policía Nacional La Victoria</v>
      </c>
      <c r="H143" s="131" t="str">
        <f>VLOOKUP(E143,VIP!$A$2:$O18472,7,FALSE)</f>
        <v>Si</v>
      </c>
      <c r="I143" s="131" t="str">
        <f>VLOOKUP(E143,VIP!$A$2:$O10437,8,FALSE)</f>
        <v>Si</v>
      </c>
      <c r="J143" s="131" t="str">
        <f>VLOOKUP(E143,VIP!$A$2:$O10387,8,FALSE)</f>
        <v>Si</v>
      </c>
      <c r="K143" s="131" t="str">
        <f>VLOOKUP(E143,VIP!$A$2:$O13961,6,0)</f>
        <v>SI</v>
      </c>
      <c r="L143" s="141" t="s">
        <v>2245</v>
      </c>
      <c r="M143" s="132" t="s">
        <v>2446</v>
      </c>
      <c r="N143" s="132" t="s">
        <v>2453</v>
      </c>
      <c r="O143" s="131" t="s">
        <v>2455</v>
      </c>
      <c r="P143" s="131"/>
      <c r="Q143" s="140" t="s">
        <v>2245</v>
      </c>
    </row>
    <row r="144" spans="1:17" ht="18" x14ac:dyDescent="0.25">
      <c r="A144" s="131" t="str">
        <f>VLOOKUP(E144,'LISTADO ATM'!$A$2:$C$898,3,0)</f>
        <v>DISTRITO NACIONAL</v>
      </c>
      <c r="B144" s="126">
        <v>3335903639</v>
      </c>
      <c r="C144" s="133">
        <v>44346.773969907408</v>
      </c>
      <c r="D144" s="133" t="s">
        <v>2180</v>
      </c>
      <c r="E144" s="124">
        <v>883</v>
      </c>
      <c r="F144" s="131" t="str">
        <f>VLOOKUP(E144,VIP!$A$2:$O13608,2,0)</f>
        <v>DRBR883</v>
      </c>
      <c r="G144" s="131" t="str">
        <f>VLOOKUP(E144,'LISTADO ATM'!$A$2:$B$897,2,0)</f>
        <v xml:space="preserve">ATM Oficina Filadelfia Plaza </v>
      </c>
      <c r="H144" s="131" t="str">
        <f>VLOOKUP(E144,VIP!$A$2:$O18471,7,FALSE)</f>
        <v>Si</v>
      </c>
      <c r="I144" s="131" t="str">
        <f>VLOOKUP(E144,VIP!$A$2:$O10436,8,FALSE)</f>
        <v>Si</v>
      </c>
      <c r="J144" s="131" t="str">
        <f>VLOOKUP(E144,VIP!$A$2:$O10386,8,FALSE)</f>
        <v>Si</v>
      </c>
      <c r="K144" s="131" t="str">
        <f>VLOOKUP(E144,VIP!$A$2:$O13960,6,0)</f>
        <v>NO</v>
      </c>
      <c r="L144" s="141" t="s">
        <v>2245</v>
      </c>
      <c r="M144" s="132" t="s">
        <v>2446</v>
      </c>
      <c r="N144" s="132" t="s">
        <v>2453</v>
      </c>
      <c r="O144" s="131" t="s">
        <v>2455</v>
      </c>
      <c r="P144" s="131"/>
      <c r="Q144" s="140" t="s">
        <v>2245</v>
      </c>
    </row>
    <row r="145" spans="1:17" ht="18" x14ac:dyDescent="0.25">
      <c r="A145" s="131" t="str">
        <f>VLOOKUP(E145,'LISTADO ATM'!$A$2:$C$898,3,0)</f>
        <v>DISTRITO NACIONAL</v>
      </c>
      <c r="B145" s="126">
        <v>3335903640</v>
      </c>
      <c r="C145" s="133">
        <v>44346.774965277778</v>
      </c>
      <c r="D145" s="133" t="s">
        <v>2180</v>
      </c>
      <c r="E145" s="124">
        <v>938</v>
      </c>
      <c r="F145" s="131" t="str">
        <f>VLOOKUP(E145,VIP!$A$2:$O13607,2,0)</f>
        <v>DRBR938</v>
      </c>
      <c r="G145" s="131" t="str">
        <f>VLOOKUP(E145,'LISTADO ATM'!$A$2:$B$897,2,0)</f>
        <v xml:space="preserve">ATM Autobanco Oficina Filadelfia Plaza </v>
      </c>
      <c r="H145" s="131" t="str">
        <f>VLOOKUP(E145,VIP!$A$2:$O18470,7,FALSE)</f>
        <v>Si</v>
      </c>
      <c r="I145" s="131" t="str">
        <f>VLOOKUP(E145,VIP!$A$2:$O10435,8,FALSE)</f>
        <v>Si</v>
      </c>
      <c r="J145" s="131" t="str">
        <f>VLOOKUP(E145,VIP!$A$2:$O10385,8,FALSE)</f>
        <v>Si</v>
      </c>
      <c r="K145" s="131" t="str">
        <f>VLOOKUP(E145,VIP!$A$2:$O13959,6,0)</f>
        <v>NO</v>
      </c>
      <c r="L145" s="141" t="s">
        <v>2245</v>
      </c>
      <c r="M145" s="132" t="s">
        <v>2446</v>
      </c>
      <c r="N145" s="132" t="s">
        <v>2453</v>
      </c>
      <c r="O145" s="131" t="s">
        <v>2455</v>
      </c>
      <c r="P145" s="131"/>
      <c r="Q145" s="140" t="s">
        <v>2245</v>
      </c>
    </row>
    <row r="146" spans="1:17" ht="18" x14ac:dyDescent="0.25">
      <c r="A146" s="131" t="str">
        <f>VLOOKUP(E146,'LISTADO ATM'!$A$2:$C$898,3,0)</f>
        <v>NORTE</v>
      </c>
      <c r="B146" s="126">
        <v>3335903642</v>
      </c>
      <c r="C146" s="133">
        <v>44346.780104166668</v>
      </c>
      <c r="D146" s="133" t="s">
        <v>2181</v>
      </c>
      <c r="E146" s="124">
        <v>832</v>
      </c>
      <c r="F146" s="131" t="str">
        <f>VLOOKUP(E146,VIP!$A$2:$O13606,2,0)</f>
        <v>DRBR832</v>
      </c>
      <c r="G146" s="131" t="str">
        <f>VLOOKUP(E146,'LISTADO ATM'!$A$2:$B$897,2,0)</f>
        <v xml:space="preserve">ATM Hospital Traumatológico La Vega </v>
      </c>
      <c r="H146" s="131" t="str">
        <f>VLOOKUP(E146,VIP!$A$2:$O18469,7,FALSE)</f>
        <v>Si</v>
      </c>
      <c r="I146" s="131" t="str">
        <f>VLOOKUP(E146,VIP!$A$2:$O10434,8,FALSE)</f>
        <v>Si</v>
      </c>
      <c r="J146" s="131" t="str">
        <f>VLOOKUP(E146,VIP!$A$2:$O10384,8,FALSE)</f>
        <v>Si</v>
      </c>
      <c r="K146" s="131" t="str">
        <f>VLOOKUP(E146,VIP!$A$2:$O13958,6,0)</f>
        <v>NO</v>
      </c>
      <c r="L146" s="141" t="s">
        <v>2245</v>
      </c>
      <c r="M146" s="132" t="s">
        <v>2446</v>
      </c>
      <c r="N146" s="132" t="s">
        <v>2453</v>
      </c>
      <c r="O146" s="131" t="s">
        <v>2550</v>
      </c>
      <c r="P146" s="131"/>
      <c r="Q146" s="140" t="s">
        <v>2245</v>
      </c>
    </row>
    <row r="147" spans="1:17" ht="18" x14ac:dyDescent="0.25">
      <c r="A147" s="131" t="str">
        <f>VLOOKUP(E147,'LISTADO ATM'!$A$2:$C$898,3,0)</f>
        <v>SUR</v>
      </c>
      <c r="B147" s="126">
        <v>3335903643</v>
      </c>
      <c r="C147" s="133">
        <v>44346.788275462961</v>
      </c>
      <c r="D147" s="133" t="s">
        <v>2470</v>
      </c>
      <c r="E147" s="124">
        <v>576</v>
      </c>
      <c r="F147" s="131" t="str">
        <f>VLOOKUP(E147,VIP!$A$2:$O13605,2,0)</f>
        <v>DRBR576</v>
      </c>
      <c r="G147" s="131" t="str">
        <f>VLOOKUP(E147,'LISTADO ATM'!$A$2:$B$897,2,0)</f>
        <v>ATM Nizao</v>
      </c>
      <c r="H147" s="131">
        <f>VLOOKUP(E147,VIP!$A$2:$O18468,7,FALSE)</f>
        <v>0</v>
      </c>
      <c r="I147" s="131">
        <f>VLOOKUP(E147,VIP!$A$2:$O10433,8,FALSE)</f>
        <v>0</v>
      </c>
      <c r="J147" s="131">
        <f>VLOOKUP(E147,VIP!$A$2:$O10383,8,FALSE)</f>
        <v>0</v>
      </c>
      <c r="K147" s="131">
        <f>VLOOKUP(E147,VIP!$A$2:$O13957,6,0)</f>
        <v>0</v>
      </c>
      <c r="L147" s="141" t="s">
        <v>2548</v>
      </c>
      <c r="M147" s="132" t="s">
        <v>2446</v>
      </c>
      <c r="N147" s="132" t="s">
        <v>2453</v>
      </c>
      <c r="O147" s="131" t="s">
        <v>2471</v>
      </c>
      <c r="P147" s="131"/>
      <c r="Q147" s="140" t="s">
        <v>2548</v>
      </c>
    </row>
    <row r="148" spans="1:17" ht="18" x14ac:dyDescent="0.25">
      <c r="A148" s="131" t="str">
        <f>VLOOKUP(E148,'LISTADO ATM'!$A$2:$C$898,3,0)</f>
        <v>DISTRITO NACIONAL</v>
      </c>
      <c r="B148" s="126">
        <v>3335903645</v>
      </c>
      <c r="C148" s="133">
        <v>44346.793541666666</v>
      </c>
      <c r="D148" s="133" t="s">
        <v>2180</v>
      </c>
      <c r="E148" s="124">
        <v>545</v>
      </c>
      <c r="F148" s="131" t="str">
        <f>VLOOKUP(E148,VIP!$A$2:$O13603,2,0)</f>
        <v>DRBR995</v>
      </c>
      <c r="G148" s="131" t="str">
        <f>VLOOKUP(E148,'LISTADO ATM'!$A$2:$B$897,2,0)</f>
        <v xml:space="preserve">ATM Oficina Isabel La Católica II  </v>
      </c>
      <c r="H148" s="131" t="str">
        <f>VLOOKUP(E148,VIP!$A$2:$O18466,7,FALSE)</f>
        <v>Si</v>
      </c>
      <c r="I148" s="131" t="str">
        <f>VLOOKUP(E148,VIP!$A$2:$O10431,8,FALSE)</f>
        <v>Si</v>
      </c>
      <c r="J148" s="131" t="str">
        <f>VLOOKUP(E148,VIP!$A$2:$O10381,8,FALSE)</f>
        <v>Si</v>
      </c>
      <c r="K148" s="131" t="str">
        <f>VLOOKUP(E148,VIP!$A$2:$O13955,6,0)</f>
        <v>NO</v>
      </c>
      <c r="L148" s="141" t="s">
        <v>2219</v>
      </c>
      <c r="M148" s="132" t="s">
        <v>2446</v>
      </c>
      <c r="N148" s="132" t="s">
        <v>2453</v>
      </c>
      <c r="O148" s="131" t="s">
        <v>2455</v>
      </c>
      <c r="P148" s="131"/>
      <c r="Q148" s="140" t="s">
        <v>2219</v>
      </c>
    </row>
    <row r="149" spans="1:17" ht="18" x14ac:dyDescent="0.25">
      <c r="A149" s="131" t="str">
        <f>VLOOKUP(E149,'LISTADO ATM'!$A$2:$C$898,3,0)</f>
        <v>NORTE</v>
      </c>
      <c r="B149" s="126">
        <v>3335903646</v>
      </c>
      <c r="C149" s="133">
        <v>44346.795243055552</v>
      </c>
      <c r="D149" s="133" t="s">
        <v>2181</v>
      </c>
      <c r="E149" s="124">
        <v>944</v>
      </c>
      <c r="F149" s="131" t="str">
        <f>VLOOKUP(E149,VIP!$A$2:$O13602,2,0)</f>
        <v>DRBR944</v>
      </c>
      <c r="G149" s="131" t="str">
        <f>VLOOKUP(E149,'LISTADO ATM'!$A$2:$B$897,2,0)</f>
        <v xml:space="preserve">ATM UNP Mao </v>
      </c>
      <c r="H149" s="131" t="str">
        <f>VLOOKUP(E149,VIP!$A$2:$O18465,7,FALSE)</f>
        <v>Si</v>
      </c>
      <c r="I149" s="131" t="str">
        <f>VLOOKUP(E149,VIP!$A$2:$O10430,8,FALSE)</f>
        <v>Si</v>
      </c>
      <c r="J149" s="131" t="str">
        <f>VLOOKUP(E149,VIP!$A$2:$O10380,8,FALSE)</f>
        <v>Si</v>
      </c>
      <c r="K149" s="131" t="str">
        <f>VLOOKUP(E149,VIP!$A$2:$O13954,6,0)</f>
        <v>NO</v>
      </c>
      <c r="L149" s="141" t="s">
        <v>2466</v>
      </c>
      <c r="M149" s="132" t="s">
        <v>2446</v>
      </c>
      <c r="N149" s="132" t="s">
        <v>2453</v>
      </c>
      <c r="O149" s="131" t="s">
        <v>2550</v>
      </c>
      <c r="P149" s="131"/>
      <c r="Q149" s="140" t="s">
        <v>2466</v>
      </c>
    </row>
    <row r="150" spans="1:17" ht="18" x14ac:dyDescent="0.25">
      <c r="A150" s="131" t="str">
        <f>VLOOKUP(E150,'LISTADO ATM'!$A$2:$C$898,3,0)</f>
        <v>DISTRITO NACIONAL</v>
      </c>
      <c r="B150" s="126">
        <v>3335903647</v>
      </c>
      <c r="C150" s="133">
        <v>44346.796944444446</v>
      </c>
      <c r="D150" s="133" t="s">
        <v>2470</v>
      </c>
      <c r="E150" s="124">
        <v>410</v>
      </c>
      <c r="F150" s="131" t="str">
        <f>VLOOKUP(E150,VIP!$A$2:$O13601,2,0)</f>
        <v>DRBR410</v>
      </c>
      <c r="G150" s="131" t="str">
        <f>VLOOKUP(E150,'LISTADO ATM'!$A$2:$B$897,2,0)</f>
        <v xml:space="preserve">ATM Oficina Las Palmas de Herrera II </v>
      </c>
      <c r="H150" s="131" t="str">
        <f>VLOOKUP(E150,VIP!$A$2:$O18464,7,FALSE)</f>
        <v>Si</v>
      </c>
      <c r="I150" s="131" t="str">
        <f>VLOOKUP(E150,VIP!$A$2:$O10429,8,FALSE)</f>
        <v>Si</v>
      </c>
      <c r="J150" s="131" t="str">
        <f>VLOOKUP(E150,VIP!$A$2:$O10379,8,FALSE)</f>
        <v>Si</v>
      </c>
      <c r="K150" s="131" t="str">
        <f>VLOOKUP(E150,VIP!$A$2:$O13953,6,0)</f>
        <v>NO</v>
      </c>
      <c r="L150" s="141" t="s">
        <v>2548</v>
      </c>
      <c r="M150" s="132" t="s">
        <v>2446</v>
      </c>
      <c r="N150" s="132" t="s">
        <v>2453</v>
      </c>
      <c r="O150" s="131" t="s">
        <v>2471</v>
      </c>
      <c r="P150" s="131"/>
      <c r="Q150" s="140" t="s">
        <v>2548</v>
      </c>
    </row>
    <row r="151" spans="1:17" ht="18" x14ac:dyDescent="0.25">
      <c r="A151" s="131" t="str">
        <f>VLOOKUP(E151,'LISTADO ATM'!$A$2:$C$898,3,0)</f>
        <v>DISTRITO NACIONAL</v>
      </c>
      <c r="B151" s="126">
        <v>3335903648</v>
      </c>
      <c r="C151" s="133">
        <v>44346.800092592595</v>
      </c>
      <c r="D151" s="133" t="s">
        <v>2180</v>
      </c>
      <c r="E151" s="124">
        <v>272</v>
      </c>
      <c r="F151" s="131" t="str">
        <f>VLOOKUP(E151,VIP!$A$2:$O13600,2,0)</f>
        <v>DRBR272</v>
      </c>
      <c r="G151" s="131" t="str">
        <f>VLOOKUP(E151,'LISTADO ATM'!$A$2:$B$897,2,0)</f>
        <v xml:space="preserve">ATM Cámara de Diputados </v>
      </c>
      <c r="H151" s="131" t="str">
        <f>VLOOKUP(E151,VIP!$A$2:$O18463,7,FALSE)</f>
        <v>Si</v>
      </c>
      <c r="I151" s="131" t="str">
        <f>VLOOKUP(E151,VIP!$A$2:$O10428,8,FALSE)</f>
        <v>Si</v>
      </c>
      <c r="J151" s="131" t="str">
        <f>VLOOKUP(E151,VIP!$A$2:$O10378,8,FALSE)</f>
        <v>Si</v>
      </c>
      <c r="K151" s="131" t="str">
        <f>VLOOKUP(E151,VIP!$A$2:$O13952,6,0)</f>
        <v>NO</v>
      </c>
      <c r="L151" s="141" t="s">
        <v>2466</v>
      </c>
      <c r="M151" s="132" t="s">
        <v>2446</v>
      </c>
      <c r="N151" s="132" t="s">
        <v>2453</v>
      </c>
      <c r="O151" s="131" t="s">
        <v>2455</v>
      </c>
      <c r="P151" s="131"/>
      <c r="Q151" s="140" t="s">
        <v>2466</v>
      </c>
    </row>
    <row r="152" spans="1:17" ht="18" x14ac:dyDescent="0.25">
      <c r="A152" s="131" t="str">
        <f>VLOOKUP(E152,'LISTADO ATM'!$A$2:$C$898,3,0)</f>
        <v>ESTE</v>
      </c>
      <c r="B152" s="126">
        <v>3335903649</v>
      </c>
      <c r="C152" s="133">
        <v>44346.80164351852</v>
      </c>
      <c r="D152" s="133" t="s">
        <v>2470</v>
      </c>
      <c r="E152" s="124">
        <v>219</v>
      </c>
      <c r="F152" s="131" t="str">
        <f>VLOOKUP(E152,VIP!$A$2:$O13599,2,0)</f>
        <v>DRBR219</v>
      </c>
      <c r="G152" s="131" t="str">
        <f>VLOOKUP(E152,'LISTADO ATM'!$A$2:$B$897,2,0)</f>
        <v xml:space="preserve">ATM Oficina La Altagracia (Higuey) </v>
      </c>
      <c r="H152" s="131" t="str">
        <f>VLOOKUP(E152,VIP!$A$2:$O18462,7,FALSE)</f>
        <v>Si</v>
      </c>
      <c r="I152" s="131" t="str">
        <f>VLOOKUP(E152,VIP!$A$2:$O10427,8,FALSE)</f>
        <v>Si</v>
      </c>
      <c r="J152" s="131" t="str">
        <f>VLOOKUP(E152,VIP!$A$2:$O10377,8,FALSE)</f>
        <v>Si</v>
      </c>
      <c r="K152" s="131" t="str">
        <f>VLOOKUP(E152,VIP!$A$2:$O13951,6,0)</f>
        <v>NO</v>
      </c>
      <c r="L152" s="141" t="s">
        <v>2418</v>
      </c>
      <c r="M152" s="132" t="s">
        <v>2446</v>
      </c>
      <c r="N152" s="132" t="s">
        <v>2453</v>
      </c>
      <c r="O152" s="131" t="s">
        <v>2471</v>
      </c>
      <c r="P152" s="131"/>
      <c r="Q152" s="140" t="s">
        <v>2418</v>
      </c>
    </row>
    <row r="153" spans="1:17" ht="18" x14ac:dyDescent="0.25">
      <c r="A153" s="131" t="str">
        <f>VLOOKUP(E153,'LISTADO ATM'!$A$2:$C$898,3,0)</f>
        <v>NORTE</v>
      </c>
      <c r="B153" s="126">
        <v>3335903650</v>
      </c>
      <c r="C153" s="133">
        <v>44346.804537037038</v>
      </c>
      <c r="D153" s="133" t="s">
        <v>2181</v>
      </c>
      <c r="E153" s="124">
        <v>520</v>
      </c>
      <c r="F153" s="131" t="str">
        <f>VLOOKUP(E153,VIP!$A$2:$O13598,2,0)</f>
        <v>DRBR520</v>
      </c>
      <c r="G153" s="131" t="str">
        <f>VLOOKUP(E153,'LISTADO ATM'!$A$2:$B$897,2,0)</f>
        <v xml:space="preserve">ATM Cooperativa Navarrete (COOPNAVA) </v>
      </c>
      <c r="H153" s="131" t="str">
        <f>VLOOKUP(E153,VIP!$A$2:$O18461,7,FALSE)</f>
        <v>Si</v>
      </c>
      <c r="I153" s="131" t="str">
        <f>VLOOKUP(E153,VIP!$A$2:$O10426,8,FALSE)</f>
        <v>Si</v>
      </c>
      <c r="J153" s="131" t="str">
        <f>VLOOKUP(E153,VIP!$A$2:$O10376,8,FALSE)</f>
        <v>Si</v>
      </c>
      <c r="K153" s="131" t="str">
        <f>VLOOKUP(E153,VIP!$A$2:$O13950,6,0)</f>
        <v>NO</v>
      </c>
      <c r="L153" s="141" t="s">
        <v>2466</v>
      </c>
      <c r="M153" s="132" t="s">
        <v>2446</v>
      </c>
      <c r="N153" s="132" t="s">
        <v>2453</v>
      </c>
      <c r="O153" s="131" t="s">
        <v>2550</v>
      </c>
      <c r="P153" s="131"/>
      <c r="Q153" s="140" t="s">
        <v>2466</v>
      </c>
    </row>
    <row r="154" spans="1:17" ht="18" x14ac:dyDescent="0.25">
      <c r="A154" s="131" t="str">
        <f>VLOOKUP(E154,'LISTADO ATM'!$A$2:$C$898,3,0)</f>
        <v>NORTE</v>
      </c>
      <c r="B154" s="126">
        <v>3335903652</v>
      </c>
      <c r="C154" s="133">
        <v>44346.807812500003</v>
      </c>
      <c r="D154" s="133" t="s">
        <v>2180</v>
      </c>
      <c r="E154" s="124">
        <v>380</v>
      </c>
      <c r="F154" s="131" t="str">
        <f>VLOOKUP(E154,VIP!$A$2:$O13597,2,0)</f>
        <v>DRBR380</v>
      </c>
      <c r="G154" s="131" t="str">
        <f>VLOOKUP(E154,'LISTADO ATM'!$A$2:$B$897,2,0)</f>
        <v xml:space="preserve">ATM Oficina Navarrete </v>
      </c>
      <c r="H154" s="131" t="str">
        <f>VLOOKUP(E154,VIP!$A$2:$O18460,7,FALSE)</f>
        <v>Si</v>
      </c>
      <c r="I154" s="131" t="str">
        <f>VLOOKUP(E154,VIP!$A$2:$O10425,8,FALSE)</f>
        <v>Si</v>
      </c>
      <c r="J154" s="131" t="str">
        <f>VLOOKUP(E154,VIP!$A$2:$O10375,8,FALSE)</f>
        <v>Si</v>
      </c>
      <c r="K154" s="131" t="str">
        <f>VLOOKUP(E154,VIP!$A$2:$O13949,6,0)</f>
        <v>NO</v>
      </c>
      <c r="L154" s="141" t="s">
        <v>2466</v>
      </c>
      <c r="M154" s="132" t="s">
        <v>2446</v>
      </c>
      <c r="N154" s="132" t="s">
        <v>2453</v>
      </c>
      <c r="O154" s="131" t="s">
        <v>2455</v>
      </c>
      <c r="P154" s="131"/>
      <c r="Q154" s="140" t="s">
        <v>2466</v>
      </c>
    </row>
    <row r="155" spans="1:17" ht="18" x14ac:dyDescent="0.25">
      <c r="A155" s="131" t="str">
        <f>VLOOKUP(E155,'LISTADO ATM'!$A$2:$C$898,3,0)</f>
        <v>NORTE</v>
      </c>
      <c r="B155" s="126">
        <v>3335903653</v>
      </c>
      <c r="C155" s="133">
        <v>44346.808321759258</v>
      </c>
      <c r="D155" s="133" t="s">
        <v>2470</v>
      </c>
      <c r="E155" s="124">
        <v>380</v>
      </c>
      <c r="F155" s="131" t="str">
        <f>VLOOKUP(E155,VIP!$A$2:$O13596,2,0)</f>
        <v>DRBR380</v>
      </c>
      <c r="G155" s="131" t="str">
        <f>VLOOKUP(E155,'LISTADO ATM'!$A$2:$B$897,2,0)</f>
        <v xml:space="preserve">ATM Oficina Navarrete </v>
      </c>
      <c r="H155" s="131" t="str">
        <f>VLOOKUP(E155,VIP!$A$2:$O18459,7,FALSE)</f>
        <v>Si</v>
      </c>
      <c r="I155" s="131" t="str">
        <f>VLOOKUP(E155,VIP!$A$2:$O10424,8,FALSE)</f>
        <v>Si</v>
      </c>
      <c r="J155" s="131" t="str">
        <f>VLOOKUP(E155,VIP!$A$2:$O10374,8,FALSE)</f>
        <v>Si</v>
      </c>
      <c r="K155" s="131" t="str">
        <f>VLOOKUP(E155,VIP!$A$2:$O13948,6,0)</f>
        <v>NO</v>
      </c>
      <c r="L155" s="141" t="s">
        <v>2442</v>
      </c>
      <c r="M155" s="132" t="s">
        <v>2446</v>
      </c>
      <c r="N155" s="132" t="s">
        <v>2453</v>
      </c>
      <c r="O155" s="131" t="s">
        <v>2471</v>
      </c>
      <c r="P155" s="131"/>
      <c r="Q155" s="140" t="s">
        <v>2442</v>
      </c>
    </row>
    <row r="156" spans="1:17" ht="18" x14ac:dyDescent="0.25">
      <c r="A156" s="131" t="str">
        <f>VLOOKUP(E156,'LISTADO ATM'!$A$2:$C$898,3,0)</f>
        <v>NORTE</v>
      </c>
      <c r="B156" s="126">
        <v>3335903654</v>
      </c>
      <c r="C156" s="133">
        <v>44346.812013888892</v>
      </c>
      <c r="D156" s="133" t="s">
        <v>2560</v>
      </c>
      <c r="E156" s="124">
        <v>654</v>
      </c>
      <c r="F156" s="131" t="str">
        <f>VLOOKUP(E156,VIP!$A$2:$O13595,2,0)</f>
        <v>DRBR654</v>
      </c>
      <c r="G156" s="131" t="str">
        <f>VLOOKUP(E156,'LISTADO ATM'!$A$2:$B$897,2,0)</f>
        <v>ATM Autoservicio S/M Jumbo Puerto Plata</v>
      </c>
      <c r="H156" s="131" t="str">
        <f>VLOOKUP(E156,VIP!$A$2:$O18458,7,FALSE)</f>
        <v>Si</v>
      </c>
      <c r="I156" s="131" t="str">
        <f>VLOOKUP(E156,VIP!$A$2:$O10423,8,FALSE)</f>
        <v>Si</v>
      </c>
      <c r="J156" s="131" t="str">
        <f>VLOOKUP(E156,VIP!$A$2:$O10373,8,FALSE)</f>
        <v>Si</v>
      </c>
      <c r="K156" s="131" t="str">
        <f>VLOOKUP(E156,VIP!$A$2:$O13947,6,0)</f>
        <v>NO</v>
      </c>
      <c r="L156" s="141" t="s">
        <v>2549</v>
      </c>
      <c r="M156" s="132" t="s">
        <v>2446</v>
      </c>
      <c r="N156" s="132" t="s">
        <v>2453</v>
      </c>
      <c r="O156" s="131" t="s">
        <v>2559</v>
      </c>
      <c r="P156" s="131"/>
      <c r="Q156" s="140" t="s">
        <v>2549</v>
      </c>
    </row>
    <row r="157" spans="1:17" ht="18" x14ac:dyDescent="0.25">
      <c r="A157" s="131" t="str">
        <f>VLOOKUP(E157,'LISTADO ATM'!$A$2:$C$898,3,0)</f>
        <v>ESTE</v>
      </c>
      <c r="B157" s="126">
        <v>3335903656</v>
      </c>
      <c r="C157" s="133">
        <v>44346.856909722221</v>
      </c>
      <c r="D157" s="133" t="s">
        <v>2180</v>
      </c>
      <c r="E157" s="124">
        <v>519</v>
      </c>
      <c r="F157" s="131" t="str">
        <f>VLOOKUP(E157,VIP!$A$2:$O13606,2,0)</f>
        <v>DRBR519</v>
      </c>
      <c r="G157" s="131" t="str">
        <f>VLOOKUP(E157,'LISTADO ATM'!$A$2:$B$897,2,0)</f>
        <v xml:space="preserve">ATM Plaza Estrella (Bávaro) </v>
      </c>
      <c r="H157" s="131" t="str">
        <f>VLOOKUP(E157,VIP!$A$2:$O18469,7,FALSE)</f>
        <v>Si</v>
      </c>
      <c r="I157" s="131" t="str">
        <f>VLOOKUP(E157,VIP!$A$2:$O10434,8,FALSE)</f>
        <v>Si</v>
      </c>
      <c r="J157" s="131" t="str">
        <f>VLOOKUP(E157,VIP!$A$2:$O10384,8,FALSE)</f>
        <v>Si</v>
      </c>
      <c r="K157" s="131" t="str">
        <f>VLOOKUP(E157,VIP!$A$2:$O13958,6,0)</f>
        <v>NO</v>
      </c>
      <c r="L157" s="141" t="s">
        <v>2245</v>
      </c>
      <c r="M157" s="132" t="s">
        <v>2446</v>
      </c>
      <c r="N157" s="132" t="s">
        <v>2453</v>
      </c>
      <c r="O157" s="131" t="s">
        <v>2455</v>
      </c>
      <c r="P157" s="131"/>
      <c r="Q157" s="140" t="s">
        <v>2245</v>
      </c>
    </row>
    <row r="158" spans="1:17" ht="18" x14ac:dyDescent="0.25">
      <c r="A158" s="131" t="str">
        <f>VLOOKUP(E158,'LISTADO ATM'!$A$2:$C$898,3,0)</f>
        <v>NORTE</v>
      </c>
      <c r="B158" s="126">
        <v>3335903657</v>
      </c>
      <c r="C158" s="133">
        <v>44346.860162037039</v>
      </c>
      <c r="D158" s="133" t="s">
        <v>2470</v>
      </c>
      <c r="E158" s="124">
        <v>746</v>
      </c>
      <c r="F158" s="131" t="str">
        <f>VLOOKUP(E158,VIP!$A$2:$O13605,2,0)</f>
        <v>DRBR156</v>
      </c>
      <c r="G158" s="131" t="str">
        <f>VLOOKUP(E158,'LISTADO ATM'!$A$2:$B$897,2,0)</f>
        <v xml:space="preserve">ATM Oficina Las Terrenas </v>
      </c>
      <c r="H158" s="131" t="str">
        <f>VLOOKUP(E158,VIP!$A$2:$O18468,7,FALSE)</f>
        <v>Si</v>
      </c>
      <c r="I158" s="131" t="str">
        <f>VLOOKUP(E158,VIP!$A$2:$O10433,8,FALSE)</f>
        <v>Si</v>
      </c>
      <c r="J158" s="131" t="str">
        <f>VLOOKUP(E158,VIP!$A$2:$O10383,8,FALSE)</f>
        <v>Si</v>
      </c>
      <c r="K158" s="131" t="str">
        <f>VLOOKUP(E158,VIP!$A$2:$O13957,6,0)</f>
        <v>SI</v>
      </c>
      <c r="L158" s="141" t="s">
        <v>2548</v>
      </c>
      <c r="M158" s="132" t="s">
        <v>2446</v>
      </c>
      <c r="N158" s="132" t="s">
        <v>2453</v>
      </c>
      <c r="O158" s="131" t="s">
        <v>2471</v>
      </c>
      <c r="P158" s="131"/>
      <c r="Q158" s="140" t="s">
        <v>2548</v>
      </c>
    </row>
    <row r="159" spans="1:17" ht="18" x14ac:dyDescent="0.25">
      <c r="A159" s="131" t="str">
        <f>VLOOKUP(E159,'LISTADO ATM'!$A$2:$C$898,3,0)</f>
        <v>NORTE</v>
      </c>
      <c r="B159" s="126">
        <v>3335903658</v>
      </c>
      <c r="C159" s="133">
        <v>44346.873217592591</v>
      </c>
      <c r="D159" s="133" t="s">
        <v>2560</v>
      </c>
      <c r="E159" s="124">
        <v>88</v>
      </c>
      <c r="F159" s="131" t="str">
        <f>VLOOKUP(E159,VIP!$A$2:$O13604,2,0)</f>
        <v>DRBR088</v>
      </c>
      <c r="G159" s="131" t="str">
        <f>VLOOKUP(E159,'LISTADO ATM'!$A$2:$B$897,2,0)</f>
        <v xml:space="preserve">ATM S/M La Fuente (Santiago) </v>
      </c>
      <c r="H159" s="131" t="str">
        <f>VLOOKUP(E159,VIP!$A$2:$O18467,7,FALSE)</f>
        <v>Si</v>
      </c>
      <c r="I159" s="131" t="str">
        <f>VLOOKUP(E159,VIP!$A$2:$O10432,8,FALSE)</f>
        <v>Si</v>
      </c>
      <c r="J159" s="131" t="str">
        <f>VLOOKUP(E159,VIP!$A$2:$O10382,8,FALSE)</f>
        <v>Si</v>
      </c>
      <c r="K159" s="131" t="str">
        <f>VLOOKUP(E159,VIP!$A$2:$O13956,6,0)</f>
        <v>NO</v>
      </c>
      <c r="L159" s="141" t="s">
        <v>2418</v>
      </c>
      <c r="M159" s="132" t="s">
        <v>2446</v>
      </c>
      <c r="N159" s="132" t="s">
        <v>2453</v>
      </c>
      <c r="O159" s="131" t="s">
        <v>2559</v>
      </c>
      <c r="P159" s="131"/>
      <c r="Q159" s="140" t="s">
        <v>2418</v>
      </c>
    </row>
    <row r="160" spans="1:17" ht="18" x14ac:dyDescent="0.25">
      <c r="A160" s="131" t="str">
        <f>VLOOKUP(E160,'LISTADO ATM'!$A$2:$C$898,3,0)</f>
        <v>DISTRITO NACIONAL</v>
      </c>
      <c r="B160" s="126">
        <v>3335903659</v>
      </c>
      <c r="C160" s="133">
        <v>44346.880219907405</v>
      </c>
      <c r="D160" s="133" t="s">
        <v>2449</v>
      </c>
      <c r="E160" s="124">
        <v>147</v>
      </c>
      <c r="F160" s="131" t="str">
        <f>VLOOKUP(E160,VIP!$A$2:$O13603,2,0)</f>
        <v>DRBR147</v>
      </c>
      <c r="G160" s="131" t="str">
        <f>VLOOKUP(E160,'LISTADO ATM'!$A$2:$B$897,2,0)</f>
        <v xml:space="preserve">ATM Kiosco Megacentro I </v>
      </c>
      <c r="H160" s="131" t="str">
        <f>VLOOKUP(E160,VIP!$A$2:$O18466,7,FALSE)</f>
        <v>Si</v>
      </c>
      <c r="I160" s="131" t="str">
        <f>VLOOKUP(E160,VIP!$A$2:$O10431,8,FALSE)</f>
        <v>Si</v>
      </c>
      <c r="J160" s="131" t="str">
        <f>VLOOKUP(E160,VIP!$A$2:$O10381,8,FALSE)</f>
        <v>Si</v>
      </c>
      <c r="K160" s="131" t="str">
        <f>VLOOKUP(E160,VIP!$A$2:$O13955,6,0)</f>
        <v>NO</v>
      </c>
      <c r="L160" s="141" t="s">
        <v>2442</v>
      </c>
      <c r="M160" s="132" t="s">
        <v>2446</v>
      </c>
      <c r="N160" s="132" t="s">
        <v>2453</v>
      </c>
      <c r="O160" s="131" t="s">
        <v>2454</v>
      </c>
      <c r="P160" s="131"/>
      <c r="Q160" s="140" t="s">
        <v>2442</v>
      </c>
    </row>
    <row r="161" spans="1:17" ht="18" x14ac:dyDescent="0.25">
      <c r="A161" s="131" t="str">
        <f>VLOOKUP(E161,'LISTADO ATM'!$A$2:$C$898,3,0)</f>
        <v>NORTE</v>
      </c>
      <c r="B161" s="126">
        <v>3335903660</v>
      </c>
      <c r="C161" s="133">
        <v>44346.882118055553</v>
      </c>
      <c r="D161" s="133" t="s">
        <v>2470</v>
      </c>
      <c r="E161" s="124">
        <v>151</v>
      </c>
      <c r="F161" s="131" t="str">
        <f>VLOOKUP(E161,VIP!$A$2:$O13602,2,0)</f>
        <v>DRBR151</v>
      </c>
      <c r="G161" s="131" t="str">
        <f>VLOOKUP(E161,'LISTADO ATM'!$A$2:$B$897,2,0)</f>
        <v xml:space="preserve">ATM Oficina Nagua </v>
      </c>
      <c r="H161" s="131" t="str">
        <f>VLOOKUP(E161,VIP!$A$2:$O18465,7,FALSE)</f>
        <v>Si</v>
      </c>
      <c r="I161" s="131" t="str">
        <f>VLOOKUP(E161,VIP!$A$2:$O10430,8,FALSE)</f>
        <v>Si</v>
      </c>
      <c r="J161" s="131" t="str">
        <f>VLOOKUP(E161,VIP!$A$2:$O10380,8,FALSE)</f>
        <v>Si</v>
      </c>
      <c r="K161" s="131" t="str">
        <f>VLOOKUP(E161,VIP!$A$2:$O13954,6,0)</f>
        <v>SI</v>
      </c>
      <c r="L161" s="141" t="s">
        <v>2418</v>
      </c>
      <c r="M161" s="132" t="s">
        <v>2446</v>
      </c>
      <c r="N161" s="132" t="s">
        <v>2453</v>
      </c>
      <c r="O161" s="131" t="s">
        <v>2471</v>
      </c>
      <c r="P161" s="131"/>
      <c r="Q161" s="140" t="s">
        <v>2418</v>
      </c>
    </row>
    <row r="162" spans="1:17" ht="18" x14ac:dyDescent="0.25">
      <c r="A162" s="131" t="str">
        <f>VLOOKUP(E162,'LISTADO ATM'!$A$2:$C$898,3,0)</f>
        <v>NORTE</v>
      </c>
      <c r="B162" s="126">
        <v>3335903661</v>
      </c>
      <c r="C162" s="133">
        <v>44346.891446759262</v>
      </c>
      <c r="D162" s="133" t="s">
        <v>2470</v>
      </c>
      <c r="E162" s="124">
        <v>256</v>
      </c>
      <c r="F162" s="131" t="str">
        <f>VLOOKUP(E162,VIP!$A$2:$O13601,2,0)</f>
        <v>DRBR256</v>
      </c>
      <c r="G162" s="131" t="str">
        <f>VLOOKUP(E162,'LISTADO ATM'!$A$2:$B$897,2,0)</f>
        <v xml:space="preserve">ATM Oficina Licey Al Medio </v>
      </c>
      <c r="H162" s="131" t="str">
        <f>VLOOKUP(E162,VIP!$A$2:$O18464,7,FALSE)</f>
        <v>Si</v>
      </c>
      <c r="I162" s="131" t="str">
        <f>VLOOKUP(E162,VIP!$A$2:$O10429,8,FALSE)</f>
        <v>Si</v>
      </c>
      <c r="J162" s="131" t="str">
        <f>VLOOKUP(E162,VIP!$A$2:$O10379,8,FALSE)</f>
        <v>Si</v>
      </c>
      <c r="K162" s="131" t="str">
        <f>VLOOKUP(E162,VIP!$A$2:$O13953,6,0)</f>
        <v>NO</v>
      </c>
      <c r="L162" s="141" t="s">
        <v>2418</v>
      </c>
      <c r="M162" s="132" t="s">
        <v>2446</v>
      </c>
      <c r="N162" s="132" t="s">
        <v>2453</v>
      </c>
      <c r="O162" s="131" t="s">
        <v>2471</v>
      </c>
      <c r="P162" s="131"/>
      <c r="Q162" s="140" t="s">
        <v>2418</v>
      </c>
    </row>
    <row r="163" spans="1:17" ht="18" x14ac:dyDescent="0.25">
      <c r="A163" s="131" t="str">
        <f>VLOOKUP(E163,'LISTADO ATM'!$A$2:$C$898,3,0)</f>
        <v>DISTRITO NACIONAL</v>
      </c>
      <c r="B163" s="126">
        <v>3335903662</v>
      </c>
      <c r="C163" s="133">
        <v>44346.893530092595</v>
      </c>
      <c r="D163" s="133" t="s">
        <v>2449</v>
      </c>
      <c r="E163" s="124">
        <v>302</v>
      </c>
      <c r="F163" s="131" t="str">
        <f>VLOOKUP(E163,VIP!$A$2:$O13600,2,0)</f>
        <v>DRBR302</v>
      </c>
      <c r="G163" s="131" t="str">
        <f>VLOOKUP(E163,'LISTADO ATM'!$A$2:$B$897,2,0)</f>
        <v xml:space="preserve">ATM S/M Aprezio Los Mameyes  </v>
      </c>
      <c r="H163" s="131" t="str">
        <f>VLOOKUP(E163,VIP!$A$2:$O18463,7,FALSE)</f>
        <v>Si</v>
      </c>
      <c r="I163" s="131" t="str">
        <f>VLOOKUP(E163,VIP!$A$2:$O10428,8,FALSE)</f>
        <v>Si</v>
      </c>
      <c r="J163" s="131" t="str">
        <f>VLOOKUP(E163,VIP!$A$2:$O10378,8,FALSE)</f>
        <v>Si</v>
      </c>
      <c r="K163" s="131" t="str">
        <f>VLOOKUP(E163,VIP!$A$2:$O13952,6,0)</f>
        <v>NO</v>
      </c>
      <c r="L163" s="141" t="s">
        <v>2442</v>
      </c>
      <c r="M163" s="132" t="s">
        <v>2446</v>
      </c>
      <c r="N163" s="132" t="s">
        <v>2453</v>
      </c>
      <c r="O163" s="131" t="s">
        <v>2454</v>
      </c>
      <c r="P163" s="131"/>
      <c r="Q163" s="140" t="s">
        <v>2442</v>
      </c>
    </row>
    <row r="164" spans="1:17" ht="18" x14ac:dyDescent="0.25">
      <c r="A164" s="131" t="str">
        <f>VLOOKUP(E164,'LISTADO ATM'!$A$2:$C$898,3,0)</f>
        <v>NORTE</v>
      </c>
      <c r="B164" s="126">
        <v>3335903663</v>
      </c>
      <c r="C164" s="133">
        <v>44346.901724537034</v>
      </c>
      <c r="D164" s="133" t="s">
        <v>2560</v>
      </c>
      <c r="E164" s="124">
        <v>373</v>
      </c>
      <c r="F164" s="131" t="str">
        <f>VLOOKUP(E164,VIP!$A$2:$O13599,2,0)</f>
        <v>DRBR373</v>
      </c>
      <c r="G164" s="131" t="str">
        <f>VLOOKUP(E164,'LISTADO ATM'!$A$2:$B$897,2,0)</f>
        <v>S/M Tangui Nagua</v>
      </c>
      <c r="H164" s="131" t="str">
        <f>VLOOKUP(E164,VIP!$A$2:$O18462,7,FALSE)</f>
        <v>N/A</v>
      </c>
      <c r="I164" s="131" t="str">
        <f>VLOOKUP(E164,VIP!$A$2:$O10427,8,FALSE)</f>
        <v>N/A</v>
      </c>
      <c r="J164" s="131" t="str">
        <f>VLOOKUP(E164,VIP!$A$2:$O10377,8,FALSE)</f>
        <v>N/A</v>
      </c>
      <c r="K164" s="131" t="str">
        <f>VLOOKUP(E164,VIP!$A$2:$O13951,6,0)</f>
        <v>N/A</v>
      </c>
      <c r="L164" s="141" t="s">
        <v>2418</v>
      </c>
      <c r="M164" s="132" t="s">
        <v>2446</v>
      </c>
      <c r="N164" s="132" t="s">
        <v>2453</v>
      </c>
      <c r="O164" s="131" t="s">
        <v>2559</v>
      </c>
      <c r="P164" s="131"/>
      <c r="Q164" s="140" t="s">
        <v>2418</v>
      </c>
    </row>
    <row r="165" spans="1:17" ht="18" x14ac:dyDescent="0.25">
      <c r="A165" s="131" t="str">
        <f>VLOOKUP(E165,'LISTADO ATM'!$A$2:$C$898,3,0)</f>
        <v>SUR</v>
      </c>
      <c r="B165" s="126">
        <v>3335903664</v>
      </c>
      <c r="C165" s="133">
        <v>44346.915798611109</v>
      </c>
      <c r="D165" s="133" t="s">
        <v>2470</v>
      </c>
      <c r="E165" s="124">
        <v>766</v>
      </c>
      <c r="F165" s="131" t="str">
        <f>VLOOKUP(E165,VIP!$A$2:$O13598,2,0)</f>
        <v>DRBR440</v>
      </c>
      <c r="G165" s="131" t="str">
        <f>VLOOKUP(E165,'LISTADO ATM'!$A$2:$B$897,2,0)</f>
        <v xml:space="preserve">ATM Oficina Azua II </v>
      </c>
      <c r="H165" s="131" t="str">
        <f>VLOOKUP(E165,VIP!$A$2:$O18461,7,FALSE)</f>
        <v>Si</v>
      </c>
      <c r="I165" s="131" t="str">
        <f>VLOOKUP(E165,VIP!$A$2:$O10426,8,FALSE)</f>
        <v>Si</v>
      </c>
      <c r="J165" s="131" t="str">
        <f>VLOOKUP(E165,VIP!$A$2:$O10376,8,FALSE)</f>
        <v>Si</v>
      </c>
      <c r="K165" s="131" t="str">
        <f>VLOOKUP(E165,VIP!$A$2:$O13950,6,0)</f>
        <v>SI</v>
      </c>
      <c r="L165" s="141" t="s">
        <v>2418</v>
      </c>
      <c r="M165" s="132" t="s">
        <v>2446</v>
      </c>
      <c r="N165" s="132" t="s">
        <v>2453</v>
      </c>
      <c r="O165" s="131" t="s">
        <v>2471</v>
      </c>
      <c r="P165" s="131"/>
      <c r="Q165" s="140" t="s">
        <v>2418</v>
      </c>
    </row>
    <row r="166" spans="1:17" ht="18" x14ac:dyDescent="0.25">
      <c r="A166" s="131" t="str">
        <f>VLOOKUP(E166,'LISTADO ATM'!$A$2:$C$898,3,0)</f>
        <v>ESTE</v>
      </c>
      <c r="B166" s="126">
        <v>3335903665</v>
      </c>
      <c r="C166" s="133">
        <v>44346.928680555553</v>
      </c>
      <c r="D166" s="133" t="s">
        <v>2470</v>
      </c>
      <c r="E166" s="124">
        <v>776</v>
      </c>
      <c r="F166" s="131" t="str">
        <f>VLOOKUP(E166,VIP!$A$2:$O13597,2,0)</f>
        <v>DRBR03D</v>
      </c>
      <c r="G166" s="131" t="str">
        <f>VLOOKUP(E166,'LISTADO ATM'!$A$2:$B$897,2,0)</f>
        <v xml:space="preserve">ATM Oficina Monte Plata </v>
      </c>
      <c r="H166" s="131" t="str">
        <f>VLOOKUP(E166,VIP!$A$2:$O18460,7,FALSE)</f>
        <v>Si</v>
      </c>
      <c r="I166" s="131" t="str">
        <f>VLOOKUP(E166,VIP!$A$2:$O10425,8,FALSE)</f>
        <v>Si</v>
      </c>
      <c r="J166" s="131" t="str">
        <f>VLOOKUP(E166,VIP!$A$2:$O10375,8,FALSE)</f>
        <v>Si</v>
      </c>
      <c r="K166" s="131" t="str">
        <f>VLOOKUP(E166,VIP!$A$2:$O13949,6,0)</f>
        <v>SI</v>
      </c>
      <c r="L166" s="141" t="s">
        <v>2418</v>
      </c>
      <c r="M166" s="132" t="s">
        <v>2446</v>
      </c>
      <c r="N166" s="132" t="s">
        <v>2453</v>
      </c>
      <c r="O166" s="131" t="s">
        <v>2471</v>
      </c>
      <c r="P166" s="131"/>
      <c r="Q166" s="140" t="s">
        <v>2418</v>
      </c>
    </row>
    <row r="167" spans="1:17" s="93" customFormat="1" ht="18" x14ac:dyDescent="0.25">
      <c r="A167" s="131" t="str">
        <f>VLOOKUP(E167,'LISTADO ATM'!$A$2:$C$898,3,0)</f>
        <v>NORTE</v>
      </c>
      <c r="B167" s="126">
        <v>3335903666</v>
      </c>
      <c r="C167" s="133">
        <v>44346.938402777778</v>
      </c>
      <c r="D167" s="133" t="s">
        <v>2470</v>
      </c>
      <c r="E167" s="124">
        <v>8</v>
      </c>
      <c r="F167" s="131" t="str">
        <f>VLOOKUP(E167,VIP!$A$2:$O13596,2,0)</f>
        <v>DRBR008</v>
      </c>
      <c r="G167" s="131" t="str">
        <f>VLOOKUP(E167,'LISTADO ATM'!$A$2:$B$897,2,0)</f>
        <v>ATM Autoservicio Yaque</v>
      </c>
      <c r="H167" s="131" t="str">
        <f>VLOOKUP(E167,VIP!$A$2:$O18459,7,FALSE)</f>
        <v>Si</v>
      </c>
      <c r="I167" s="131" t="str">
        <f>VLOOKUP(E167,VIP!$A$2:$O10424,8,FALSE)</f>
        <v>Si</v>
      </c>
      <c r="J167" s="131" t="str">
        <f>VLOOKUP(E167,VIP!$A$2:$O10374,8,FALSE)</f>
        <v>Si</v>
      </c>
      <c r="K167" s="131" t="str">
        <f>VLOOKUP(E167,VIP!$A$2:$O13948,6,0)</f>
        <v>NO</v>
      </c>
      <c r="L167" s="141" t="s">
        <v>2549</v>
      </c>
      <c r="M167" s="132" t="s">
        <v>2446</v>
      </c>
      <c r="N167" s="132" t="s">
        <v>2453</v>
      </c>
      <c r="O167" s="131" t="s">
        <v>2471</v>
      </c>
      <c r="P167" s="131"/>
      <c r="Q167" s="140" t="s">
        <v>2549</v>
      </c>
    </row>
    <row r="168" spans="1:17" s="93" customFormat="1" ht="18" x14ac:dyDescent="0.25">
      <c r="A168" s="131" t="str">
        <f>VLOOKUP(E168,'LISTADO ATM'!$A$2:$C$898,3,0)</f>
        <v>ESTE</v>
      </c>
      <c r="B168" s="126">
        <v>3335903667</v>
      </c>
      <c r="C168" s="133">
        <v>44346.988854166666</v>
      </c>
      <c r="D168" s="133" t="s">
        <v>2449</v>
      </c>
      <c r="E168" s="124">
        <v>158</v>
      </c>
      <c r="F168" s="131" t="str">
        <f>VLOOKUP(E168,VIP!$A$2:$O13604,2,0)</f>
        <v>DRBR158</v>
      </c>
      <c r="G168" s="131" t="str">
        <f>VLOOKUP(E168,'LISTADO ATM'!$A$2:$B$897,2,0)</f>
        <v xml:space="preserve">ATM Oficina Romana Norte </v>
      </c>
      <c r="H168" s="131" t="str">
        <f>VLOOKUP(E168,VIP!$A$2:$O18467,7,FALSE)</f>
        <v>Si</v>
      </c>
      <c r="I168" s="131" t="str">
        <f>VLOOKUP(E168,VIP!$A$2:$O10432,8,FALSE)</f>
        <v>Si</v>
      </c>
      <c r="J168" s="131" t="str">
        <f>VLOOKUP(E168,VIP!$A$2:$O10382,8,FALSE)</f>
        <v>Si</v>
      </c>
      <c r="K168" s="131" t="str">
        <f>VLOOKUP(E168,VIP!$A$2:$O13956,6,0)</f>
        <v>SI</v>
      </c>
      <c r="L168" s="141" t="s">
        <v>2418</v>
      </c>
      <c r="M168" s="132" t="s">
        <v>2446</v>
      </c>
      <c r="N168" s="132" t="s">
        <v>2453</v>
      </c>
      <c r="O168" s="131" t="s">
        <v>2454</v>
      </c>
      <c r="P168" s="131"/>
      <c r="Q168" s="140" t="s">
        <v>2418</v>
      </c>
    </row>
    <row r="169" spans="1:17" s="93" customFormat="1" ht="18" x14ac:dyDescent="0.25">
      <c r="A169" s="131" t="str">
        <f>VLOOKUP(E169,'LISTADO ATM'!$A$2:$C$898,3,0)</f>
        <v>SUR</v>
      </c>
      <c r="B169" s="126">
        <v>3335903668</v>
      </c>
      <c r="C169" s="133">
        <v>44347.028622685182</v>
      </c>
      <c r="D169" s="133" t="s">
        <v>2470</v>
      </c>
      <c r="E169" s="124">
        <v>699</v>
      </c>
      <c r="F169" s="131" t="str">
        <f>VLOOKUP(E169,VIP!$A$2:$O13603,2,0)</f>
        <v>DRBR699</v>
      </c>
      <c r="G169" s="131" t="str">
        <f>VLOOKUP(E169,'LISTADO ATM'!$A$2:$B$897,2,0)</f>
        <v>ATM S/M Bravo Bani</v>
      </c>
      <c r="H169" s="131" t="str">
        <f>VLOOKUP(E169,VIP!$A$2:$O18466,7,FALSE)</f>
        <v>NO</v>
      </c>
      <c r="I169" s="131" t="str">
        <f>VLOOKUP(E169,VIP!$A$2:$O10431,8,FALSE)</f>
        <v>SI</v>
      </c>
      <c r="J169" s="131" t="str">
        <f>VLOOKUP(E169,VIP!$A$2:$O10381,8,FALSE)</f>
        <v>SI</v>
      </c>
      <c r="K169" s="131" t="str">
        <f>VLOOKUP(E169,VIP!$A$2:$O13955,6,0)</f>
        <v>NO</v>
      </c>
      <c r="L169" s="141" t="s">
        <v>2442</v>
      </c>
      <c r="M169" s="132" t="s">
        <v>2446</v>
      </c>
      <c r="N169" s="132" t="s">
        <v>2453</v>
      </c>
      <c r="O169" s="131" t="s">
        <v>2471</v>
      </c>
      <c r="P169" s="131"/>
      <c r="Q169" s="140" t="s">
        <v>2442</v>
      </c>
    </row>
    <row r="170" spans="1:17" s="93" customFormat="1" ht="18" x14ac:dyDescent="0.25">
      <c r="A170" s="131" t="str">
        <f>VLOOKUP(E170,'LISTADO ATM'!$A$2:$C$898,3,0)</f>
        <v>SUR</v>
      </c>
      <c r="B170" s="126">
        <v>3335903669</v>
      </c>
      <c r="C170" s="133">
        <v>44347.030798611115</v>
      </c>
      <c r="D170" s="133" t="s">
        <v>2449</v>
      </c>
      <c r="E170" s="124">
        <v>891</v>
      </c>
      <c r="F170" s="131" t="str">
        <f>VLOOKUP(E170,VIP!$A$2:$O13602,2,0)</f>
        <v>DRBR891</v>
      </c>
      <c r="G170" s="131" t="str">
        <f>VLOOKUP(E170,'LISTADO ATM'!$A$2:$B$897,2,0)</f>
        <v xml:space="preserve">ATM Estación Texaco (Barahona) </v>
      </c>
      <c r="H170" s="131" t="str">
        <f>VLOOKUP(E170,VIP!$A$2:$O18465,7,FALSE)</f>
        <v>Si</v>
      </c>
      <c r="I170" s="131" t="str">
        <f>VLOOKUP(E170,VIP!$A$2:$O10430,8,FALSE)</f>
        <v>Si</v>
      </c>
      <c r="J170" s="131" t="str">
        <f>VLOOKUP(E170,VIP!$A$2:$O10380,8,FALSE)</f>
        <v>Si</v>
      </c>
      <c r="K170" s="131" t="str">
        <f>VLOOKUP(E170,VIP!$A$2:$O13954,6,0)</f>
        <v>NO</v>
      </c>
      <c r="L170" s="141" t="s">
        <v>2418</v>
      </c>
      <c r="M170" s="132" t="s">
        <v>2446</v>
      </c>
      <c r="N170" s="132" t="s">
        <v>2453</v>
      </c>
      <c r="O170" s="131" t="s">
        <v>2454</v>
      </c>
      <c r="P170" s="131"/>
      <c r="Q170" s="140" t="s">
        <v>2418</v>
      </c>
    </row>
    <row r="171" spans="1:17" s="93" customFormat="1" ht="18" x14ac:dyDescent="0.25">
      <c r="A171" s="131" t="str">
        <f>VLOOKUP(E171,'LISTADO ATM'!$A$2:$C$898,3,0)</f>
        <v>SUR</v>
      </c>
      <c r="B171" s="126">
        <v>3335903670</v>
      </c>
      <c r="C171" s="133">
        <v>44347.035694444443</v>
      </c>
      <c r="D171" s="133" t="s">
        <v>2470</v>
      </c>
      <c r="E171" s="124">
        <v>885</v>
      </c>
      <c r="F171" s="131" t="str">
        <f>VLOOKUP(E171,VIP!$A$2:$O13601,2,0)</f>
        <v>DRBR885</v>
      </c>
      <c r="G171" s="131" t="str">
        <f>VLOOKUP(E171,'LISTADO ATM'!$A$2:$B$897,2,0)</f>
        <v xml:space="preserve">ATM UNP Rancho Arriba </v>
      </c>
      <c r="H171" s="131" t="str">
        <f>VLOOKUP(E171,VIP!$A$2:$O18464,7,FALSE)</f>
        <v>Si</v>
      </c>
      <c r="I171" s="131" t="str">
        <f>VLOOKUP(E171,VIP!$A$2:$O10429,8,FALSE)</f>
        <v>Si</v>
      </c>
      <c r="J171" s="131" t="str">
        <f>VLOOKUP(E171,VIP!$A$2:$O10379,8,FALSE)</f>
        <v>Si</v>
      </c>
      <c r="K171" s="131" t="str">
        <f>VLOOKUP(E171,VIP!$A$2:$O13953,6,0)</f>
        <v>NO</v>
      </c>
      <c r="L171" s="141" t="s">
        <v>2442</v>
      </c>
      <c r="M171" s="132" t="s">
        <v>2446</v>
      </c>
      <c r="N171" s="132" t="s">
        <v>2453</v>
      </c>
      <c r="O171" s="131" t="s">
        <v>2471</v>
      </c>
      <c r="P171" s="131"/>
      <c r="Q171" s="140" t="s">
        <v>2442</v>
      </c>
    </row>
    <row r="172" spans="1:17" s="93" customFormat="1" ht="18" x14ac:dyDescent="0.25">
      <c r="A172" s="131" t="str">
        <f>VLOOKUP(E172,'LISTADO ATM'!$A$2:$C$898,3,0)</f>
        <v>SUR</v>
      </c>
      <c r="B172" s="126">
        <v>3335903671</v>
      </c>
      <c r="C172" s="133">
        <v>44347.056284722225</v>
      </c>
      <c r="D172" s="133" t="s">
        <v>2449</v>
      </c>
      <c r="E172" s="124">
        <v>880</v>
      </c>
      <c r="F172" s="131" t="str">
        <f>VLOOKUP(E172,VIP!$A$2:$O13600,2,0)</f>
        <v>DRBR880</v>
      </c>
      <c r="G172" s="131" t="str">
        <f>VLOOKUP(E172,'LISTADO ATM'!$A$2:$B$897,2,0)</f>
        <v xml:space="preserve">ATM Autoservicio Barahona II </v>
      </c>
      <c r="H172" s="131" t="str">
        <f>VLOOKUP(E172,VIP!$A$2:$O18463,7,FALSE)</f>
        <v>Si</v>
      </c>
      <c r="I172" s="131" t="str">
        <f>VLOOKUP(E172,VIP!$A$2:$O10428,8,FALSE)</f>
        <v>Si</v>
      </c>
      <c r="J172" s="131" t="str">
        <f>VLOOKUP(E172,VIP!$A$2:$O10378,8,FALSE)</f>
        <v>Si</v>
      </c>
      <c r="K172" s="131" t="str">
        <f>VLOOKUP(E172,VIP!$A$2:$O13952,6,0)</f>
        <v>SI</v>
      </c>
      <c r="L172" s="141" t="s">
        <v>2549</v>
      </c>
      <c r="M172" s="132" t="s">
        <v>2446</v>
      </c>
      <c r="N172" s="132" t="s">
        <v>2453</v>
      </c>
      <c r="O172" s="131" t="s">
        <v>2454</v>
      </c>
      <c r="P172" s="131"/>
      <c r="Q172" s="140" t="s">
        <v>2549</v>
      </c>
    </row>
    <row r="173" spans="1:17" s="93" customFormat="1" ht="18" x14ac:dyDescent="0.25">
      <c r="A173" s="131" t="str">
        <f>VLOOKUP(E173,'LISTADO ATM'!$A$2:$C$898,3,0)</f>
        <v>DISTRITO NACIONAL</v>
      </c>
      <c r="B173" s="126">
        <v>3335903672</v>
      </c>
      <c r="C173" s="133">
        <v>44347.058842592596</v>
      </c>
      <c r="D173" s="133" t="s">
        <v>2449</v>
      </c>
      <c r="E173" s="124">
        <v>925</v>
      </c>
      <c r="F173" s="131" t="str">
        <f>VLOOKUP(E173,VIP!$A$2:$O13599,2,0)</f>
        <v>DRBR24L</v>
      </c>
      <c r="G173" s="131" t="str">
        <f>VLOOKUP(E173,'LISTADO ATM'!$A$2:$B$897,2,0)</f>
        <v xml:space="preserve">ATM Oficina Plaza Lama Av. 27 de Febrero </v>
      </c>
      <c r="H173" s="131" t="str">
        <f>VLOOKUP(E173,VIP!$A$2:$O18462,7,FALSE)</f>
        <v>Si</v>
      </c>
      <c r="I173" s="131" t="str">
        <f>VLOOKUP(E173,VIP!$A$2:$O10427,8,FALSE)</f>
        <v>Si</v>
      </c>
      <c r="J173" s="131" t="str">
        <f>VLOOKUP(E173,VIP!$A$2:$O10377,8,FALSE)</f>
        <v>Si</v>
      </c>
      <c r="K173" s="131" t="str">
        <f>VLOOKUP(E173,VIP!$A$2:$O13951,6,0)</f>
        <v>SI</v>
      </c>
      <c r="L173" s="141" t="s">
        <v>2549</v>
      </c>
      <c r="M173" s="132" t="s">
        <v>2446</v>
      </c>
      <c r="N173" s="132" t="s">
        <v>2453</v>
      </c>
      <c r="O173" s="131" t="s">
        <v>2454</v>
      </c>
      <c r="P173" s="131"/>
      <c r="Q173" s="140" t="s">
        <v>2549</v>
      </c>
    </row>
    <row r="174" spans="1:17" s="93" customFormat="1" ht="18" x14ac:dyDescent="0.25">
      <c r="A174" s="131" t="str">
        <f>VLOOKUP(E174,'LISTADO ATM'!$A$2:$C$898,3,0)</f>
        <v>DISTRITO NACIONAL</v>
      </c>
      <c r="B174" s="126">
        <v>3335903673</v>
      </c>
      <c r="C174" s="133">
        <v>44347.063437500001</v>
      </c>
      <c r="D174" s="133" t="s">
        <v>2449</v>
      </c>
      <c r="E174" s="124">
        <v>318</v>
      </c>
      <c r="F174" s="131" t="str">
        <f>VLOOKUP(E174,VIP!$A$2:$O13598,2,0)</f>
        <v>DRBR318</v>
      </c>
      <c r="G174" s="131" t="str">
        <f>VLOOKUP(E174,'LISTADO ATM'!$A$2:$B$897,2,0)</f>
        <v>ATM Autoservicio Lope de Vega</v>
      </c>
      <c r="H174" s="131" t="str">
        <f>VLOOKUP(E174,VIP!$A$2:$O18461,7,FALSE)</f>
        <v>Si</v>
      </c>
      <c r="I174" s="131" t="str">
        <f>VLOOKUP(E174,VIP!$A$2:$O10426,8,FALSE)</f>
        <v>Si</v>
      </c>
      <c r="J174" s="131" t="str">
        <f>VLOOKUP(E174,VIP!$A$2:$O10376,8,FALSE)</f>
        <v>Si</v>
      </c>
      <c r="K174" s="131" t="str">
        <f>VLOOKUP(E174,VIP!$A$2:$O13950,6,0)</f>
        <v>NO</v>
      </c>
      <c r="L174" s="141" t="s">
        <v>2549</v>
      </c>
      <c r="M174" s="132" t="s">
        <v>2446</v>
      </c>
      <c r="N174" s="132" t="s">
        <v>2453</v>
      </c>
      <c r="O174" s="131" t="s">
        <v>2454</v>
      </c>
      <c r="P174" s="131"/>
      <c r="Q174" s="140" t="s">
        <v>2549</v>
      </c>
    </row>
    <row r="175" spans="1:17" ht="18" x14ac:dyDescent="0.25">
      <c r="A175" s="131" t="str">
        <f>VLOOKUP(E175,'LISTADO ATM'!$A$2:$C$898,3,0)</f>
        <v>DISTRITO NACIONAL</v>
      </c>
      <c r="B175" s="126">
        <v>3335903674</v>
      </c>
      <c r="C175" s="133">
        <v>44347.065081018518</v>
      </c>
      <c r="D175" s="133" t="s">
        <v>2470</v>
      </c>
      <c r="E175" s="124">
        <v>535</v>
      </c>
      <c r="F175" s="131" t="str">
        <f>VLOOKUP(E175,VIP!$A$2:$O13597,2,0)</f>
        <v>DRBR535</v>
      </c>
      <c r="G175" s="131" t="str">
        <f>VLOOKUP(E175,'LISTADO ATM'!$A$2:$B$897,2,0)</f>
        <v xml:space="preserve">ATM Autoservicio Torre III </v>
      </c>
      <c r="H175" s="131" t="str">
        <f>VLOOKUP(E175,VIP!$A$2:$O18460,7,FALSE)</f>
        <v>Si</v>
      </c>
      <c r="I175" s="131" t="str">
        <f>VLOOKUP(E175,VIP!$A$2:$O10425,8,FALSE)</f>
        <v>No</v>
      </c>
      <c r="J175" s="131" t="str">
        <f>VLOOKUP(E175,VIP!$A$2:$O10375,8,FALSE)</f>
        <v>No</v>
      </c>
      <c r="K175" s="131" t="str">
        <f>VLOOKUP(E175,VIP!$A$2:$O13949,6,0)</f>
        <v>SI</v>
      </c>
      <c r="L175" s="141" t="s">
        <v>2549</v>
      </c>
      <c r="M175" s="132" t="s">
        <v>2446</v>
      </c>
      <c r="N175" s="132" t="s">
        <v>2453</v>
      </c>
      <c r="O175" s="131" t="s">
        <v>2471</v>
      </c>
      <c r="P175" s="131"/>
      <c r="Q175" s="140" t="s">
        <v>2549</v>
      </c>
    </row>
    <row r="176" spans="1:17" ht="18" x14ac:dyDescent="0.25">
      <c r="A176" s="131" t="str">
        <f>VLOOKUP(E176,'LISTADO ATM'!$A$2:$C$898,3,0)</f>
        <v>SUR</v>
      </c>
      <c r="B176" s="126">
        <v>3335903676</v>
      </c>
      <c r="C176" s="133">
        <v>44347.170949074076</v>
      </c>
      <c r="D176" s="133" t="s">
        <v>2180</v>
      </c>
      <c r="E176" s="124">
        <v>45</v>
      </c>
      <c r="F176" s="131" t="str">
        <f>VLOOKUP(E176,VIP!$A$2:$O13606,2,0)</f>
        <v>DRBR045</v>
      </c>
      <c r="G176" s="131" t="str">
        <f>VLOOKUP(E176,'LISTADO ATM'!$A$2:$B$897,2,0)</f>
        <v xml:space="preserve">ATM Oficina Tamayo </v>
      </c>
      <c r="H176" s="131" t="str">
        <f>VLOOKUP(E176,VIP!$A$2:$O18469,7,FALSE)</f>
        <v>Si</v>
      </c>
      <c r="I176" s="131" t="str">
        <f>VLOOKUP(E176,VIP!$A$2:$O10434,8,FALSE)</f>
        <v>Si</v>
      </c>
      <c r="J176" s="131" t="str">
        <f>VLOOKUP(E176,VIP!$A$2:$O10384,8,FALSE)</f>
        <v>Si</v>
      </c>
      <c r="K176" s="131" t="str">
        <f>VLOOKUP(E176,VIP!$A$2:$O13958,6,0)</f>
        <v>SI</v>
      </c>
      <c r="L176" s="141" t="s">
        <v>2245</v>
      </c>
      <c r="M176" s="132" t="s">
        <v>2446</v>
      </c>
      <c r="N176" s="132" t="s">
        <v>2453</v>
      </c>
      <c r="O176" s="131" t="s">
        <v>2455</v>
      </c>
      <c r="P176" s="131"/>
      <c r="Q176" s="140" t="s">
        <v>2245</v>
      </c>
    </row>
    <row r="177" spans="1:17" ht="18" x14ac:dyDescent="0.25">
      <c r="A177" s="131" t="str">
        <f>VLOOKUP(E177,'LISTADO ATM'!$A$2:$C$898,3,0)</f>
        <v>DISTRITO NACIONAL</v>
      </c>
      <c r="B177" s="126">
        <v>3335903677</v>
      </c>
      <c r="C177" s="133">
        <v>44347.181516203702</v>
      </c>
      <c r="D177" s="133" t="s">
        <v>2180</v>
      </c>
      <c r="E177" s="124">
        <v>744</v>
      </c>
      <c r="F177" s="131" t="str">
        <f>VLOOKUP(E177,VIP!$A$2:$O13605,2,0)</f>
        <v>DRBR289</v>
      </c>
      <c r="G177" s="131" t="str">
        <f>VLOOKUP(E177,'LISTADO ATM'!$A$2:$B$897,2,0)</f>
        <v xml:space="preserve">ATM Multicentro La Sirena Venezuela </v>
      </c>
      <c r="H177" s="131" t="str">
        <f>VLOOKUP(E177,VIP!$A$2:$O18468,7,FALSE)</f>
        <v>Si</v>
      </c>
      <c r="I177" s="131" t="str">
        <f>VLOOKUP(E177,VIP!$A$2:$O10433,8,FALSE)</f>
        <v>Si</v>
      </c>
      <c r="J177" s="131" t="str">
        <f>VLOOKUP(E177,VIP!$A$2:$O10383,8,FALSE)</f>
        <v>Si</v>
      </c>
      <c r="K177" s="131" t="str">
        <f>VLOOKUP(E177,VIP!$A$2:$O13957,6,0)</f>
        <v>SI</v>
      </c>
      <c r="L177" s="141" t="s">
        <v>2245</v>
      </c>
      <c r="M177" s="132" t="s">
        <v>2446</v>
      </c>
      <c r="N177" s="132" t="s">
        <v>2453</v>
      </c>
      <c r="O177" s="131" t="s">
        <v>2455</v>
      </c>
      <c r="P177" s="131"/>
      <c r="Q177" s="140" t="s">
        <v>2245</v>
      </c>
    </row>
    <row r="178" spans="1:17" ht="18" x14ac:dyDescent="0.25">
      <c r="A178" s="131" t="str">
        <f>VLOOKUP(E178,'LISTADO ATM'!$A$2:$C$898,3,0)</f>
        <v>SUR</v>
      </c>
      <c r="B178" s="126">
        <v>3335903678</v>
      </c>
      <c r="C178" s="133">
        <v>44347.182592592595</v>
      </c>
      <c r="D178" s="133" t="s">
        <v>2180</v>
      </c>
      <c r="E178" s="124">
        <v>592</v>
      </c>
      <c r="F178" s="131" t="str">
        <f>VLOOKUP(E178,VIP!$A$2:$O13604,2,0)</f>
        <v>DRBR081</v>
      </c>
      <c r="G178" s="131" t="str">
        <f>VLOOKUP(E178,'LISTADO ATM'!$A$2:$B$897,2,0)</f>
        <v xml:space="preserve">ATM Centro de Caja San Cristóbal I </v>
      </c>
      <c r="H178" s="131" t="str">
        <f>VLOOKUP(E178,VIP!$A$2:$O18467,7,FALSE)</f>
        <v>Si</v>
      </c>
      <c r="I178" s="131" t="str">
        <f>VLOOKUP(E178,VIP!$A$2:$O10432,8,FALSE)</f>
        <v>Si</v>
      </c>
      <c r="J178" s="131" t="str">
        <f>VLOOKUP(E178,VIP!$A$2:$O10382,8,FALSE)</f>
        <v>Si</v>
      </c>
      <c r="K178" s="131" t="str">
        <f>VLOOKUP(E178,VIP!$A$2:$O13956,6,0)</f>
        <v>SI</v>
      </c>
      <c r="L178" s="141" t="s">
        <v>2245</v>
      </c>
      <c r="M178" s="132" t="s">
        <v>2446</v>
      </c>
      <c r="N178" s="132" t="s">
        <v>2453</v>
      </c>
      <c r="O178" s="131" t="s">
        <v>2455</v>
      </c>
      <c r="P178" s="131"/>
      <c r="Q178" s="140" t="s">
        <v>2245</v>
      </c>
    </row>
    <row r="179" spans="1:17" ht="18" x14ac:dyDescent="0.25">
      <c r="A179" s="131" t="str">
        <f>VLOOKUP(E179,'LISTADO ATM'!$A$2:$C$898,3,0)</f>
        <v>NORTE</v>
      </c>
      <c r="B179" s="126">
        <v>3335903679</v>
      </c>
      <c r="C179" s="133">
        <v>44347.204456018517</v>
      </c>
      <c r="D179" s="133" t="s">
        <v>2181</v>
      </c>
      <c r="E179" s="124">
        <v>854</v>
      </c>
      <c r="F179" s="131" t="str">
        <f>VLOOKUP(E179,VIP!$A$2:$O13603,2,0)</f>
        <v>DRBR854</v>
      </c>
      <c r="G179" s="131" t="str">
        <f>VLOOKUP(E179,'LISTADO ATM'!$A$2:$B$897,2,0)</f>
        <v xml:space="preserve">ATM Centro Comercial Blanco Batista </v>
      </c>
      <c r="H179" s="131" t="str">
        <f>VLOOKUP(E179,VIP!$A$2:$O18466,7,FALSE)</f>
        <v>Si</v>
      </c>
      <c r="I179" s="131" t="str">
        <f>VLOOKUP(E179,VIP!$A$2:$O10431,8,FALSE)</f>
        <v>Si</v>
      </c>
      <c r="J179" s="131" t="str">
        <f>VLOOKUP(E179,VIP!$A$2:$O10381,8,FALSE)</f>
        <v>Si</v>
      </c>
      <c r="K179" s="131" t="str">
        <f>VLOOKUP(E179,VIP!$A$2:$O13955,6,0)</f>
        <v>NO</v>
      </c>
      <c r="L179" s="141" t="s">
        <v>2219</v>
      </c>
      <c r="M179" s="132" t="s">
        <v>2446</v>
      </c>
      <c r="N179" s="132" t="s">
        <v>2453</v>
      </c>
      <c r="O179" s="131" t="s">
        <v>2550</v>
      </c>
      <c r="P179" s="131"/>
      <c r="Q179" s="140" t="s">
        <v>2219</v>
      </c>
    </row>
    <row r="180" spans="1:17" ht="18" x14ac:dyDescent="0.25">
      <c r="A180" s="131" t="str">
        <f>VLOOKUP(E180,'LISTADO ATM'!$A$2:$C$898,3,0)</f>
        <v>DISTRITO NACIONAL</v>
      </c>
      <c r="B180" s="126">
        <v>3335903680</v>
      </c>
      <c r="C180" s="133">
        <v>44347.20716435185</v>
      </c>
      <c r="D180" s="133" t="s">
        <v>2180</v>
      </c>
      <c r="E180" s="124">
        <v>858</v>
      </c>
      <c r="F180" s="131" t="str">
        <f>VLOOKUP(E180,VIP!$A$2:$O13602,2,0)</f>
        <v>DRBR858</v>
      </c>
      <c r="G180" s="131" t="str">
        <f>VLOOKUP(E180,'LISTADO ATM'!$A$2:$B$897,2,0)</f>
        <v xml:space="preserve">ATM Cooperativa Maestros (COOPNAMA) </v>
      </c>
      <c r="H180" s="131" t="str">
        <f>VLOOKUP(E180,VIP!$A$2:$O18465,7,FALSE)</f>
        <v>Si</v>
      </c>
      <c r="I180" s="131" t="str">
        <f>VLOOKUP(E180,VIP!$A$2:$O10430,8,FALSE)</f>
        <v>No</v>
      </c>
      <c r="J180" s="131" t="str">
        <f>VLOOKUP(E180,VIP!$A$2:$O10380,8,FALSE)</f>
        <v>No</v>
      </c>
      <c r="K180" s="131" t="str">
        <f>VLOOKUP(E180,VIP!$A$2:$O13954,6,0)</f>
        <v>NO</v>
      </c>
      <c r="L180" s="141" t="s">
        <v>2219</v>
      </c>
      <c r="M180" s="132" t="s">
        <v>2446</v>
      </c>
      <c r="N180" s="132" t="s">
        <v>2453</v>
      </c>
      <c r="O180" s="131" t="s">
        <v>2455</v>
      </c>
      <c r="P180" s="131"/>
      <c r="Q180" s="140" t="s">
        <v>2219</v>
      </c>
    </row>
    <row r="181" spans="1:17" ht="18" x14ac:dyDescent="0.25">
      <c r="A181" s="131" t="str">
        <f>VLOOKUP(E181,'LISTADO ATM'!$A$2:$C$898,3,0)</f>
        <v>DISTRITO NACIONAL</v>
      </c>
      <c r="B181" s="126">
        <v>3335903682</v>
      </c>
      <c r="C181" s="133">
        <v>44347.273738425924</v>
      </c>
      <c r="D181" s="133" t="s">
        <v>2180</v>
      </c>
      <c r="E181" s="124">
        <v>13</v>
      </c>
      <c r="F181" s="131" t="str">
        <f>VLOOKUP(E181,VIP!$A$2:$O13601,2,0)</f>
        <v>DRBR013</v>
      </c>
      <c r="G181" s="131" t="str">
        <f>VLOOKUP(E181,'LISTADO ATM'!$A$2:$B$897,2,0)</f>
        <v xml:space="preserve">ATM CDEEE </v>
      </c>
      <c r="H181" s="131" t="str">
        <f>VLOOKUP(E181,VIP!$A$2:$O18464,7,FALSE)</f>
        <v>Si</v>
      </c>
      <c r="I181" s="131" t="str">
        <f>VLOOKUP(E181,VIP!$A$2:$O10429,8,FALSE)</f>
        <v>Si</v>
      </c>
      <c r="J181" s="131" t="str">
        <f>VLOOKUP(E181,VIP!$A$2:$O10379,8,FALSE)</f>
        <v>Si</v>
      </c>
      <c r="K181" s="131" t="str">
        <f>VLOOKUP(E181,VIP!$A$2:$O13953,6,0)</f>
        <v>NO</v>
      </c>
      <c r="L181" s="141" t="s">
        <v>2466</v>
      </c>
      <c r="M181" s="132" t="s">
        <v>2446</v>
      </c>
      <c r="N181" s="132" t="s">
        <v>2453</v>
      </c>
      <c r="O181" s="131" t="s">
        <v>2455</v>
      </c>
      <c r="P181" s="131"/>
      <c r="Q181" s="140" t="s">
        <v>2466</v>
      </c>
    </row>
    <row r="182" spans="1:17" ht="18" x14ac:dyDescent="0.25">
      <c r="A182" s="131" t="str">
        <f>VLOOKUP(E182,'LISTADO ATM'!$A$2:$C$898,3,0)</f>
        <v>DISTRITO NACIONAL</v>
      </c>
      <c r="B182" s="126">
        <v>3335903683</v>
      </c>
      <c r="C182" s="133">
        <v>44347.275185185186</v>
      </c>
      <c r="D182" s="133" t="s">
        <v>2180</v>
      </c>
      <c r="E182" s="124">
        <v>239</v>
      </c>
      <c r="F182" s="131" t="str">
        <f>VLOOKUP(E182,VIP!$A$2:$O13600,2,0)</f>
        <v>DRBR239</v>
      </c>
      <c r="G182" s="131" t="str">
        <f>VLOOKUP(E182,'LISTADO ATM'!$A$2:$B$897,2,0)</f>
        <v xml:space="preserve">ATM Autobanco Charles de Gaulle </v>
      </c>
      <c r="H182" s="131" t="str">
        <f>VLOOKUP(E182,VIP!$A$2:$O18463,7,FALSE)</f>
        <v>Si</v>
      </c>
      <c r="I182" s="131" t="str">
        <f>VLOOKUP(E182,VIP!$A$2:$O10428,8,FALSE)</f>
        <v>Si</v>
      </c>
      <c r="J182" s="131" t="str">
        <f>VLOOKUP(E182,VIP!$A$2:$O10378,8,FALSE)</f>
        <v>Si</v>
      </c>
      <c r="K182" s="131" t="str">
        <f>VLOOKUP(E182,VIP!$A$2:$O13952,6,0)</f>
        <v>SI</v>
      </c>
      <c r="L182" s="141" t="s">
        <v>2219</v>
      </c>
      <c r="M182" s="132" t="s">
        <v>2446</v>
      </c>
      <c r="N182" s="132" t="s">
        <v>2453</v>
      </c>
      <c r="O182" s="131" t="s">
        <v>2455</v>
      </c>
      <c r="P182" s="131"/>
      <c r="Q182" s="140" t="s">
        <v>2219</v>
      </c>
    </row>
    <row r="183" spans="1:17" ht="18" x14ac:dyDescent="0.25">
      <c r="A183" s="131" t="str">
        <f>VLOOKUP(E183,'LISTADO ATM'!$A$2:$C$898,3,0)</f>
        <v>DISTRITO NACIONAL</v>
      </c>
      <c r="B183" s="126">
        <v>3335903684</v>
      </c>
      <c r="C183" s="133">
        <v>44347.297581018516</v>
      </c>
      <c r="D183" s="133" t="s">
        <v>2180</v>
      </c>
      <c r="E183" s="124">
        <v>43</v>
      </c>
      <c r="F183" s="131" t="str">
        <f>VLOOKUP(E183,VIP!$A$2:$O13599,2,0)</f>
        <v>DRBR043</v>
      </c>
      <c r="G183" s="131" t="str">
        <f>VLOOKUP(E183,'LISTADO ATM'!$A$2:$B$897,2,0)</f>
        <v xml:space="preserve">ATM Zona Franca San Isidro </v>
      </c>
      <c r="H183" s="131" t="str">
        <f>VLOOKUP(E183,VIP!$A$2:$O18462,7,FALSE)</f>
        <v>Si</v>
      </c>
      <c r="I183" s="131" t="str">
        <f>VLOOKUP(E183,VIP!$A$2:$O10427,8,FALSE)</f>
        <v>No</v>
      </c>
      <c r="J183" s="131" t="str">
        <f>VLOOKUP(E183,VIP!$A$2:$O10377,8,FALSE)</f>
        <v>No</v>
      </c>
      <c r="K183" s="131" t="str">
        <f>VLOOKUP(E183,VIP!$A$2:$O13951,6,0)</f>
        <v>NO</v>
      </c>
      <c r="L183" s="141" t="s">
        <v>2466</v>
      </c>
      <c r="M183" s="132" t="s">
        <v>2446</v>
      </c>
      <c r="N183" s="132" t="s">
        <v>2453</v>
      </c>
      <c r="O183" s="131" t="s">
        <v>2455</v>
      </c>
      <c r="P183" s="131"/>
      <c r="Q183" s="140" t="s">
        <v>2466</v>
      </c>
    </row>
    <row r="184" spans="1:17" ht="18" x14ac:dyDescent="0.25">
      <c r="A184" s="131" t="str">
        <f>VLOOKUP(E184,'LISTADO ATM'!$A$2:$C$898,3,0)</f>
        <v>SUR</v>
      </c>
      <c r="B184" s="126">
        <v>3335903686</v>
      </c>
      <c r="C184" s="133">
        <v>44347.302488425928</v>
      </c>
      <c r="D184" s="133" t="s">
        <v>2180</v>
      </c>
      <c r="E184" s="124">
        <v>584</v>
      </c>
      <c r="F184" s="131" t="str">
        <f>VLOOKUP(E184,VIP!$A$2:$O13598,2,0)</f>
        <v>DRBR404</v>
      </c>
      <c r="G184" s="131" t="str">
        <f>VLOOKUP(E184,'LISTADO ATM'!$A$2:$B$897,2,0)</f>
        <v xml:space="preserve">ATM Oficina San Cristóbal I </v>
      </c>
      <c r="H184" s="131" t="str">
        <f>VLOOKUP(E184,VIP!$A$2:$O18461,7,FALSE)</f>
        <v>Si</v>
      </c>
      <c r="I184" s="131" t="str">
        <f>VLOOKUP(E184,VIP!$A$2:$O10426,8,FALSE)</f>
        <v>Si</v>
      </c>
      <c r="J184" s="131" t="str">
        <f>VLOOKUP(E184,VIP!$A$2:$O10376,8,FALSE)</f>
        <v>Si</v>
      </c>
      <c r="K184" s="131" t="str">
        <f>VLOOKUP(E184,VIP!$A$2:$O13950,6,0)</f>
        <v>SI</v>
      </c>
      <c r="L184" s="141" t="s">
        <v>2466</v>
      </c>
      <c r="M184" s="132" t="s">
        <v>2446</v>
      </c>
      <c r="N184" s="132" t="s">
        <v>2453</v>
      </c>
      <c r="O184" s="131" t="s">
        <v>2455</v>
      </c>
      <c r="P184" s="131"/>
      <c r="Q184" s="140" t="s">
        <v>2466</v>
      </c>
    </row>
    <row r="185" spans="1:17" ht="18" x14ac:dyDescent="0.25">
      <c r="A185" s="131" t="str">
        <f>VLOOKUP(E185,'LISTADO ATM'!$A$2:$C$898,3,0)</f>
        <v>SUR</v>
      </c>
      <c r="B185" s="126">
        <v>3335903689</v>
      </c>
      <c r="C185" s="133">
        <v>44347.310752314814</v>
      </c>
      <c r="D185" s="133" t="s">
        <v>2470</v>
      </c>
      <c r="E185" s="124">
        <v>342</v>
      </c>
      <c r="F185" s="131" t="str">
        <f>VLOOKUP(E185,VIP!$A$2:$O13603,2,0)</f>
        <v>DRBR342</v>
      </c>
      <c r="G185" s="131" t="str">
        <f>VLOOKUP(E185,'LISTADO ATM'!$A$2:$B$897,2,0)</f>
        <v>ATM Oficina Obras Públicas Azua</v>
      </c>
      <c r="H185" s="131" t="str">
        <f>VLOOKUP(E185,VIP!$A$2:$O18466,7,FALSE)</f>
        <v>Si</v>
      </c>
      <c r="I185" s="131" t="str">
        <f>VLOOKUP(E185,VIP!$A$2:$O10431,8,FALSE)</f>
        <v>Si</v>
      </c>
      <c r="J185" s="131" t="str">
        <f>VLOOKUP(E185,VIP!$A$2:$O10381,8,FALSE)</f>
        <v>Si</v>
      </c>
      <c r="K185" s="131" t="str">
        <f>VLOOKUP(E185,VIP!$A$2:$O13955,6,0)</f>
        <v>SI</v>
      </c>
      <c r="L185" s="141" t="s">
        <v>2418</v>
      </c>
      <c r="M185" s="132" t="s">
        <v>2446</v>
      </c>
      <c r="N185" s="132" t="s">
        <v>2453</v>
      </c>
      <c r="O185" s="131" t="s">
        <v>2568</v>
      </c>
      <c r="P185" s="131"/>
      <c r="Q185" s="140" t="s">
        <v>2418</v>
      </c>
    </row>
    <row r="186" spans="1:17" ht="18" x14ac:dyDescent="0.25">
      <c r="A186" s="131" t="str">
        <f>VLOOKUP(E186,'LISTADO ATM'!$A$2:$C$898,3,0)</f>
        <v>NORTE</v>
      </c>
      <c r="B186" s="126">
        <v>3335903691</v>
      </c>
      <c r="C186" s="133">
        <v>44347.313344907408</v>
      </c>
      <c r="D186" s="133" t="s">
        <v>2470</v>
      </c>
      <c r="E186" s="124">
        <v>703</v>
      </c>
      <c r="F186" s="131" t="str">
        <f>VLOOKUP(E186,VIP!$A$2:$O13602,2,0)</f>
        <v>DRBR703</v>
      </c>
      <c r="G186" s="131" t="str">
        <f>VLOOKUP(E186,'LISTADO ATM'!$A$2:$B$897,2,0)</f>
        <v xml:space="preserve">ATM Oficina El Mamey Los Hidalgos </v>
      </c>
      <c r="H186" s="131" t="str">
        <f>VLOOKUP(E186,VIP!$A$2:$O18465,7,FALSE)</f>
        <v>Si</v>
      </c>
      <c r="I186" s="131" t="str">
        <f>VLOOKUP(E186,VIP!$A$2:$O10430,8,FALSE)</f>
        <v>Si</v>
      </c>
      <c r="J186" s="131" t="str">
        <f>VLOOKUP(E186,VIP!$A$2:$O10380,8,FALSE)</f>
        <v>Si</v>
      </c>
      <c r="K186" s="131" t="str">
        <f>VLOOKUP(E186,VIP!$A$2:$O13954,6,0)</f>
        <v>NO</v>
      </c>
      <c r="L186" s="141" t="s">
        <v>2442</v>
      </c>
      <c r="M186" s="132" t="s">
        <v>2446</v>
      </c>
      <c r="N186" s="132" t="s">
        <v>2453</v>
      </c>
      <c r="O186" s="131" t="s">
        <v>2568</v>
      </c>
      <c r="P186" s="131"/>
      <c r="Q186" s="140" t="s">
        <v>2442</v>
      </c>
    </row>
    <row r="187" spans="1:17" ht="18" x14ac:dyDescent="0.25">
      <c r="A187" s="131" t="str">
        <f>VLOOKUP(E187,'LISTADO ATM'!$A$2:$C$898,3,0)</f>
        <v>DISTRITO NACIONAL</v>
      </c>
      <c r="B187" s="126">
        <v>3335903692</v>
      </c>
      <c r="C187" s="133">
        <v>44347.313784722224</v>
      </c>
      <c r="D187" s="133" t="s">
        <v>2180</v>
      </c>
      <c r="E187" s="124">
        <v>26</v>
      </c>
      <c r="F187" s="131" t="str">
        <f>VLOOKUP(E187,VIP!$A$2:$O13601,2,0)</f>
        <v>DRBR221</v>
      </c>
      <c r="G187" s="131" t="str">
        <f>VLOOKUP(E187,'LISTADO ATM'!$A$2:$B$897,2,0)</f>
        <v>ATM S/M Jumbo San Isidro</v>
      </c>
      <c r="H187" s="131" t="str">
        <f>VLOOKUP(E187,VIP!$A$2:$O18464,7,FALSE)</f>
        <v>Si</v>
      </c>
      <c r="I187" s="131" t="str">
        <f>VLOOKUP(E187,VIP!$A$2:$O10429,8,FALSE)</f>
        <v>Si</v>
      </c>
      <c r="J187" s="131" t="str">
        <f>VLOOKUP(E187,VIP!$A$2:$O10379,8,FALSE)</f>
        <v>Si</v>
      </c>
      <c r="K187" s="131" t="str">
        <f>VLOOKUP(E187,VIP!$A$2:$O13953,6,0)</f>
        <v>NO</v>
      </c>
      <c r="L187" s="141" t="s">
        <v>2219</v>
      </c>
      <c r="M187" s="132" t="s">
        <v>2446</v>
      </c>
      <c r="N187" s="132" t="s">
        <v>2453</v>
      </c>
      <c r="O187" s="131" t="s">
        <v>2455</v>
      </c>
      <c r="P187" s="131"/>
      <c r="Q187" s="140" t="s">
        <v>2219</v>
      </c>
    </row>
    <row r="188" spans="1:17" ht="18" x14ac:dyDescent="0.25">
      <c r="A188" s="131" t="str">
        <f>VLOOKUP(E188,'LISTADO ATM'!$A$2:$C$898,3,0)</f>
        <v>DISTRITO NACIONAL</v>
      </c>
      <c r="B188" s="126">
        <v>3335903696</v>
      </c>
      <c r="C188" s="133">
        <v>44347.315879629627</v>
      </c>
      <c r="D188" s="133" t="s">
        <v>2449</v>
      </c>
      <c r="E188" s="124">
        <v>967</v>
      </c>
      <c r="F188" s="131" t="str">
        <f>VLOOKUP(E188,VIP!$A$2:$O13600,2,0)</f>
        <v>DRBR967</v>
      </c>
      <c r="G188" s="131" t="str">
        <f>VLOOKUP(E188,'LISTADO ATM'!$A$2:$B$897,2,0)</f>
        <v xml:space="preserve">ATM UNP Hiper Olé Autopista Duarte </v>
      </c>
      <c r="H188" s="131" t="str">
        <f>VLOOKUP(E188,VIP!$A$2:$O18463,7,FALSE)</f>
        <v>Si</v>
      </c>
      <c r="I188" s="131" t="str">
        <f>VLOOKUP(E188,VIP!$A$2:$O10428,8,FALSE)</f>
        <v>Si</v>
      </c>
      <c r="J188" s="131" t="str">
        <f>VLOOKUP(E188,VIP!$A$2:$O10378,8,FALSE)</f>
        <v>Si</v>
      </c>
      <c r="K188" s="131" t="str">
        <f>VLOOKUP(E188,VIP!$A$2:$O13952,6,0)</f>
        <v>NO</v>
      </c>
      <c r="L188" s="141" t="s">
        <v>2567</v>
      </c>
      <c r="M188" s="132" t="s">
        <v>2446</v>
      </c>
      <c r="N188" s="132" t="s">
        <v>2453</v>
      </c>
      <c r="O188" s="131" t="s">
        <v>2454</v>
      </c>
      <c r="P188" s="131"/>
      <c r="Q188" s="140" t="s">
        <v>2567</v>
      </c>
    </row>
    <row r="189" spans="1:17" ht="18" x14ac:dyDescent="0.25">
      <c r="A189" s="192" t="str">
        <f>VLOOKUP(E189,'LISTADO ATM'!$A$2:$C$898,3,0)</f>
        <v>DISTRITO NACIONAL</v>
      </c>
      <c r="B189" s="193">
        <v>3335903708</v>
      </c>
      <c r="C189" s="194">
        <v>44347.320162037038</v>
      </c>
      <c r="D189" s="194" t="s">
        <v>2180</v>
      </c>
      <c r="E189" s="195">
        <v>149</v>
      </c>
      <c r="F189" s="192" t="str">
        <f>VLOOKUP(E189,VIP!$A$2:$O13599,2,0)</f>
        <v>DRBR149</v>
      </c>
      <c r="G189" s="192" t="str">
        <f>VLOOKUP(E189,'LISTADO ATM'!$A$2:$B$897,2,0)</f>
        <v>ATM Estación Metro Concepción</v>
      </c>
      <c r="H189" s="192" t="str">
        <f>VLOOKUP(E189,VIP!$A$2:$O18462,7,FALSE)</f>
        <v>N/A</v>
      </c>
      <c r="I189" s="192" t="str">
        <f>VLOOKUP(E189,VIP!$A$2:$O10427,8,FALSE)</f>
        <v>N/A</v>
      </c>
      <c r="J189" s="192" t="str">
        <f>VLOOKUP(E189,VIP!$A$2:$O10377,8,FALSE)</f>
        <v>N/A</v>
      </c>
      <c r="K189" s="192" t="str">
        <f>VLOOKUP(E189,VIP!$A$2:$O13951,6,0)</f>
        <v>N/A</v>
      </c>
      <c r="L189" s="196" t="s">
        <v>2466</v>
      </c>
      <c r="M189" s="197" t="s">
        <v>2446</v>
      </c>
      <c r="N189" s="197" t="s">
        <v>2453</v>
      </c>
      <c r="O189" s="192" t="s">
        <v>2455</v>
      </c>
      <c r="P189" s="192"/>
      <c r="Q189" s="198" t="s">
        <v>2466</v>
      </c>
    </row>
  </sheetData>
  <autoFilter ref="A4:Q4">
    <sortState ref="A5:Q18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26" zoomScaleNormal="100" workbookViewId="0">
      <selection activeCell="G150" sqref="G150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x14ac:dyDescent="0.25">
      <c r="A1" s="168" t="s">
        <v>2150</v>
      </c>
      <c r="B1" s="169"/>
      <c r="C1" s="169"/>
      <c r="D1" s="169"/>
      <c r="E1" s="170"/>
    </row>
    <row r="2" spans="1:5" ht="25.5" x14ac:dyDescent="0.25">
      <c r="A2" s="171" t="s">
        <v>2451</v>
      </c>
      <c r="B2" s="172"/>
      <c r="C2" s="172"/>
      <c r="D2" s="172"/>
      <c r="E2" s="173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44347.708333333336</v>
      </c>
      <c r="C4" s="95"/>
      <c r="D4" s="95"/>
      <c r="E4" s="103"/>
    </row>
    <row r="5" spans="1:5" ht="18.75" thickBot="1" x14ac:dyDescent="0.3">
      <c r="A5" s="101" t="s">
        <v>2414</v>
      </c>
      <c r="B5" s="123">
        <v>44347.25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38"/>
    </row>
    <row r="10" spans="1:5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90"/>
      <c r="E10" s="128"/>
    </row>
    <row r="11" spans="1:5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90"/>
      <c r="E11" s="128"/>
    </row>
    <row r="12" spans="1:5" ht="18" x14ac:dyDescent="0.25">
      <c r="A12" s="94" t="e">
        <f>VLOOKUP(B12,'[1]LISTADO ATM'!$A$2:$C$822,3,0)</f>
        <v>#N/A</v>
      </c>
      <c r="B12" s="124"/>
      <c r="C12" s="126" t="e">
        <f>VLOOKUP(B12,'[1]LISTADO ATM'!$A$2:$B$822,2,0)</f>
        <v>#N/A</v>
      </c>
      <c r="D12" s="190"/>
      <c r="E12" s="128"/>
    </row>
    <row r="13" spans="1:5" ht="18" x14ac:dyDescent="0.25">
      <c r="A13" s="94" t="e">
        <f>VLOOKUP(B13,'[1]LISTADO ATM'!$A$2:$C$822,3,0)</f>
        <v>#N/A</v>
      </c>
      <c r="B13" s="124"/>
      <c r="C13" s="126" t="e">
        <f>VLOOKUP(B13,'[1]LISTADO ATM'!$A$2:$B$822,2,0)</f>
        <v>#N/A</v>
      </c>
      <c r="D13" s="190"/>
      <c r="E13" s="128"/>
    </row>
    <row r="14" spans="1:5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90"/>
      <c r="E14" s="128"/>
    </row>
    <row r="15" spans="1:5" ht="18.75" thickBot="1" x14ac:dyDescent="0.3">
      <c r="A15" s="97" t="s">
        <v>2473</v>
      </c>
      <c r="B15" s="139">
        <f>COUNT(B9:B9)</f>
        <v>0</v>
      </c>
      <c r="C15" s="177"/>
      <c r="D15" s="178"/>
      <c r="E15" s="179"/>
    </row>
    <row r="16" spans="1:5" x14ac:dyDescent="0.25">
      <c r="B16" s="99"/>
      <c r="E16" s="99"/>
    </row>
    <row r="17" spans="1:5" ht="18" x14ac:dyDescent="0.25">
      <c r="A17" s="174" t="s">
        <v>2474</v>
      </c>
      <c r="B17" s="175"/>
      <c r="C17" s="175"/>
      <c r="D17" s="175"/>
      <c r="E17" s="176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e">
        <f>VLOOKUP(B19,'[1]LISTADO ATM'!$A$2:$C$822,3,0)</f>
        <v>#N/A</v>
      </c>
      <c r="B19" s="124"/>
      <c r="C19" s="126" t="e">
        <f>VLOOKUP(B19,'[1]LISTADO ATM'!$A$2:$B$822,2,0)</f>
        <v>#N/A</v>
      </c>
      <c r="D19" s="125" t="s">
        <v>2544</v>
      </c>
      <c r="E19" s="126"/>
    </row>
    <row r="20" spans="1:5" ht="18" x14ac:dyDescent="0.25">
      <c r="A20" s="94" t="e">
        <f>VLOOKUP(B20,'[1]LISTADO ATM'!$A$2:$C$822,3,0)</f>
        <v>#N/A</v>
      </c>
      <c r="B20" s="124"/>
      <c r="C20" s="126" t="e">
        <f>VLOOKUP(B20,'[1]LISTADO ATM'!$A$2:$B$822,2,0)</f>
        <v>#N/A</v>
      </c>
      <c r="D20" s="190"/>
      <c r="E20" s="191"/>
    </row>
    <row r="21" spans="1:5" ht="18" x14ac:dyDescent="0.25">
      <c r="A21" s="94" t="e">
        <f>VLOOKUP(B21,'[1]LISTADO ATM'!$A$2:$C$822,3,0)</f>
        <v>#N/A</v>
      </c>
      <c r="B21" s="124"/>
      <c r="C21" s="126" t="e">
        <f>VLOOKUP(B21,'[1]LISTADO ATM'!$A$2:$B$822,2,0)</f>
        <v>#N/A</v>
      </c>
      <c r="D21" s="190"/>
      <c r="E21" s="191"/>
    </row>
    <row r="22" spans="1:5" ht="18" x14ac:dyDescent="0.25">
      <c r="A22" s="94" t="e">
        <f>VLOOKUP(B22,'[1]LISTADO ATM'!$A$2:$C$822,3,0)</f>
        <v>#N/A</v>
      </c>
      <c r="B22" s="124"/>
      <c r="C22" s="126" t="e">
        <f>VLOOKUP(B22,'[1]LISTADO ATM'!$A$2:$B$822,2,0)</f>
        <v>#N/A</v>
      </c>
      <c r="D22" s="190"/>
      <c r="E22" s="191"/>
    </row>
    <row r="23" spans="1:5" ht="18.75" thickBot="1" x14ac:dyDescent="0.3">
      <c r="A23" s="97" t="s">
        <v>2473</v>
      </c>
      <c r="B23" s="139">
        <f>COUNT(B19:B19)</f>
        <v>0</v>
      </c>
      <c r="C23" s="177"/>
      <c r="D23" s="178"/>
      <c r="E23" s="179"/>
    </row>
    <row r="24" spans="1:5" ht="15.75" thickBot="1" x14ac:dyDescent="0.3">
      <c r="B24" s="99"/>
      <c r="E24" s="99"/>
    </row>
    <row r="25" spans="1:5" ht="18.75" thickBot="1" x14ac:dyDescent="0.3">
      <c r="A25" s="160" t="s">
        <v>2475</v>
      </c>
      <c r="B25" s="161"/>
      <c r="C25" s="161"/>
      <c r="D25" s="161"/>
      <c r="E25" s="162"/>
    </row>
    <row r="26" spans="1:5" ht="18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24" t="str">
        <f>VLOOKUP(B27,'[1]LISTADO ATM'!$A$2:$C$822,3,0)</f>
        <v>DISTRITO NACIONAL</v>
      </c>
      <c r="B27" s="124">
        <v>593</v>
      </c>
      <c r="C27" s="124" t="str">
        <f>VLOOKUP(B27,'[1]LISTADO ATM'!$A$2:$B$822,2,0)</f>
        <v xml:space="preserve">ATM Ministerio Fuerzas Armadas II </v>
      </c>
      <c r="D27" s="127" t="s">
        <v>2437</v>
      </c>
      <c r="E27" s="128">
        <v>3335902252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24" t="str">
        <f>VLOOKUP(B28,'[1]LISTADO ATM'!$A$2:$B$822,2,0)</f>
        <v xml:space="preserve">ATM Oficina Los Alcarrizos </v>
      </c>
      <c r="D28" s="127" t="s">
        <v>2437</v>
      </c>
      <c r="E28" s="128">
        <v>3335903168</v>
      </c>
    </row>
    <row r="29" spans="1:5" ht="18" x14ac:dyDescent="0.25">
      <c r="A29" s="124" t="str">
        <f>VLOOKUP(B29,'[1]LISTADO ATM'!$A$2:$C$822,3,0)</f>
        <v>ESTE</v>
      </c>
      <c r="B29" s="124">
        <v>634</v>
      </c>
      <c r="C29" s="124" t="str">
        <f>VLOOKUP(B29,'[1]LISTADO ATM'!$A$2:$B$822,2,0)</f>
        <v xml:space="preserve">ATM Ayuntamiento Los Llanos (SPM) </v>
      </c>
      <c r="D29" s="127" t="s">
        <v>2437</v>
      </c>
      <c r="E29" s="128">
        <v>3335903358</v>
      </c>
    </row>
    <row r="30" spans="1:5" ht="18" x14ac:dyDescent="0.25">
      <c r="A30" s="124" t="str">
        <f>VLOOKUP(B30,'[1]LISTADO ATM'!$A$2:$C$822,3,0)</f>
        <v>DISTRITO NACIONAL</v>
      </c>
      <c r="B30" s="124">
        <v>165</v>
      </c>
      <c r="C30" s="124" t="str">
        <f>VLOOKUP(B30,'[1]LISTADO ATM'!$A$2:$B$822,2,0)</f>
        <v>ATM Autoservicio Megacentro</v>
      </c>
      <c r="D30" s="127" t="s">
        <v>2437</v>
      </c>
      <c r="E30" s="128">
        <v>3335903407</v>
      </c>
    </row>
    <row r="31" spans="1:5" ht="18" x14ac:dyDescent="0.25">
      <c r="A31" s="124" t="str">
        <f>VLOOKUP(B31,'[1]LISTADO ATM'!$A$2:$C$822,3,0)</f>
        <v>DISTRITO NACIONAL</v>
      </c>
      <c r="B31" s="124">
        <v>701</v>
      </c>
      <c r="C31" s="124" t="str">
        <f>VLOOKUP(B31,'[1]LISTADO ATM'!$A$2:$B$822,2,0)</f>
        <v>ATM Autoservicio Los Alcarrizos</v>
      </c>
      <c r="D31" s="127" t="s">
        <v>2437</v>
      </c>
      <c r="E31" s="128">
        <v>3335903447</v>
      </c>
    </row>
    <row r="32" spans="1:5" ht="18" x14ac:dyDescent="0.25">
      <c r="A32" s="124" t="str">
        <f>VLOOKUP(B32,'[1]LISTADO ATM'!$A$2:$C$822,3,0)</f>
        <v>DISTRITO NACIONAL</v>
      </c>
      <c r="B32" s="124">
        <v>887</v>
      </c>
      <c r="C32" s="124" t="str">
        <f>VLOOKUP(B32,'[1]LISTADO ATM'!$A$2:$B$822,2,0)</f>
        <v>ATM S/M Bravo Los Proceres</v>
      </c>
      <c r="D32" s="127" t="s">
        <v>2437</v>
      </c>
      <c r="E32" s="128">
        <v>3335903448</v>
      </c>
    </row>
    <row r="33" spans="1:5" ht="18" x14ac:dyDescent="0.25">
      <c r="A33" s="124" t="str">
        <f>VLOOKUP(B33,'[1]LISTADO ATM'!$A$2:$C$822,3,0)</f>
        <v>SUR</v>
      </c>
      <c r="B33" s="124">
        <v>781</v>
      </c>
      <c r="C33" s="124" t="str">
        <f>VLOOKUP(B33,'[1]LISTADO ATM'!$A$2:$B$822,2,0)</f>
        <v xml:space="preserve">ATM Estación Isla Barahona </v>
      </c>
      <c r="D33" s="127" t="s">
        <v>2437</v>
      </c>
      <c r="E33" s="128">
        <v>3335903449</v>
      </c>
    </row>
    <row r="34" spans="1:5" ht="18" x14ac:dyDescent="0.25">
      <c r="A34" s="124" t="str">
        <f>VLOOKUP(B34,'[1]LISTADO ATM'!$A$2:$C$822,3,0)</f>
        <v>NORTE</v>
      </c>
      <c r="B34" s="124">
        <v>431</v>
      </c>
      <c r="C34" s="124" t="str">
        <f>VLOOKUP(B34,'[1]LISTADO ATM'!$A$2:$B$822,2,0)</f>
        <v xml:space="preserve">ATM Autoservicio Sol (Santiago) </v>
      </c>
      <c r="D34" s="127" t="s">
        <v>2437</v>
      </c>
      <c r="E34" s="128">
        <v>3335903461</v>
      </c>
    </row>
    <row r="35" spans="1:5" ht="18" x14ac:dyDescent="0.25">
      <c r="A35" s="124" t="str">
        <f>VLOOKUP(B35,'[1]LISTADO ATM'!$A$2:$C$822,3,0)</f>
        <v>NORTE</v>
      </c>
      <c r="B35" s="124">
        <v>749</v>
      </c>
      <c r="C35" s="124" t="str">
        <f>VLOOKUP(B35,'[1]LISTADO ATM'!$A$2:$B$822,2,0)</f>
        <v xml:space="preserve">ATM Oficina Yaque </v>
      </c>
      <c r="D35" s="127" t="s">
        <v>2437</v>
      </c>
      <c r="E35" s="128">
        <v>3335903466</v>
      </c>
    </row>
    <row r="36" spans="1:5" ht="18" x14ac:dyDescent="0.25">
      <c r="A36" s="124" t="str">
        <f>VLOOKUP(B36,'[1]LISTADO ATM'!$A$2:$C$822,3,0)</f>
        <v>NORTE</v>
      </c>
      <c r="B36" s="124">
        <v>142</v>
      </c>
      <c r="C36" s="124" t="str">
        <f>VLOOKUP(B36,'[1]LISTADO ATM'!$A$2:$B$822,2,0)</f>
        <v xml:space="preserve">ATM Centro de Caja Galerías Bonao </v>
      </c>
      <c r="D36" s="127" t="s">
        <v>2437</v>
      </c>
      <c r="E36" s="128">
        <v>3335903469</v>
      </c>
    </row>
    <row r="37" spans="1:5" ht="18" x14ac:dyDescent="0.25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2437</v>
      </c>
      <c r="E37" s="128">
        <v>3335903479</v>
      </c>
    </row>
    <row r="38" spans="1:5" ht="18" x14ac:dyDescent="0.25">
      <c r="A38" s="124" t="str">
        <f>VLOOKUP(B38,'[1]LISTADO ATM'!$A$2:$C$822,3,0)</f>
        <v>NORTE</v>
      </c>
      <c r="B38" s="124">
        <v>950</v>
      </c>
      <c r="C38" s="124" t="str">
        <f>VLOOKUP(B38,'[1]LISTADO ATM'!$A$2:$B$822,2,0)</f>
        <v xml:space="preserve">ATM Oficina Monterrico </v>
      </c>
      <c r="D38" s="127" t="s">
        <v>2437</v>
      </c>
      <c r="E38" s="128">
        <v>3335903480</v>
      </c>
    </row>
    <row r="39" spans="1:5" ht="18" x14ac:dyDescent="0.25">
      <c r="A39" s="124" t="str">
        <f>VLOOKUP(B39,'[1]LISTADO ATM'!$A$2:$C$822,3,0)</f>
        <v>NORTE</v>
      </c>
      <c r="B39" s="124">
        <v>965</v>
      </c>
      <c r="C39" s="124" t="str">
        <f>VLOOKUP(B39,'[1]LISTADO ATM'!$A$2:$B$822,2,0)</f>
        <v xml:space="preserve">ATM S/M La Fuente FUN (Santiago) </v>
      </c>
      <c r="D39" s="127" t="s">
        <v>2437</v>
      </c>
      <c r="E39" s="128">
        <v>3335903481</v>
      </c>
    </row>
    <row r="40" spans="1:5" ht="18" x14ac:dyDescent="0.25">
      <c r="A40" s="124" t="str">
        <f>VLOOKUP(B40,'[1]LISTADO ATM'!$A$2:$C$822,3,0)</f>
        <v>ESTE</v>
      </c>
      <c r="B40" s="124">
        <v>268</v>
      </c>
      <c r="C40" s="124" t="str">
        <f>VLOOKUP(B40,'[1]LISTADO ATM'!$A$2:$B$822,2,0)</f>
        <v xml:space="preserve">ATM Autobanco La Altagracia (Higuey) </v>
      </c>
      <c r="D40" s="127" t="s">
        <v>2437</v>
      </c>
      <c r="E40" s="128">
        <v>3335903490</v>
      </c>
    </row>
    <row r="41" spans="1:5" ht="18" x14ac:dyDescent="0.25">
      <c r="A41" s="124" t="str">
        <f>VLOOKUP(B41,'[1]LISTADO ATM'!$A$2:$C$822,3,0)</f>
        <v>SUR</v>
      </c>
      <c r="B41" s="124">
        <v>403</v>
      </c>
      <c r="C41" s="124" t="str">
        <f>VLOOKUP(B41,'[1]LISTADO ATM'!$A$2:$B$822,2,0)</f>
        <v xml:space="preserve">ATM Oficina Vicente Noble </v>
      </c>
      <c r="D41" s="127" t="s">
        <v>2437</v>
      </c>
      <c r="E41" s="128">
        <v>3335903491</v>
      </c>
    </row>
    <row r="42" spans="1:5" ht="18" x14ac:dyDescent="0.25">
      <c r="A42" s="124" t="str">
        <f>VLOOKUP(B42,'[1]LISTADO ATM'!$A$2:$C$822,3,0)</f>
        <v>DISTRITO NACIONAL</v>
      </c>
      <c r="B42" s="124">
        <v>325</v>
      </c>
      <c r="C42" s="124" t="str">
        <f>VLOOKUP(B42,'[1]LISTADO ATM'!$A$2:$B$822,2,0)</f>
        <v>ATM Casa Edwin</v>
      </c>
      <c r="D42" s="127" t="s">
        <v>2437</v>
      </c>
      <c r="E42" s="128">
        <v>3335903492</v>
      </c>
    </row>
    <row r="43" spans="1:5" ht="18" x14ac:dyDescent="0.25">
      <c r="A43" s="124" t="str">
        <f>VLOOKUP(B43,'[1]LISTADO ATM'!$A$2:$C$822,3,0)</f>
        <v>NORTE</v>
      </c>
      <c r="B43" s="124">
        <v>119</v>
      </c>
      <c r="C43" s="124" t="str">
        <f>VLOOKUP(B43,'[1]LISTADO ATM'!$A$2:$B$822,2,0)</f>
        <v>ATM Oficina La Barranquita</v>
      </c>
      <c r="D43" s="127" t="s">
        <v>2437</v>
      </c>
      <c r="E43" s="128">
        <v>3335903495</v>
      </c>
    </row>
    <row r="44" spans="1:5" ht="18" x14ac:dyDescent="0.25">
      <c r="A44" s="124" t="str">
        <f>VLOOKUP(B44,'[1]LISTADO ATM'!$A$2:$C$822,3,0)</f>
        <v>DISTRITO NACIONAL</v>
      </c>
      <c r="B44" s="124">
        <v>525</v>
      </c>
      <c r="C44" s="124" t="str">
        <f>VLOOKUP(B44,'[1]LISTADO ATM'!$A$2:$B$822,2,0)</f>
        <v>ATM S/M Bravo Las Americas</v>
      </c>
      <c r="D44" s="127" t="s">
        <v>2437</v>
      </c>
      <c r="E44" s="128">
        <v>3335903496</v>
      </c>
    </row>
    <row r="45" spans="1:5" ht="18" x14ac:dyDescent="0.25">
      <c r="A45" s="124" t="str">
        <f>VLOOKUP(B45,'[1]LISTADO ATM'!$A$2:$C$822,3,0)</f>
        <v>ESTE</v>
      </c>
      <c r="B45" s="124">
        <v>842</v>
      </c>
      <c r="C45" s="124" t="str">
        <f>VLOOKUP(B45,'[1]LISTADO ATM'!$A$2:$B$822,2,0)</f>
        <v xml:space="preserve">ATM Plaza Orense II (La Romana) </v>
      </c>
      <c r="D45" s="127" t="s">
        <v>2437</v>
      </c>
      <c r="E45" s="128">
        <v>3335903497</v>
      </c>
    </row>
    <row r="46" spans="1:5" ht="18" x14ac:dyDescent="0.25">
      <c r="A46" s="124" t="str">
        <f>VLOOKUP(B46,'[1]LISTADO ATM'!$A$2:$C$822,3,0)</f>
        <v>NORTE</v>
      </c>
      <c r="B46" s="124">
        <v>304</v>
      </c>
      <c r="C46" s="124" t="str">
        <f>VLOOKUP(B46,'[1]LISTADO ATM'!$A$2:$B$822,2,0)</f>
        <v xml:space="preserve">ATM Multicentro La Sirena Estrella Sadhala </v>
      </c>
      <c r="D46" s="127" t="s">
        <v>2437</v>
      </c>
      <c r="E46" s="128">
        <v>3335903498</v>
      </c>
    </row>
    <row r="47" spans="1:5" ht="18" x14ac:dyDescent="0.25">
      <c r="A47" s="124" t="str">
        <f>VLOOKUP(B47,'[1]LISTADO ATM'!$A$2:$C$822,3,0)</f>
        <v>DISTRITO NACIONAL</v>
      </c>
      <c r="B47" s="124">
        <v>821</v>
      </c>
      <c r="C47" s="124" t="str">
        <f>VLOOKUP(B47,'[1]LISTADO ATM'!$A$2:$B$822,2,0)</f>
        <v xml:space="preserve">ATM S/M Bravo Churchill </v>
      </c>
      <c r="D47" s="127" t="s">
        <v>2437</v>
      </c>
      <c r="E47" s="128">
        <v>3335903499</v>
      </c>
    </row>
    <row r="48" spans="1:5" ht="18" x14ac:dyDescent="0.25">
      <c r="A48" s="124" t="str">
        <f>VLOOKUP(B48,'[1]LISTADO ATM'!$A$2:$C$822,3,0)</f>
        <v>ESTE</v>
      </c>
      <c r="B48" s="124">
        <v>104</v>
      </c>
      <c r="C48" s="124" t="str">
        <f>VLOOKUP(B48,'[1]LISTADO ATM'!$A$2:$B$822,2,0)</f>
        <v xml:space="preserve">ATM Jumbo Higuey </v>
      </c>
      <c r="D48" s="127" t="s">
        <v>2437</v>
      </c>
      <c r="E48" s="128">
        <v>3335903503</v>
      </c>
    </row>
    <row r="49" spans="1:5" ht="18" x14ac:dyDescent="0.25">
      <c r="A49" s="124" t="str">
        <f>VLOOKUP(B49,'[1]LISTADO ATM'!$A$2:$C$822,3,0)</f>
        <v>NORTE</v>
      </c>
      <c r="B49" s="124">
        <v>774</v>
      </c>
      <c r="C49" s="124" t="str">
        <f>VLOOKUP(B49,'[1]LISTADO ATM'!$A$2:$B$822,2,0)</f>
        <v xml:space="preserve">ATM Oficina Montecristi </v>
      </c>
      <c r="D49" s="127" t="s">
        <v>2437</v>
      </c>
      <c r="E49" s="128">
        <v>3335903525</v>
      </c>
    </row>
    <row r="50" spans="1:5" ht="18" x14ac:dyDescent="0.25">
      <c r="A50" s="124" t="str">
        <f>VLOOKUP(B50,'[1]LISTADO ATM'!$A$2:$C$822,3,0)</f>
        <v>DISTRITO NACIONAL</v>
      </c>
      <c r="B50" s="124">
        <v>192</v>
      </c>
      <c r="C50" s="124" t="str">
        <f>VLOOKUP(B50,'[1]LISTADO ATM'!$A$2:$B$822,2,0)</f>
        <v xml:space="preserve">ATM Autobanco Luperón II </v>
      </c>
      <c r="D50" s="127" t="s">
        <v>2437</v>
      </c>
      <c r="E50" s="128">
        <v>3335903527</v>
      </c>
    </row>
    <row r="51" spans="1:5" ht="18" x14ac:dyDescent="0.25">
      <c r="A51" s="124" t="str">
        <f>VLOOKUP(B51,'[1]LISTADO ATM'!$A$2:$C$822,3,0)</f>
        <v>SUR</v>
      </c>
      <c r="B51" s="124">
        <v>182</v>
      </c>
      <c r="C51" s="124" t="str">
        <f>VLOOKUP(B51,'[1]LISTADO ATM'!$A$2:$B$822,2,0)</f>
        <v xml:space="preserve">ATM Barahona Comb </v>
      </c>
      <c r="D51" s="127" t="s">
        <v>2437</v>
      </c>
      <c r="E51" s="128">
        <v>3335903528</v>
      </c>
    </row>
    <row r="52" spans="1:5" ht="18" x14ac:dyDescent="0.25">
      <c r="A52" s="124" t="str">
        <f>VLOOKUP(B52,'[1]LISTADO ATM'!$A$2:$C$822,3,0)</f>
        <v>SUR</v>
      </c>
      <c r="B52" s="124">
        <v>615</v>
      </c>
      <c r="C52" s="124" t="str">
        <f>VLOOKUP(B52,'[1]LISTADO ATM'!$A$2:$B$822,2,0)</f>
        <v xml:space="preserve">ATM Estación Sunix Cabral (Barahona) </v>
      </c>
      <c r="D52" s="127" t="s">
        <v>2437</v>
      </c>
      <c r="E52" s="128">
        <v>3335903542</v>
      </c>
    </row>
    <row r="53" spans="1:5" ht="18" x14ac:dyDescent="0.25">
      <c r="A53" s="124" t="str">
        <f>VLOOKUP(B53,'[1]LISTADO ATM'!$A$2:$C$822,3,0)</f>
        <v>DISTRITO NACIONAL</v>
      </c>
      <c r="B53" s="124">
        <v>722</v>
      </c>
      <c r="C53" s="124" t="str">
        <f>VLOOKUP(B53,'[1]LISTADO ATM'!$A$2:$B$822,2,0)</f>
        <v xml:space="preserve">ATM Oficina Charles de Gaulle III </v>
      </c>
      <c r="D53" s="127" t="s">
        <v>2437</v>
      </c>
      <c r="E53" s="128">
        <v>3335903560</v>
      </c>
    </row>
    <row r="54" spans="1:5" ht="18" x14ac:dyDescent="0.25">
      <c r="A54" s="124" t="str">
        <f>VLOOKUP(B54,'[1]LISTADO ATM'!$A$2:$C$822,3,0)</f>
        <v>DISTRITO NACIONAL</v>
      </c>
      <c r="B54" s="124">
        <v>424</v>
      </c>
      <c r="C54" s="124" t="str">
        <f>VLOOKUP(B54,'[1]LISTADO ATM'!$A$2:$B$822,2,0)</f>
        <v xml:space="preserve">ATM UNP Jumbo Luperón I </v>
      </c>
      <c r="D54" s="127" t="s">
        <v>2437</v>
      </c>
      <c r="E54" s="128">
        <v>3335903561</v>
      </c>
    </row>
    <row r="55" spans="1:5" ht="18" x14ac:dyDescent="0.25">
      <c r="A55" s="124" t="str">
        <f>VLOOKUP(B55,'[1]LISTADO ATM'!$A$2:$C$822,3,0)</f>
        <v>SUR</v>
      </c>
      <c r="B55" s="124">
        <v>767</v>
      </c>
      <c r="C55" s="124" t="str">
        <f>VLOOKUP(B55,'[1]LISTADO ATM'!$A$2:$B$822,2,0)</f>
        <v xml:space="preserve">ATM S/M Diverso (Azua) </v>
      </c>
      <c r="D55" s="127" t="s">
        <v>2437</v>
      </c>
      <c r="E55" s="128">
        <v>3335903564</v>
      </c>
    </row>
    <row r="56" spans="1:5" ht="18" x14ac:dyDescent="0.25">
      <c r="A56" s="124" t="str">
        <f>VLOOKUP(B56,'[1]LISTADO ATM'!$A$2:$C$822,3,0)</f>
        <v>ESTE</v>
      </c>
      <c r="B56" s="124">
        <v>963</v>
      </c>
      <c r="C56" s="124" t="str">
        <f>VLOOKUP(B56,'[1]LISTADO ATM'!$A$2:$B$822,2,0)</f>
        <v xml:space="preserve">ATM Multiplaza La Romana </v>
      </c>
      <c r="D56" s="127" t="s">
        <v>2437</v>
      </c>
      <c r="E56" s="128">
        <v>3335903565</v>
      </c>
    </row>
    <row r="57" spans="1:5" ht="18" x14ac:dyDescent="0.25">
      <c r="A57" s="124" t="str">
        <f>VLOOKUP(B57,'[1]LISTADO ATM'!$A$2:$C$822,3,0)</f>
        <v>SUR</v>
      </c>
      <c r="B57" s="124">
        <v>750</v>
      </c>
      <c r="C57" s="124" t="str">
        <f>VLOOKUP(B57,'[1]LISTADO ATM'!$A$2:$B$822,2,0)</f>
        <v xml:space="preserve">ATM UNP Duvergé </v>
      </c>
      <c r="D57" s="127" t="s">
        <v>2437</v>
      </c>
      <c r="E57" s="128">
        <v>3335903566</v>
      </c>
    </row>
    <row r="58" spans="1:5" ht="18" x14ac:dyDescent="0.25">
      <c r="A58" s="124" t="str">
        <f>VLOOKUP(B58,'[1]LISTADO ATM'!$A$2:$C$822,3,0)</f>
        <v>ESTE</v>
      </c>
      <c r="B58" s="124">
        <v>660</v>
      </c>
      <c r="C58" s="124" t="str">
        <f>VLOOKUP(B58,'[1]LISTADO ATM'!$A$2:$B$822,2,0)</f>
        <v>ATM Oficina Romana Norte II</v>
      </c>
      <c r="D58" s="127" t="s">
        <v>2437</v>
      </c>
      <c r="E58" s="128">
        <v>3335903572</v>
      </c>
    </row>
    <row r="59" spans="1:5" ht="18" x14ac:dyDescent="0.25">
      <c r="A59" s="124" t="str">
        <f>VLOOKUP(B59,'[1]LISTADO ATM'!$A$2:$C$822,3,0)</f>
        <v>DISTRITO NACIONAL</v>
      </c>
      <c r="B59" s="124">
        <v>516</v>
      </c>
      <c r="C59" s="124" t="str">
        <f>VLOOKUP(B59,'[1]LISTADO ATM'!$A$2:$B$822,2,0)</f>
        <v xml:space="preserve">ATM Oficina Gascue </v>
      </c>
      <c r="D59" s="127" t="s">
        <v>2437</v>
      </c>
      <c r="E59" s="128">
        <v>3335903573</v>
      </c>
    </row>
    <row r="60" spans="1:5" ht="18" x14ac:dyDescent="0.25">
      <c r="A60" s="124" t="str">
        <f>VLOOKUP(B60,'[1]LISTADO ATM'!$A$2:$C$822,3,0)</f>
        <v>DISTRITO NACIONAL</v>
      </c>
      <c r="B60" s="124">
        <v>813</v>
      </c>
      <c r="C60" s="124" t="str">
        <f>VLOOKUP(B60,'[1]LISTADO ATM'!$A$2:$B$822,2,0)</f>
        <v>ATM Oficina Occidental Mall</v>
      </c>
      <c r="D60" s="127" t="s">
        <v>2437</v>
      </c>
      <c r="E60" s="128">
        <v>3335903574</v>
      </c>
    </row>
    <row r="61" spans="1:5" ht="18" x14ac:dyDescent="0.25">
      <c r="A61" s="124" t="str">
        <f>VLOOKUP(B61,'[1]LISTADO ATM'!$A$2:$C$822,3,0)</f>
        <v>NORTE</v>
      </c>
      <c r="B61" s="124">
        <v>716</v>
      </c>
      <c r="C61" s="124" t="str">
        <f>VLOOKUP(B61,'[1]LISTADO ATM'!$A$2:$B$822,2,0)</f>
        <v xml:space="preserve">ATM Oficina Zona Franca (Santiago) </v>
      </c>
      <c r="D61" s="127" t="s">
        <v>2437</v>
      </c>
      <c r="E61" s="128">
        <v>3335903576</v>
      </c>
    </row>
    <row r="62" spans="1:5" ht="18" x14ac:dyDescent="0.25">
      <c r="A62" s="124" t="str">
        <f>VLOOKUP(B62,'[1]LISTADO ATM'!$A$2:$C$822,3,0)</f>
        <v>DISTRITO NACIONAL</v>
      </c>
      <c r="B62" s="124">
        <v>563</v>
      </c>
      <c r="C62" s="124" t="str">
        <f>VLOOKUP(B62,'[1]LISTADO ATM'!$A$2:$B$822,2,0)</f>
        <v xml:space="preserve">ATM Base Aérea San Isidro </v>
      </c>
      <c r="D62" s="127" t="s">
        <v>2437</v>
      </c>
      <c r="E62" s="128">
        <v>3335903577</v>
      </c>
    </row>
    <row r="63" spans="1:5" ht="18" x14ac:dyDescent="0.25">
      <c r="A63" s="124" t="str">
        <f>VLOOKUP(B63,'[1]LISTADO ATM'!$A$2:$C$822,3,0)</f>
        <v>NORTE</v>
      </c>
      <c r="B63" s="124">
        <v>157</v>
      </c>
      <c r="C63" s="124" t="str">
        <f>VLOOKUP(B63,'[1]LISTADO ATM'!$A$2:$B$822,2,0)</f>
        <v xml:space="preserve">ATM Oficina Samaná </v>
      </c>
      <c r="D63" s="127" t="s">
        <v>2437</v>
      </c>
      <c r="E63" s="128">
        <v>3335903580</v>
      </c>
    </row>
    <row r="64" spans="1:5" ht="18" x14ac:dyDescent="0.25">
      <c r="A64" s="124" t="str">
        <f>VLOOKUP(B64,'[1]LISTADO ATM'!$A$2:$C$822,3,0)</f>
        <v>DISTRITO NACIONAL</v>
      </c>
      <c r="B64" s="124">
        <v>85</v>
      </c>
      <c r="C64" s="124" t="str">
        <f>VLOOKUP(B64,'[1]LISTADO ATM'!$A$2:$B$822,2,0)</f>
        <v xml:space="preserve">ATM Oficina San Isidro (Fuerza Aérea) </v>
      </c>
      <c r="D64" s="127" t="s">
        <v>2437</v>
      </c>
      <c r="E64" s="128">
        <v>3335903582</v>
      </c>
    </row>
    <row r="65" spans="1:5" ht="18" x14ac:dyDescent="0.25">
      <c r="A65" s="124" t="str">
        <f>VLOOKUP(B65,'[1]LISTADO ATM'!$A$2:$C$822,3,0)</f>
        <v>NORTE</v>
      </c>
      <c r="B65" s="124">
        <v>396</v>
      </c>
      <c r="C65" s="124" t="str">
        <f>VLOOKUP(B65,'[1]LISTADO ATM'!$A$2:$B$822,2,0)</f>
        <v xml:space="preserve">ATM Oficina Plaza Ulloa (La Fuente) </v>
      </c>
      <c r="D65" s="127" t="s">
        <v>2437</v>
      </c>
      <c r="E65" s="128">
        <v>3335903585</v>
      </c>
    </row>
    <row r="66" spans="1:5" ht="18" x14ac:dyDescent="0.25">
      <c r="A66" s="124" t="str">
        <f>VLOOKUP(B66,'[1]LISTADO ATM'!$A$2:$C$822,3,0)</f>
        <v>ESTE</v>
      </c>
      <c r="B66" s="124">
        <v>609</v>
      </c>
      <c r="C66" s="124" t="str">
        <f>VLOOKUP(B66,'[1]LISTADO ATM'!$A$2:$B$822,2,0)</f>
        <v xml:space="preserve">ATM S/M Jumbo (San Pedro) </v>
      </c>
      <c r="D66" s="127" t="s">
        <v>2437</v>
      </c>
      <c r="E66" s="128">
        <v>3335903587</v>
      </c>
    </row>
    <row r="67" spans="1:5" ht="18" x14ac:dyDescent="0.25">
      <c r="A67" s="124" t="str">
        <f>VLOOKUP(B67,'[1]LISTADO ATM'!$A$2:$C$822,3,0)</f>
        <v>ESTE</v>
      </c>
      <c r="B67" s="124">
        <v>742</v>
      </c>
      <c r="C67" s="124" t="str">
        <f>VLOOKUP(B67,'[1]LISTADO ATM'!$A$2:$B$822,2,0)</f>
        <v xml:space="preserve">ATM Oficina Plaza del Rey (La Romana) </v>
      </c>
      <c r="D67" s="127" t="s">
        <v>2437</v>
      </c>
      <c r="E67" s="128">
        <v>3335903588</v>
      </c>
    </row>
    <row r="68" spans="1:5" ht="18" x14ac:dyDescent="0.25">
      <c r="A68" s="124" t="str">
        <f>VLOOKUP(B68,'[1]LISTADO ATM'!$A$2:$C$822,3,0)</f>
        <v>SUR</v>
      </c>
      <c r="B68" s="124">
        <v>733</v>
      </c>
      <c r="C68" s="124" t="str">
        <f>VLOOKUP(B68,'[1]LISTADO ATM'!$A$2:$B$822,2,0)</f>
        <v xml:space="preserve">ATM Zona Franca Perdenales </v>
      </c>
      <c r="D68" s="127" t="s">
        <v>2437</v>
      </c>
      <c r="E68" s="128">
        <v>3335903589</v>
      </c>
    </row>
    <row r="69" spans="1:5" ht="18" x14ac:dyDescent="0.25">
      <c r="A69" s="124" t="str">
        <f>VLOOKUP(B69,'[1]LISTADO ATM'!$A$2:$C$822,3,0)</f>
        <v>NORTE</v>
      </c>
      <c r="B69" s="124">
        <v>747</v>
      </c>
      <c r="C69" s="124" t="str">
        <f>VLOOKUP(B69,'[1]LISTADO ATM'!$A$2:$B$822,2,0)</f>
        <v xml:space="preserve">ATM Club BR (Santiago) </v>
      </c>
      <c r="D69" s="127" t="s">
        <v>2437</v>
      </c>
      <c r="E69" s="128">
        <v>3335903596</v>
      </c>
    </row>
    <row r="70" spans="1:5" ht="18" x14ac:dyDescent="0.25">
      <c r="A70" s="124" t="str">
        <f>VLOOKUP(B70,'[1]LISTADO ATM'!$A$2:$C$822,3,0)</f>
        <v>ESTE</v>
      </c>
      <c r="B70" s="124">
        <v>613</v>
      </c>
      <c r="C70" s="124" t="str">
        <f>VLOOKUP(B70,'[1]LISTADO ATM'!$A$2:$B$822,2,0)</f>
        <v xml:space="preserve">ATM Almacenes Zaglul (La Altagracia) </v>
      </c>
      <c r="D70" s="127" t="s">
        <v>2437</v>
      </c>
      <c r="E70" s="128">
        <v>3335903600</v>
      </c>
    </row>
    <row r="71" spans="1:5" ht="18" x14ac:dyDescent="0.25">
      <c r="A71" s="124" t="str">
        <f>VLOOKUP(B71,'[1]LISTADO ATM'!$A$2:$C$822,3,0)</f>
        <v>NORTE</v>
      </c>
      <c r="B71" s="124">
        <v>154</v>
      </c>
      <c r="C71" s="124" t="str">
        <f>VLOOKUP(B71,'[1]LISTADO ATM'!$A$2:$B$822,2,0)</f>
        <v xml:space="preserve">ATM Oficina Sánchez </v>
      </c>
      <c r="D71" s="127" t="s">
        <v>2437</v>
      </c>
      <c r="E71" s="128">
        <v>3335903603</v>
      </c>
    </row>
    <row r="72" spans="1:5" ht="18" x14ac:dyDescent="0.25">
      <c r="A72" s="124" t="str">
        <f>VLOOKUP(B72,'[1]LISTADO ATM'!$A$2:$C$822,3,0)</f>
        <v>DISTRITO NACIONAL</v>
      </c>
      <c r="B72" s="124">
        <v>425</v>
      </c>
      <c r="C72" s="124" t="str">
        <f>VLOOKUP(B72,'[1]LISTADO ATM'!$A$2:$B$822,2,0)</f>
        <v xml:space="preserve">ATM UNP Jumbo Luperón II </v>
      </c>
      <c r="D72" s="127" t="s">
        <v>2437</v>
      </c>
      <c r="E72" s="128">
        <v>3335903604</v>
      </c>
    </row>
    <row r="73" spans="1:5" ht="18" x14ac:dyDescent="0.25">
      <c r="A73" s="124" t="str">
        <f>VLOOKUP(B73,'[1]LISTADO ATM'!$A$2:$C$822,3,0)</f>
        <v>NORTE</v>
      </c>
      <c r="B73" s="124">
        <v>712</v>
      </c>
      <c r="C73" s="124" t="str">
        <f>VLOOKUP(B73,'[1]LISTADO ATM'!$A$2:$B$822,2,0)</f>
        <v xml:space="preserve">ATM Oficina Imbert </v>
      </c>
      <c r="D73" s="127" t="s">
        <v>2437</v>
      </c>
      <c r="E73" s="128">
        <v>3335903605</v>
      </c>
    </row>
    <row r="74" spans="1:5" ht="18" x14ac:dyDescent="0.25">
      <c r="A74" s="124" t="str">
        <f>VLOOKUP(B74,'[1]LISTADO ATM'!$A$2:$C$822,3,0)</f>
        <v>ESTE</v>
      </c>
      <c r="B74" s="124">
        <v>612</v>
      </c>
      <c r="C74" s="124" t="str">
        <f>VLOOKUP(B74,'[1]LISTADO ATM'!$A$2:$B$822,2,0)</f>
        <v xml:space="preserve">ATM Plaza Orense (La Romana) </v>
      </c>
      <c r="D74" s="127" t="s">
        <v>2437</v>
      </c>
      <c r="E74" s="128">
        <v>3335903608</v>
      </c>
    </row>
    <row r="75" spans="1:5" ht="18" x14ac:dyDescent="0.25">
      <c r="A75" s="124" t="str">
        <f>VLOOKUP(B75,'[1]LISTADO ATM'!$A$2:$C$822,3,0)</f>
        <v>DISTRITO NACIONAL</v>
      </c>
      <c r="B75" s="124">
        <v>139</v>
      </c>
      <c r="C75" s="124" t="str">
        <f>VLOOKUP(B75,'[1]LISTADO ATM'!$A$2:$B$822,2,0)</f>
        <v xml:space="preserve">ATM Oficina Plaza Lama Zona Oriental I </v>
      </c>
      <c r="D75" s="127" t="s">
        <v>2437</v>
      </c>
      <c r="E75" s="128">
        <v>3335903609</v>
      </c>
    </row>
    <row r="76" spans="1:5" ht="18" x14ac:dyDescent="0.25">
      <c r="A76" s="124" t="str">
        <f>VLOOKUP(B76,'[1]LISTADO ATM'!$A$2:$C$822,3,0)</f>
        <v>DISTRITO NACIONAL</v>
      </c>
      <c r="B76" s="124">
        <v>406</v>
      </c>
      <c r="C76" s="124" t="str">
        <f>VLOOKUP(B76,'[1]LISTADO ATM'!$A$2:$B$822,2,0)</f>
        <v xml:space="preserve">ATM UNP Plaza Lama Máximo Gómez </v>
      </c>
      <c r="D76" s="127" t="s">
        <v>2437</v>
      </c>
      <c r="E76" s="128">
        <v>3335903615</v>
      </c>
    </row>
    <row r="77" spans="1:5" ht="18" x14ac:dyDescent="0.25">
      <c r="A77" s="124" t="str">
        <f>VLOOKUP(B77,'[1]LISTADO ATM'!$A$2:$C$822,3,0)</f>
        <v>ESTE</v>
      </c>
      <c r="B77" s="124">
        <v>912</v>
      </c>
      <c r="C77" s="124" t="str">
        <f>VLOOKUP(B77,'[1]LISTADO ATM'!$A$2:$B$822,2,0)</f>
        <v xml:space="preserve">ATM Oficina San Pedro II </v>
      </c>
      <c r="D77" s="127" t="s">
        <v>2437</v>
      </c>
      <c r="E77" s="128">
        <v>3335903616</v>
      </c>
    </row>
    <row r="78" spans="1:5" ht="18" x14ac:dyDescent="0.25">
      <c r="A78" s="124" t="str">
        <f>VLOOKUP(B78,'[1]LISTADO ATM'!$A$2:$C$822,3,0)</f>
        <v>ESTE</v>
      </c>
      <c r="B78" s="124">
        <v>117</v>
      </c>
      <c r="C78" s="124" t="str">
        <f>VLOOKUP(B78,'[1]LISTADO ATM'!$A$2:$B$822,2,0)</f>
        <v xml:space="preserve">ATM Oficina El Seybo </v>
      </c>
      <c r="D78" s="127" t="s">
        <v>2437</v>
      </c>
      <c r="E78" s="128">
        <v>3335903623</v>
      </c>
    </row>
    <row r="79" spans="1:5" ht="18" x14ac:dyDescent="0.25">
      <c r="A79" s="124" t="str">
        <f>VLOOKUP(B79,'[1]LISTADO ATM'!$A$2:$C$822,3,0)</f>
        <v>NORTE</v>
      </c>
      <c r="B79" s="124">
        <v>632</v>
      </c>
      <c r="C79" s="124" t="str">
        <f>VLOOKUP(B79,'[1]LISTADO ATM'!$A$2:$B$822,2,0)</f>
        <v xml:space="preserve">ATM Autobanco Gurabo </v>
      </c>
      <c r="D79" s="127" t="s">
        <v>2437</v>
      </c>
      <c r="E79" s="128">
        <v>3335903626</v>
      </c>
    </row>
    <row r="80" spans="1:5" ht="18" x14ac:dyDescent="0.25">
      <c r="A80" s="124" t="str">
        <f>VLOOKUP(B80,'[1]LISTADO ATM'!$A$2:$C$822,3,0)</f>
        <v>SUR</v>
      </c>
      <c r="B80" s="124">
        <v>783</v>
      </c>
      <c r="C80" s="124" t="str">
        <f>VLOOKUP(B80,'[1]LISTADO ATM'!$A$2:$B$822,2,0)</f>
        <v xml:space="preserve">ATM Autobanco Alfa y Omega (Barahona) </v>
      </c>
      <c r="D80" s="127" t="s">
        <v>2437</v>
      </c>
      <c r="E80" s="128">
        <v>3335903630</v>
      </c>
    </row>
    <row r="81" spans="1:5" ht="18" x14ac:dyDescent="0.25">
      <c r="A81" s="124" t="str">
        <f>VLOOKUP(B81,'[1]LISTADO ATM'!$A$2:$C$822,3,0)</f>
        <v>DISTRITO NACIONAL</v>
      </c>
      <c r="B81" s="124">
        <v>884</v>
      </c>
      <c r="C81" s="124" t="str">
        <f>VLOOKUP(B81,'[1]LISTADO ATM'!$A$2:$B$822,2,0)</f>
        <v xml:space="preserve">ATM UNP Olé Sabana Perdida </v>
      </c>
      <c r="D81" s="127" t="s">
        <v>2437</v>
      </c>
      <c r="E81" s="128">
        <v>3335903635</v>
      </c>
    </row>
    <row r="82" spans="1:5" ht="18" x14ac:dyDescent="0.25">
      <c r="A82" s="124" t="str">
        <f>VLOOKUP(B82,'[1]LISTADO ATM'!$A$2:$C$822,3,0)</f>
        <v>ESTE</v>
      </c>
      <c r="B82" s="124">
        <v>219</v>
      </c>
      <c r="C82" s="124" t="str">
        <f>VLOOKUP(B82,'[1]LISTADO ATM'!$A$2:$B$822,2,0)</f>
        <v xml:space="preserve">ATM Oficina La Altagracia (Higuey) </v>
      </c>
      <c r="D82" s="127" t="s">
        <v>2437</v>
      </c>
      <c r="E82" s="128">
        <v>3335903649</v>
      </c>
    </row>
    <row r="83" spans="1:5" ht="18" x14ac:dyDescent="0.25">
      <c r="A83" s="124" t="str">
        <f>VLOOKUP(B83,'[1]LISTADO ATM'!$A$2:$C$822,3,0)</f>
        <v>NORTE</v>
      </c>
      <c r="B83" s="124">
        <v>88</v>
      </c>
      <c r="C83" s="124" t="str">
        <f>VLOOKUP(B83,'[1]LISTADO ATM'!$A$2:$B$822,2,0)</f>
        <v xml:space="preserve">ATM S/M La Fuente (Santiago) </v>
      </c>
      <c r="D83" s="127" t="s">
        <v>2437</v>
      </c>
      <c r="E83" s="128">
        <v>3335903658</v>
      </c>
    </row>
    <row r="84" spans="1:5" ht="18" x14ac:dyDescent="0.25">
      <c r="A84" s="124" t="str">
        <f>VLOOKUP(B84,'[1]LISTADO ATM'!$A$2:$C$822,3,0)</f>
        <v>NORTE</v>
      </c>
      <c r="B84" s="124">
        <v>151</v>
      </c>
      <c r="C84" s="124" t="str">
        <f>VLOOKUP(B84,'[1]LISTADO ATM'!$A$2:$B$822,2,0)</f>
        <v xml:space="preserve">ATM Oficina Nagua </v>
      </c>
      <c r="D84" s="127" t="s">
        <v>2437</v>
      </c>
      <c r="E84" s="128">
        <v>3335903660</v>
      </c>
    </row>
    <row r="85" spans="1:5" ht="18" x14ac:dyDescent="0.25">
      <c r="A85" s="124" t="str">
        <f>VLOOKUP(B85,'[1]LISTADO ATM'!$A$2:$C$822,3,0)</f>
        <v>NORTE</v>
      </c>
      <c r="B85" s="124">
        <v>256</v>
      </c>
      <c r="C85" s="124" t="str">
        <f>VLOOKUP(B85,'[1]LISTADO ATM'!$A$2:$B$822,2,0)</f>
        <v xml:space="preserve">ATM Oficina Licey Al Medio </v>
      </c>
      <c r="D85" s="127" t="s">
        <v>2437</v>
      </c>
      <c r="E85" s="128">
        <v>3335903661</v>
      </c>
    </row>
    <row r="86" spans="1:5" ht="18" x14ac:dyDescent="0.25">
      <c r="A86" s="124" t="str">
        <f>VLOOKUP(B86,'[1]LISTADO ATM'!$A$2:$C$822,3,0)</f>
        <v>NORTE</v>
      </c>
      <c r="B86" s="124">
        <v>373</v>
      </c>
      <c r="C86" s="124" t="str">
        <f>VLOOKUP(B86,'[1]LISTADO ATM'!$A$2:$B$822,2,0)</f>
        <v>S/M Tangui Nagua</v>
      </c>
      <c r="D86" s="127" t="s">
        <v>2437</v>
      </c>
      <c r="E86" s="128">
        <v>3335903663</v>
      </c>
    </row>
    <row r="87" spans="1:5" ht="18" x14ac:dyDescent="0.25">
      <c r="A87" s="124" t="str">
        <f>VLOOKUP(B87,'[1]LISTADO ATM'!$A$2:$C$822,3,0)</f>
        <v>SUR</v>
      </c>
      <c r="B87" s="124">
        <v>766</v>
      </c>
      <c r="C87" s="124" t="str">
        <f>VLOOKUP(B87,'[1]LISTADO ATM'!$A$2:$B$822,2,0)</f>
        <v xml:space="preserve">ATM Oficina Azua II </v>
      </c>
      <c r="D87" s="127" t="s">
        <v>2437</v>
      </c>
      <c r="E87" s="128">
        <v>3335903664</v>
      </c>
    </row>
    <row r="88" spans="1:5" ht="18" x14ac:dyDescent="0.25">
      <c r="A88" s="124" t="str">
        <f>VLOOKUP(B88,'[1]LISTADO ATM'!$A$2:$C$822,3,0)</f>
        <v>ESTE</v>
      </c>
      <c r="B88" s="124">
        <v>776</v>
      </c>
      <c r="C88" s="124" t="str">
        <f>VLOOKUP(B88,'[1]LISTADO ATM'!$A$2:$B$822,2,0)</f>
        <v xml:space="preserve">ATM Oficina Monte Plata </v>
      </c>
      <c r="D88" s="127" t="s">
        <v>2437</v>
      </c>
      <c r="E88" s="128">
        <v>3335903665</v>
      </c>
    </row>
    <row r="89" spans="1:5" ht="18" x14ac:dyDescent="0.25">
      <c r="A89" s="124" t="str">
        <f>VLOOKUP(B89,'[1]LISTADO ATM'!$A$2:$C$822,3,0)</f>
        <v>ESTE</v>
      </c>
      <c r="B89" s="124">
        <v>158</v>
      </c>
      <c r="C89" s="124" t="str">
        <f>VLOOKUP(B89,'[1]LISTADO ATM'!$A$2:$B$822,2,0)</f>
        <v xml:space="preserve">ATM Oficina Romana Norte </v>
      </c>
      <c r="D89" s="127" t="s">
        <v>2437</v>
      </c>
      <c r="E89" s="128">
        <v>3335903667</v>
      </c>
    </row>
    <row r="90" spans="1:5" ht="18" x14ac:dyDescent="0.25">
      <c r="A90" s="124" t="str">
        <f>VLOOKUP(B90,'[1]LISTADO ATM'!$A$2:$C$822,3,0)</f>
        <v>SUR</v>
      </c>
      <c r="B90" s="124">
        <v>891</v>
      </c>
      <c r="C90" s="124" t="str">
        <f>VLOOKUP(B90,'[1]LISTADO ATM'!$A$2:$B$822,2,0)</f>
        <v xml:space="preserve">ATM Estación Texaco (Barahona) </v>
      </c>
      <c r="D90" s="127" t="s">
        <v>2437</v>
      </c>
      <c r="E90" s="128">
        <v>3335903669</v>
      </c>
    </row>
    <row r="91" spans="1:5" ht="18" x14ac:dyDescent="0.25">
      <c r="A91" s="124" t="str">
        <f>VLOOKUP(B91,'[1]LISTADO ATM'!$A$2:$C$822,3,0)</f>
        <v>DISTRITO NACIONAL</v>
      </c>
      <c r="B91" s="124">
        <v>493</v>
      </c>
      <c r="C91" s="124" t="str">
        <f>VLOOKUP(B91,'[1]LISTADO ATM'!$A$2:$B$822,2,0)</f>
        <v xml:space="preserve">ATM Oficina Haina Occidental II </v>
      </c>
      <c r="D91" s="127" t="s">
        <v>2437</v>
      </c>
      <c r="E91" s="128">
        <v>3335903567</v>
      </c>
    </row>
    <row r="92" spans="1:5" ht="18" x14ac:dyDescent="0.25">
      <c r="A92" s="124" t="str">
        <f>VLOOKUP(B92,'[1]LISTADO ATM'!$A$2:$C$822,3,0)</f>
        <v>SUR</v>
      </c>
      <c r="B92" s="124">
        <v>342</v>
      </c>
      <c r="C92" s="124" t="str">
        <f>VLOOKUP(B92,'[1]LISTADO ATM'!$A$2:$B$822,2,0)</f>
        <v>ATM Oficina Obras Públicas Azua</v>
      </c>
      <c r="D92" s="127" t="s">
        <v>2437</v>
      </c>
      <c r="E92" s="128">
        <v>3335903689</v>
      </c>
    </row>
    <row r="93" spans="1:5" ht="18" x14ac:dyDescent="0.25">
      <c r="A93" s="124" t="str">
        <f>VLOOKUP(B93,'[1]LISTADO ATM'!$A$2:$C$822,3,0)</f>
        <v>DISTRITO NACIONAL</v>
      </c>
      <c r="B93" s="124">
        <v>967</v>
      </c>
      <c r="C93" s="124" t="str">
        <f>VLOOKUP(B93,'[1]LISTADO ATM'!$A$2:$B$822,2,0)</f>
        <v xml:space="preserve">ATM UNP Hiper Olé Autopista Duarte </v>
      </c>
      <c r="D93" s="127" t="s">
        <v>2437</v>
      </c>
      <c r="E93" s="128">
        <v>3335903696</v>
      </c>
    </row>
    <row r="94" spans="1:5" ht="18.75" thickBot="1" x14ac:dyDescent="0.3">
      <c r="A94" s="116"/>
      <c r="B94" s="139">
        <f>COUNT(B27:B93)</f>
        <v>67</v>
      </c>
      <c r="C94" s="105"/>
      <c r="D94" s="105"/>
      <c r="E94" s="105"/>
    </row>
    <row r="95" spans="1:5" ht="15.75" thickBot="1" x14ac:dyDescent="0.3">
      <c r="B95" s="99"/>
      <c r="E95" s="99"/>
    </row>
    <row r="96" spans="1:5" ht="18.75" thickBot="1" x14ac:dyDescent="0.3">
      <c r="A96" s="160" t="s">
        <v>2535</v>
      </c>
      <c r="B96" s="161"/>
      <c r="C96" s="161"/>
      <c r="D96" s="161"/>
      <c r="E96" s="162"/>
    </row>
    <row r="97" spans="1:5" ht="18" x14ac:dyDescent="0.25">
      <c r="A97" s="96" t="s">
        <v>15</v>
      </c>
      <c r="B97" s="96" t="s">
        <v>2416</v>
      </c>
      <c r="C97" s="96" t="s">
        <v>46</v>
      </c>
      <c r="D97" s="96" t="s">
        <v>2419</v>
      </c>
      <c r="E97" s="96" t="s">
        <v>2417</v>
      </c>
    </row>
    <row r="98" spans="1:5" ht="18" x14ac:dyDescent="0.25">
      <c r="A98" s="94" t="str">
        <f>VLOOKUP(B98,'[1]LISTADO ATM'!$A$2:$C$822,3,0)</f>
        <v>DISTRITO NACIONAL</v>
      </c>
      <c r="B98" s="124">
        <v>678</v>
      </c>
      <c r="C98" s="126" t="str">
        <f>VLOOKUP(B98,'[1]LISTADO ATM'!$A$2:$B$822,2,0)</f>
        <v>ATM Eco Petroleo San Isidro</v>
      </c>
      <c r="D98" s="124" t="s">
        <v>2482</v>
      </c>
      <c r="E98" s="138">
        <v>3335903094</v>
      </c>
    </row>
    <row r="99" spans="1:5" ht="18" x14ac:dyDescent="0.25">
      <c r="A99" s="94" t="str">
        <f>VLOOKUP(B99,'[1]LISTADO ATM'!$A$2:$C$822,3,0)</f>
        <v>DISTRITO NACIONAL</v>
      </c>
      <c r="B99" s="124">
        <v>43</v>
      </c>
      <c r="C99" s="126" t="str">
        <f>VLOOKUP(B99,'[1]LISTADO ATM'!$A$2:$B$822,2,0)</f>
        <v xml:space="preserve">ATM Zona Franca San Isidro </v>
      </c>
      <c r="D99" s="124" t="s">
        <v>2482</v>
      </c>
      <c r="E99" s="138">
        <v>3335903097</v>
      </c>
    </row>
    <row r="100" spans="1:5" ht="18" x14ac:dyDescent="0.25">
      <c r="A100" s="94" t="str">
        <f>VLOOKUP(B100,'[1]LISTADO ATM'!$A$2:$C$822,3,0)</f>
        <v>DISTRITO NACIONAL</v>
      </c>
      <c r="B100" s="124">
        <v>755</v>
      </c>
      <c r="C100" s="126" t="str">
        <f>VLOOKUP(B100,'[1]LISTADO ATM'!$A$2:$B$822,2,0)</f>
        <v xml:space="preserve">ATM Oficina Galería del Este (Plaza) </v>
      </c>
      <c r="D100" s="124" t="s">
        <v>2482</v>
      </c>
      <c r="E100" s="138">
        <v>3335903143</v>
      </c>
    </row>
    <row r="101" spans="1:5" ht="18" x14ac:dyDescent="0.25">
      <c r="A101" s="94" t="str">
        <f>VLOOKUP(B101,'[1]LISTADO ATM'!$A$2:$C$822,3,0)</f>
        <v>DISTRITO NACIONAL</v>
      </c>
      <c r="B101" s="124">
        <v>719</v>
      </c>
      <c r="C101" s="126" t="str">
        <f>VLOOKUP(B101,'[1]LISTADO ATM'!$A$2:$B$822,2,0)</f>
        <v xml:space="preserve">ATM Ayuntamiento Municipal San Luís </v>
      </c>
      <c r="D101" s="124" t="s">
        <v>2482</v>
      </c>
      <c r="E101" s="138">
        <v>3335903151</v>
      </c>
    </row>
    <row r="102" spans="1:5" ht="18" x14ac:dyDescent="0.25">
      <c r="A102" s="94" t="str">
        <f>VLOOKUP(B102,'[1]LISTADO ATM'!$A$2:$C$822,3,0)</f>
        <v>DISTRITO NACIONAL</v>
      </c>
      <c r="B102" s="124">
        <v>125</v>
      </c>
      <c r="C102" s="126" t="str">
        <f>VLOOKUP(B102,'[1]LISTADO ATM'!$A$2:$B$822,2,0)</f>
        <v xml:space="preserve">ATM Dirección General de Aduanas II </v>
      </c>
      <c r="D102" s="124" t="s">
        <v>2482</v>
      </c>
      <c r="E102" s="138">
        <v>3335903185</v>
      </c>
    </row>
    <row r="103" spans="1:5" ht="18" x14ac:dyDescent="0.25">
      <c r="A103" s="94" t="str">
        <f>VLOOKUP(B103,'[1]LISTADO ATM'!$A$2:$C$822,3,0)</f>
        <v>DISTRITO NACIONAL</v>
      </c>
      <c r="B103" s="124">
        <v>224</v>
      </c>
      <c r="C103" s="126" t="str">
        <f>VLOOKUP(B103,'[1]LISTADO ATM'!$A$2:$B$822,2,0)</f>
        <v xml:space="preserve">ATM S/M Nacional El Millón (Núñez de Cáceres) </v>
      </c>
      <c r="D103" s="124" t="s">
        <v>2482</v>
      </c>
      <c r="E103" s="138">
        <v>3335903328</v>
      </c>
    </row>
    <row r="104" spans="1:5" ht="18" x14ac:dyDescent="0.25">
      <c r="A104" s="94" t="str">
        <f>VLOOKUP(B104,'[1]LISTADO ATM'!$A$2:$C$822,3,0)</f>
        <v>DISTRITO NACIONAL</v>
      </c>
      <c r="B104" s="124">
        <v>676</v>
      </c>
      <c r="C104" s="126" t="str">
        <f>VLOOKUP(B104,'[1]LISTADO ATM'!$A$2:$B$822,2,0)</f>
        <v>ATM S/M Bravo Colina Del Oeste</v>
      </c>
      <c r="D104" s="124" t="s">
        <v>2482</v>
      </c>
      <c r="E104" s="138">
        <v>3335903400</v>
      </c>
    </row>
    <row r="105" spans="1:5" ht="18" x14ac:dyDescent="0.25">
      <c r="A105" s="94" t="str">
        <f>VLOOKUP(B105,'[1]LISTADO ATM'!$A$2:$C$822,3,0)</f>
        <v>ESTE</v>
      </c>
      <c r="B105" s="124">
        <v>385</v>
      </c>
      <c r="C105" s="126" t="str">
        <f>VLOOKUP(B105,'[1]LISTADO ATM'!$A$2:$B$822,2,0)</f>
        <v xml:space="preserve">ATM Plaza Verón I </v>
      </c>
      <c r="D105" s="124" t="s">
        <v>2482</v>
      </c>
      <c r="E105" s="138">
        <v>3335903494</v>
      </c>
    </row>
    <row r="106" spans="1:5" ht="18" x14ac:dyDescent="0.25">
      <c r="A106" s="94" t="str">
        <f>VLOOKUP(B106,'[1]LISTADO ATM'!$A$2:$C$822,3,0)</f>
        <v>NORTE</v>
      </c>
      <c r="B106" s="124">
        <v>292</v>
      </c>
      <c r="C106" s="126" t="str">
        <f>VLOOKUP(B106,'[1]LISTADO ATM'!$A$2:$B$822,2,0)</f>
        <v xml:space="preserve">ATM UNP Castañuelas (Montecristi) </v>
      </c>
      <c r="D106" s="124" t="s">
        <v>2482</v>
      </c>
      <c r="E106" s="138">
        <v>3335903500</v>
      </c>
    </row>
    <row r="107" spans="1:5" ht="18" x14ac:dyDescent="0.25">
      <c r="A107" s="94" t="str">
        <f>VLOOKUP(B107,'[1]LISTADO ATM'!$A$2:$C$822,3,0)</f>
        <v>DISTRITO NACIONAL</v>
      </c>
      <c r="B107" s="124">
        <v>911</v>
      </c>
      <c r="C107" s="126" t="str">
        <f>VLOOKUP(B107,'[1]LISTADO ATM'!$A$2:$B$822,2,0)</f>
        <v xml:space="preserve">ATM Oficina Venezuela II </v>
      </c>
      <c r="D107" s="124" t="s">
        <v>2482</v>
      </c>
      <c r="E107" s="138">
        <v>3335903529</v>
      </c>
    </row>
    <row r="108" spans="1:5" ht="18" x14ac:dyDescent="0.25">
      <c r="A108" s="94" t="str">
        <f>VLOOKUP(B108,'[1]LISTADO ATM'!$A$2:$C$822,3,0)</f>
        <v>SUR</v>
      </c>
      <c r="B108" s="124">
        <v>995</v>
      </c>
      <c r="C108" s="126" t="str">
        <f>VLOOKUP(B108,'[1]LISTADO ATM'!$A$2:$B$822,2,0)</f>
        <v xml:space="preserve">ATM Oficina San Cristobal III (Lobby) </v>
      </c>
      <c r="D108" s="124" t="s">
        <v>2482</v>
      </c>
      <c r="E108" s="138">
        <v>3335903530</v>
      </c>
    </row>
    <row r="109" spans="1:5" ht="18" x14ac:dyDescent="0.25">
      <c r="A109" s="94" t="str">
        <f>VLOOKUP(B109,'[1]LISTADO ATM'!$A$2:$C$822,3,0)</f>
        <v>DISTRITO NACIONAL</v>
      </c>
      <c r="B109" s="124">
        <v>957</v>
      </c>
      <c r="C109" s="126" t="str">
        <f>VLOOKUP(B109,'[1]LISTADO ATM'!$A$2:$B$822,2,0)</f>
        <v xml:space="preserve">ATM Oficina Venezuela </v>
      </c>
      <c r="D109" s="124" t="s">
        <v>2482</v>
      </c>
      <c r="E109" s="138">
        <v>3335903531</v>
      </c>
    </row>
    <row r="110" spans="1:5" ht="18" x14ac:dyDescent="0.25">
      <c r="A110" s="94" t="str">
        <f>VLOOKUP(B110,'[1]LISTADO ATM'!$A$2:$C$822,3,0)</f>
        <v>DISTRITO NACIONAL</v>
      </c>
      <c r="B110" s="124">
        <v>823</v>
      </c>
      <c r="C110" s="126" t="str">
        <f>VLOOKUP(B110,'[1]LISTADO ATM'!$A$2:$B$822,2,0)</f>
        <v xml:space="preserve">ATM UNP El Carril (Haina) </v>
      </c>
      <c r="D110" s="124" t="s">
        <v>2482</v>
      </c>
      <c r="E110" s="138">
        <v>3335903532</v>
      </c>
    </row>
    <row r="111" spans="1:5" ht="18" x14ac:dyDescent="0.25">
      <c r="A111" s="94" t="str">
        <f>VLOOKUP(B111,'[1]LISTADO ATM'!$A$2:$C$822,3,0)</f>
        <v>DISTRITO NACIONAL</v>
      </c>
      <c r="B111" s="124">
        <v>875</v>
      </c>
      <c r="C111" s="126" t="str">
        <f>VLOOKUP(B111,'[1]LISTADO ATM'!$A$2:$B$822,2,0)</f>
        <v xml:space="preserve">ATM Texaco Aut. Duarte KM 14 1/2 (Los Alcarrizos) </v>
      </c>
      <c r="D111" s="124" t="s">
        <v>2482</v>
      </c>
      <c r="E111" s="138">
        <v>3335903533</v>
      </c>
    </row>
    <row r="112" spans="1:5" ht="18" x14ac:dyDescent="0.25">
      <c r="A112" s="94" t="str">
        <f>VLOOKUP(B112,'[1]LISTADO ATM'!$A$2:$C$822,3,0)</f>
        <v>NORTE</v>
      </c>
      <c r="B112" s="124">
        <v>987</v>
      </c>
      <c r="C112" s="126" t="str">
        <f>VLOOKUP(B112,'[1]LISTADO ATM'!$A$2:$B$822,2,0)</f>
        <v xml:space="preserve">ATM S/M Jumbo (Moca) </v>
      </c>
      <c r="D112" s="124" t="s">
        <v>2482</v>
      </c>
      <c r="E112" s="138">
        <v>3335903555</v>
      </c>
    </row>
    <row r="113" spans="1:5" ht="18" x14ac:dyDescent="0.25">
      <c r="A113" s="94" t="str">
        <f>VLOOKUP(B113,'[1]LISTADO ATM'!$A$2:$C$822,3,0)</f>
        <v>SUR</v>
      </c>
      <c r="B113" s="124">
        <v>962</v>
      </c>
      <c r="C113" s="126" t="str">
        <f>VLOOKUP(B113,'[1]LISTADO ATM'!$A$2:$B$822,2,0)</f>
        <v xml:space="preserve">ATM Oficina Villa Ofelia II (San Juan) </v>
      </c>
      <c r="D113" s="124" t="s">
        <v>2482</v>
      </c>
      <c r="E113" s="138">
        <v>3335903578</v>
      </c>
    </row>
    <row r="114" spans="1:5" ht="18" x14ac:dyDescent="0.25">
      <c r="A114" s="94" t="str">
        <f>VLOOKUP(B114,'[1]LISTADO ATM'!$A$2:$C$822,3,0)</f>
        <v>DISTRITO NACIONAL</v>
      </c>
      <c r="B114" s="124">
        <v>267</v>
      </c>
      <c r="C114" s="126" t="str">
        <f>VLOOKUP(B114,'[1]LISTADO ATM'!$A$2:$B$822,2,0)</f>
        <v xml:space="preserve">ATM Centro de Caja México </v>
      </c>
      <c r="D114" s="124" t="s">
        <v>2482</v>
      </c>
      <c r="E114" s="138">
        <v>3335903579</v>
      </c>
    </row>
    <row r="115" spans="1:5" ht="18" x14ac:dyDescent="0.25">
      <c r="A115" s="94" t="str">
        <f>VLOOKUP(B115,'[1]LISTADO ATM'!$A$2:$C$822,3,0)</f>
        <v>DISTRITO NACIONAL</v>
      </c>
      <c r="B115" s="124">
        <v>557</v>
      </c>
      <c r="C115" s="126" t="str">
        <f>VLOOKUP(B115,'[1]LISTADO ATM'!$A$2:$B$822,2,0)</f>
        <v xml:space="preserve">ATM Multicentro La Sirena Ave. Mella </v>
      </c>
      <c r="D115" s="124" t="s">
        <v>2482</v>
      </c>
      <c r="E115" s="138">
        <v>3335903584</v>
      </c>
    </row>
    <row r="116" spans="1:5" ht="18" x14ac:dyDescent="0.25">
      <c r="A116" s="94" t="str">
        <f>VLOOKUP(B116,'[1]LISTADO ATM'!$A$2:$C$822,3,0)</f>
        <v>NORTE</v>
      </c>
      <c r="B116" s="124">
        <v>411</v>
      </c>
      <c r="C116" s="126" t="str">
        <f>VLOOKUP(B116,'[1]LISTADO ATM'!$A$2:$B$822,2,0)</f>
        <v xml:space="preserve">ATM UNP Piedra Blanca </v>
      </c>
      <c r="D116" s="124" t="s">
        <v>2482</v>
      </c>
      <c r="E116" s="138">
        <v>3335903590</v>
      </c>
    </row>
    <row r="117" spans="1:5" ht="18" x14ac:dyDescent="0.25">
      <c r="A117" s="94" t="str">
        <f>VLOOKUP(B117,'[1]LISTADO ATM'!$A$2:$C$822,3,0)</f>
        <v>SUR</v>
      </c>
      <c r="B117" s="124">
        <v>873</v>
      </c>
      <c r="C117" s="126" t="str">
        <f>VLOOKUP(B117,'[1]LISTADO ATM'!$A$2:$B$822,2,0)</f>
        <v xml:space="preserve">ATM Centro de Caja San Cristóbal II </v>
      </c>
      <c r="D117" s="124" t="s">
        <v>2482</v>
      </c>
      <c r="E117" s="138">
        <v>3335903606</v>
      </c>
    </row>
    <row r="118" spans="1:5" ht="18" x14ac:dyDescent="0.25">
      <c r="A118" s="94" t="str">
        <f>VLOOKUP(B118,'[1]LISTADO ATM'!$A$2:$C$822,3,0)</f>
        <v>NORTE</v>
      </c>
      <c r="B118" s="124">
        <v>636</v>
      </c>
      <c r="C118" s="126" t="str">
        <f>VLOOKUP(B118,'[1]LISTADO ATM'!$A$2:$B$822,2,0)</f>
        <v xml:space="preserve">ATM Oficina Tamboríl </v>
      </c>
      <c r="D118" s="124" t="s">
        <v>2482</v>
      </c>
      <c r="E118" s="138">
        <v>3335903607</v>
      </c>
    </row>
    <row r="119" spans="1:5" ht="18" x14ac:dyDescent="0.25">
      <c r="A119" s="94" t="str">
        <f>VLOOKUP(B119,'[1]LISTADO ATM'!$A$2:$C$822,3,0)</f>
        <v>NORTE</v>
      </c>
      <c r="B119" s="124">
        <v>333</v>
      </c>
      <c r="C119" s="126" t="str">
        <f>VLOOKUP(B119,'[1]LISTADO ATM'!$A$2:$B$822,2,0)</f>
        <v>ATM Oficina Turey Maimón</v>
      </c>
      <c r="D119" s="124" t="s">
        <v>2482</v>
      </c>
      <c r="E119" s="138">
        <v>3335903610</v>
      </c>
    </row>
    <row r="120" spans="1:5" ht="18" x14ac:dyDescent="0.25">
      <c r="A120" s="94" t="str">
        <f>VLOOKUP(B120,'[1]LISTADO ATM'!$A$2:$C$822,3,0)</f>
        <v>NORTE</v>
      </c>
      <c r="B120" s="124">
        <v>886</v>
      </c>
      <c r="C120" s="126" t="str">
        <f>VLOOKUP(B120,'[1]LISTADO ATM'!$A$2:$B$822,2,0)</f>
        <v xml:space="preserve">ATM Oficina Guayubín </v>
      </c>
      <c r="D120" s="124" t="s">
        <v>2482</v>
      </c>
      <c r="E120" s="138">
        <v>3335903617</v>
      </c>
    </row>
    <row r="121" spans="1:5" ht="18" x14ac:dyDescent="0.25">
      <c r="A121" s="94" t="str">
        <f>VLOOKUP(B121,'[1]LISTADO ATM'!$A$2:$C$822,3,0)</f>
        <v>DISTRITO NACIONAL</v>
      </c>
      <c r="B121" s="124">
        <v>438</v>
      </c>
      <c r="C121" s="126" t="str">
        <f>VLOOKUP(B121,'[1]LISTADO ATM'!$A$2:$B$822,2,0)</f>
        <v xml:space="preserve">ATM Autobanco Torre IV </v>
      </c>
      <c r="D121" s="124" t="s">
        <v>2482</v>
      </c>
      <c r="E121" s="138">
        <v>3335903624</v>
      </c>
    </row>
    <row r="122" spans="1:5" ht="18" x14ac:dyDescent="0.25">
      <c r="A122" s="94" t="str">
        <f>VLOOKUP(B122,'[1]LISTADO ATM'!$A$2:$C$822,3,0)</f>
        <v>DISTRITO NACIONAL</v>
      </c>
      <c r="B122" s="124">
        <v>577</v>
      </c>
      <c r="C122" s="126" t="str">
        <f>VLOOKUP(B122,'[1]LISTADO ATM'!$A$2:$B$822,2,0)</f>
        <v xml:space="preserve">ATM Olé Ave. Duarte </v>
      </c>
      <c r="D122" s="124" t="s">
        <v>2482</v>
      </c>
      <c r="E122" s="138">
        <v>3335903625</v>
      </c>
    </row>
    <row r="123" spans="1:5" ht="18" x14ac:dyDescent="0.25">
      <c r="A123" s="94" t="str">
        <f>VLOOKUP(B123,'[1]LISTADO ATM'!$A$2:$C$822,3,0)</f>
        <v>SUR</v>
      </c>
      <c r="B123" s="124">
        <v>765</v>
      </c>
      <c r="C123" s="126" t="str">
        <f>VLOOKUP(B123,'[1]LISTADO ATM'!$A$2:$B$822,2,0)</f>
        <v xml:space="preserve">ATM Oficina Azua I </v>
      </c>
      <c r="D123" s="124" t="s">
        <v>2482</v>
      </c>
      <c r="E123" s="138">
        <v>3335903628</v>
      </c>
    </row>
    <row r="124" spans="1:5" ht="18" x14ac:dyDescent="0.25">
      <c r="A124" s="94" t="str">
        <f>VLOOKUP(B124,'[1]LISTADO ATM'!$A$2:$C$822,3,0)</f>
        <v>NORTE</v>
      </c>
      <c r="B124" s="124">
        <v>380</v>
      </c>
      <c r="C124" s="126" t="str">
        <f>VLOOKUP(B124,'[1]LISTADO ATM'!$A$2:$B$822,2,0)</f>
        <v xml:space="preserve">ATM Oficina Navarrete </v>
      </c>
      <c r="D124" s="124" t="s">
        <v>2482</v>
      </c>
      <c r="E124" s="138">
        <v>3335903653</v>
      </c>
    </row>
    <row r="125" spans="1:5" ht="18" x14ac:dyDescent="0.25">
      <c r="A125" s="94" t="str">
        <f>VLOOKUP(B125,'[1]LISTADO ATM'!$A$2:$C$822,3,0)</f>
        <v>DISTRITO NACIONAL</v>
      </c>
      <c r="B125" s="124">
        <v>147</v>
      </c>
      <c r="C125" s="126" t="str">
        <f>VLOOKUP(B125,'[1]LISTADO ATM'!$A$2:$B$822,2,0)</f>
        <v xml:space="preserve">ATM Kiosco Megacentro I </v>
      </c>
      <c r="D125" s="124" t="s">
        <v>2482</v>
      </c>
      <c r="E125" s="138">
        <v>3335903659</v>
      </c>
    </row>
    <row r="126" spans="1:5" ht="18" x14ac:dyDescent="0.25">
      <c r="A126" s="94" t="str">
        <f>VLOOKUP(B126,'[1]LISTADO ATM'!$A$2:$C$822,3,0)</f>
        <v>DISTRITO NACIONAL</v>
      </c>
      <c r="B126" s="124">
        <v>302</v>
      </c>
      <c r="C126" s="126" t="str">
        <f>VLOOKUP(B126,'[1]LISTADO ATM'!$A$2:$B$822,2,0)</f>
        <v xml:space="preserve">ATM S/M Aprezio Los Mameyes  </v>
      </c>
      <c r="D126" s="124" t="s">
        <v>2482</v>
      </c>
      <c r="E126" s="138">
        <v>3335903662</v>
      </c>
    </row>
    <row r="127" spans="1:5" ht="18" x14ac:dyDescent="0.25">
      <c r="A127" s="94" t="str">
        <f>VLOOKUP(B127,'[1]LISTADO ATM'!$A$2:$C$822,3,0)</f>
        <v>SUR</v>
      </c>
      <c r="B127" s="124">
        <v>699</v>
      </c>
      <c r="C127" s="126" t="str">
        <f>VLOOKUP(B127,'[1]LISTADO ATM'!$A$2:$B$822,2,0)</f>
        <v>ATM S/M Bravo Bani</v>
      </c>
      <c r="D127" s="124" t="s">
        <v>2482</v>
      </c>
      <c r="E127" s="138">
        <v>3335903668</v>
      </c>
    </row>
    <row r="128" spans="1:5" ht="18" x14ac:dyDescent="0.25">
      <c r="A128" s="94" t="str">
        <f>VLOOKUP(B128,'[1]LISTADO ATM'!$A$2:$C$822,3,0)</f>
        <v>SUR</v>
      </c>
      <c r="B128" s="124">
        <v>885</v>
      </c>
      <c r="C128" s="126" t="str">
        <f>VLOOKUP(B128,'[1]LISTADO ATM'!$A$2:$B$822,2,0)</f>
        <v xml:space="preserve">ATM UNP Rancho Arriba </v>
      </c>
      <c r="D128" s="124" t="s">
        <v>2482</v>
      </c>
      <c r="E128" s="138">
        <v>3335903670</v>
      </c>
    </row>
    <row r="129" spans="1:5" ht="18" x14ac:dyDescent="0.25">
      <c r="A129" s="94" t="str">
        <f>VLOOKUP(B129,'[1]LISTADO ATM'!$A$2:$C$822,3,0)</f>
        <v>NORTE</v>
      </c>
      <c r="B129" s="124">
        <v>77</v>
      </c>
      <c r="C129" s="126" t="str">
        <f>VLOOKUP(B129,'[1]LISTADO ATM'!$A$2:$B$822,2,0)</f>
        <v xml:space="preserve">ATM Oficina Cruce de Imbert </v>
      </c>
      <c r="D129" s="124" t="s">
        <v>2482</v>
      </c>
      <c r="E129" s="138">
        <v>3335903563</v>
      </c>
    </row>
    <row r="130" spans="1:5" ht="18" x14ac:dyDescent="0.25">
      <c r="A130" s="94" t="str">
        <f>VLOOKUP(B130,'[1]LISTADO ATM'!$A$2:$C$822,3,0)</f>
        <v>NORTE</v>
      </c>
      <c r="B130" s="124">
        <v>703</v>
      </c>
      <c r="C130" s="126" t="str">
        <f>VLOOKUP(B130,'[1]LISTADO ATM'!$A$2:$B$822,2,0)</f>
        <v xml:space="preserve">ATM Oficina El Mamey Los Hidalgos </v>
      </c>
      <c r="D130" s="124" t="s">
        <v>2482</v>
      </c>
      <c r="E130" s="138">
        <v>3335903691</v>
      </c>
    </row>
    <row r="131" spans="1:5" ht="18.75" thickBot="1" x14ac:dyDescent="0.3">
      <c r="A131" s="116" t="s">
        <v>2473</v>
      </c>
      <c r="B131" s="139">
        <f>COUNT(B98:B130)</f>
        <v>33</v>
      </c>
      <c r="C131" s="105"/>
      <c r="D131" s="105"/>
      <c r="E131" s="105"/>
    </row>
    <row r="132" spans="1:5" ht="15.75" thickBot="1" x14ac:dyDescent="0.3">
      <c r="B132" s="99"/>
      <c r="E132" s="99"/>
    </row>
    <row r="133" spans="1:5" ht="18" x14ac:dyDescent="0.25">
      <c r="A133" s="165" t="s">
        <v>2476</v>
      </c>
      <c r="B133" s="166"/>
      <c r="C133" s="166"/>
      <c r="D133" s="166"/>
      <c r="E133" s="167"/>
    </row>
    <row r="134" spans="1:5" ht="18" x14ac:dyDescent="0.25">
      <c r="A134" s="96" t="s">
        <v>15</v>
      </c>
      <c r="B134" s="96" t="s">
        <v>2416</v>
      </c>
      <c r="C134" s="98" t="s">
        <v>46</v>
      </c>
      <c r="D134" s="129" t="s">
        <v>2419</v>
      </c>
      <c r="E134" s="129" t="s">
        <v>2417</v>
      </c>
    </row>
    <row r="135" spans="1:5" ht="18" x14ac:dyDescent="0.25">
      <c r="A135" s="94" t="str">
        <f>VLOOKUP(B135,'[1]LISTADO ATM'!$A$2:$C$822,3,0)</f>
        <v>NORTE</v>
      </c>
      <c r="B135" s="124">
        <v>654</v>
      </c>
      <c r="C135" s="126" t="str">
        <f>VLOOKUP(B135,'[1]LISTADO ATM'!$A$2:$B$822,2,0)</f>
        <v>ATM Autoservicio S/M Jumbo Puerto Plata</v>
      </c>
      <c r="D135" s="122" t="s">
        <v>2549</v>
      </c>
      <c r="E135" s="126">
        <v>3335903654</v>
      </c>
    </row>
    <row r="136" spans="1:5" ht="18" x14ac:dyDescent="0.25">
      <c r="A136" s="94" t="str">
        <f>VLOOKUP(B136,'[1]LISTADO ATM'!$A$2:$C$822,3,0)</f>
        <v>NORTE</v>
      </c>
      <c r="B136" s="124">
        <v>8</v>
      </c>
      <c r="C136" s="126" t="str">
        <f>VLOOKUP(B136,'[1]LISTADO ATM'!$A$2:$B$822,2,0)</f>
        <v>ATM Autoservicio Yaque</v>
      </c>
      <c r="D136" s="122" t="s">
        <v>2549</v>
      </c>
      <c r="E136" s="126">
        <v>3335903666</v>
      </c>
    </row>
    <row r="137" spans="1:5" ht="18" x14ac:dyDescent="0.25">
      <c r="A137" s="94">
        <v>884</v>
      </c>
      <c r="B137" s="124">
        <v>880</v>
      </c>
      <c r="C137" s="126" t="str">
        <f>VLOOKUP(B137,'[1]LISTADO ATM'!$A$2:$B$822,2,0)</f>
        <v xml:space="preserve">ATM Autoservicio Barahona II </v>
      </c>
      <c r="D137" s="122" t="s">
        <v>2549</v>
      </c>
      <c r="E137" s="126">
        <v>3335903671</v>
      </c>
    </row>
    <row r="138" spans="1:5" ht="18" x14ac:dyDescent="0.25">
      <c r="A138" s="94" t="str">
        <f>VLOOKUP(B138,'[1]LISTADO ATM'!$A$2:$C$822,3,0)</f>
        <v>DISTRITO NACIONAL</v>
      </c>
      <c r="B138" s="124">
        <v>925</v>
      </c>
      <c r="C138" s="126" t="str">
        <f>VLOOKUP(B138,'[1]LISTADO ATM'!$A$2:$B$822,2,0)</f>
        <v xml:space="preserve">ATM Oficina Plaza Lama Av. 27 de Febrero </v>
      </c>
      <c r="D138" s="122" t="s">
        <v>2549</v>
      </c>
      <c r="E138" s="126">
        <v>3335903672</v>
      </c>
    </row>
    <row r="139" spans="1:5" ht="18" x14ac:dyDescent="0.25">
      <c r="A139" s="94" t="str">
        <f>VLOOKUP(B139,'[1]LISTADO ATM'!$A$2:$C$822,3,0)</f>
        <v>DISTRITO NACIONAL</v>
      </c>
      <c r="B139" s="124">
        <v>318</v>
      </c>
      <c r="C139" s="126" t="str">
        <f>VLOOKUP(B139,'[1]LISTADO ATM'!$A$2:$B$822,2,0)</f>
        <v>ATM Autoservicio Lope de Vega</v>
      </c>
      <c r="D139" s="122" t="s">
        <v>2549</v>
      </c>
      <c r="E139" s="126">
        <v>3335903673</v>
      </c>
    </row>
    <row r="140" spans="1:5" ht="18" x14ac:dyDescent="0.25">
      <c r="A140" s="94" t="str">
        <f>VLOOKUP(B140,'[1]LISTADO ATM'!$A$2:$C$822,3,0)</f>
        <v>DISTRITO NACIONAL</v>
      </c>
      <c r="B140" s="124">
        <v>535</v>
      </c>
      <c r="C140" s="126" t="str">
        <f>VLOOKUP(B140,'[1]LISTADO ATM'!$A$2:$B$822,2,0)</f>
        <v xml:space="preserve">ATM Autoservicio Torre III </v>
      </c>
      <c r="D140" s="122" t="s">
        <v>2549</v>
      </c>
      <c r="E140" s="126">
        <v>3335903674</v>
      </c>
    </row>
    <row r="141" spans="1:5" ht="18" x14ac:dyDescent="0.25">
      <c r="A141" s="94" t="str">
        <f>VLOOKUP(B141,'[1]LISTADO ATM'!$A$2:$C$822,3,0)</f>
        <v>DISTRITO NACIONAL</v>
      </c>
      <c r="B141" s="124">
        <v>818</v>
      </c>
      <c r="C141" s="126" t="str">
        <f>VLOOKUP(B141,'[1]LISTADO ATM'!$A$2:$B$822,2,0)</f>
        <v xml:space="preserve">ATM Juridicción Inmobiliaria </v>
      </c>
      <c r="D141" s="122" t="s">
        <v>2548</v>
      </c>
      <c r="E141" s="126">
        <v>3335902160</v>
      </c>
    </row>
    <row r="142" spans="1:5" ht="18" x14ac:dyDescent="0.25">
      <c r="A142" s="94">
        <v>884</v>
      </c>
      <c r="B142" s="124">
        <v>211</v>
      </c>
      <c r="C142" s="126" t="str">
        <f>VLOOKUP(B142,'[1]LISTADO ATM'!$A$2:$B$822,2,0)</f>
        <v xml:space="preserve">ATM Oficina La Romana I </v>
      </c>
      <c r="D142" s="122" t="s">
        <v>2548</v>
      </c>
      <c r="E142" s="126">
        <v>3335903133</v>
      </c>
    </row>
    <row r="143" spans="1:5" ht="18" x14ac:dyDescent="0.25">
      <c r="A143" s="94" t="str">
        <f>VLOOKUP(B143,'[1]LISTADO ATM'!$A$2:$C$822,3,0)</f>
        <v>DISTRITO NACIONAL</v>
      </c>
      <c r="B143" s="124">
        <v>39</v>
      </c>
      <c r="C143" s="126" t="str">
        <f>VLOOKUP(B143,'[1]LISTADO ATM'!$A$2:$B$822,2,0)</f>
        <v xml:space="preserve">ATM Oficina Ovando </v>
      </c>
      <c r="D143" s="122" t="s">
        <v>2548</v>
      </c>
      <c r="E143" s="126">
        <v>3335903244</v>
      </c>
    </row>
    <row r="144" spans="1:5" ht="18" x14ac:dyDescent="0.25">
      <c r="A144" s="94" t="str">
        <f>VLOOKUP(B144,'[1]LISTADO ATM'!$A$2:$C$822,3,0)</f>
        <v>DISTRITO NACIONAL</v>
      </c>
      <c r="B144" s="124">
        <v>347</v>
      </c>
      <c r="C144" s="126" t="str">
        <f>VLOOKUP(B144,'[1]LISTADO ATM'!$A$2:$B$822,2,0)</f>
        <v>ATM Patio de Colombia</v>
      </c>
      <c r="D144" s="122" t="s">
        <v>2548</v>
      </c>
      <c r="E144" s="126">
        <v>3335903314</v>
      </c>
    </row>
    <row r="145" spans="1:5" ht="18" x14ac:dyDescent="0.25">
      <c r="A145" s="94" t="str">
        <f>VLOOKUP(B145,'[1]LISTADO ATM'!$A$2:$C$822,3,0)</f>
        <v>SUR</v>
      </c>
      <c r="B145" s="124">
        <v>5</v>
      </c>
      <c r="C145" s="126" t="str">
        <f>VLOOKUP(B145,'[1]LISTADO ATM'!$A$2:$B$822,2,0)</f>
        <v>ATM Oficina Autoservicio Villa Ofelia (San Juan)</v>
      </c>
      <c r="D145" s="122" t="s">
        <v>2548</v>
      </c>
      <c r="E145" s="126">
        <v>3335903517</v>
      </c>
    </row>
    <row r="146" spans="1:5" ht="18" x14ac:dyDescent="0.25">
      <c r="A146" s="94" t="str">
        <f>VLOOKUP(B146,'[1]LISTADO ATM'!$A$2:$C$822,3,0)</f>
        <v>DISTRITO NACIONAL</v>
      </c>
      <c r="B146" s="124">
        <v>70</v>
      </c>
      <c r="C146" s="126" t="str">
        <f>VLOOKUP(B146,'[1]LISTADO ATM'!$A$2:$B$822,2,0)</f>
        <v xml:space="preserve">ATM Autoservicio Plaza Lama Zona Oriental </v>
      </c>
      <c r="D146" s="122" t="s">
        <v>2548</v>
      </c>
      <c r="E146" s="126">
        <v>3335903519</v>
      </c>
    </row>
    <row r="147" spans="1:5" ht="18" x14ac:dyDescent="0.25">
      <c r="A147" s="94" t="str">
        <f>VLOOKUP(B147,'[1]LISTADO ATM'!$A$2:$C$822,3,0)</f>
        <v>ESTE</v>
      </c>
      <c r="B147" s="124">
        <v>480</v>
      </c>
      <c r="C147" s="126" t="str">
        <f>VLOOKUP(B147,'[1]LISTADO ATM'!$A$2:$B$822,2,0)</f>
        <v>ATM UNP Farmaconal Higuey</v>
      </c>
      <c r="D147" s="122" t="s">
        <v>2548</v>
      </c>
      <c r="E147" s="126">
        <v>3335903557</v>
      </c>
    </row>
    <row r="148" spans="1:5" ht="18" x14ac:dyDescent="0.25">
      <c r="A148" s="94" t="str">
        <f>VLOOKUP(B148,'[1]LISTADO ATM'!$A$2:$C$822,3,0)</f>
        <v>NORTE</v>
      </c>
      <c r="B148" s="124">
        <v>64</v>
      </c>
      <c r="C148" s="126" t="str">
        <f>VLOOKUP(B148,'[1]LISTADO ATM'!$A$2:$B$822,2,0)</f>
        <v xml:space="preserve">ATM COOPALINA (Cotuí) </v>
      </c>
      <c r="D148" s="122" t="s">
        <v>2548</v>
      </c>
      <c r="E148" s="126">
        <v>3335903570</v>
      </c>
    </row>
    <row r="149" spans="1:5" ht="18" x14ac:dyDescent="0.25">
      <c r="A149" s="94" t="str">
        <f>VLOOKUP(B149,'[1]LISTADO ATM'!$A$2:$C$822,3,0)</f>
        <v>ESTE</v>
      </c>
      <c r="B149" s="124">
        <v>399</v>
      </c>
      <c r="C149" s="126" t="str">
        <f>VLOOKUP(B149,'[1]LISTADO ATM'!$A$2:$B$822,2,0)</f>
        <v xml:space="preserve">ATM Oficina La Romana II </v>
      </c>
      <c r="D149" s="122" t="s">
        <v>2548</v>
      </c>
      <c r="E149" s="126">
        <v>3335903636</v>
      </c>
    </row>
    <row r="150" spans="1:5" ht="18" x14ac:dyDescent="0.25">
      <c r="A150" s="94" t="str">
        <f>VLOOKUP(B150,'[1]LISTADO ATM'!$A$2:$C$822,3,0)</f>
        <v>DISTRITO NACIONAL</v>
      </c>
      <c r="B150" s="124">
        <v>576</v>
      </c>
      <c r="C150" s="126" t="str">
        <f>VLOOKUP(B150,'[1]LISTADO ATM'!$A$2:$B$822,2,0)</f>
        <v xml:space="preserve">ATM IDSS </v>
      </c>
      <c r="D150" s="122" t="s">
        <v>2548</v>
      </c>
      <c r="E150" s="126">
        <v>3335903643</v>
      </c>
    </row>
    <row r="151" spans="1:5" ht="18" x14ac:dyDescent="0.25">
      <c r="A151" s="94" t="str">
        <f>VLOOKUP(B151,'[1]LISTADO ATM'!$A$2:$C$822,3,0)</f>
        <v>DISTRITO NACIONAL</v>
      </c>
      <c r="B151" s="124">
        <v>410</v>
      </c>
      <c r="C151" s="126" t="str">
        <f>VLOOKUP(B151,'[1]LISTADO ATM'!$A$2:$B$822,2,0)</f>
        <v xml:space="preserve">ATM Oficina Las Palmas de Herrera II </v>
      </c>
      <c r="D151" s="122" t="s">
        <v>2548</v>
      </c>
      <c r="E151" s="126">
        <v>3335903647</v>
      </c>
    </row>
    <row r="152" spans="1:5" ht="18.75" thickBot="1" x14ac:dyDescent="0.3">
      <c r="A152" s="94" t="str">
        <f>VLOOKUP(B152,'[1]LISTADO ATM'!$A$2:$C$822,3,0)</f>
        <v>NORTE</v>
      </c>
      <c r="B152" s="124">
        <v>746</v>
      </c>
      <c r="C152" s="126" t="str">
        <f>VLOOKUP(B152,'[1]LISTADO ATM'!$A$2:$B$822,2,0)</f>
        <v xml:space="preserve">ATM Oficina Las Terrenas </v>
      </c>
      <c r="D152" s="122" t="s">
        <v>2548</v>
      </c>
      <c r="E152" s="126">
        <v>3335903657</v>
      </c>
    </row>
    <row r="153" spans="1:5" ht="18.75" thickBot="1" x14ac:dyDescent="0.3">
      <c r="A153" s="97" t="s">
        <v>2473</v>
      </c>
      <c r="B153" s="142">
        <f>COUNT(B135:B152)</f>
        <v>18</v>
      </c>
      <c r="C153" s="105"/>
      <c r="D153" s="130"/>
      <c r="E153" s="130"/>
    </row>
    <row r="154" spans="1:5" ht="15.75" thickBot="1" x14ac:dyDescent="0.3">
      <c r="B154" s="99"/>
      <c r="E154" s="99"/>
    </row>
    <row r="155" spans="1:5" ht="18.75" thickBot="1" x14ac:dyDescent="0.3">
      <c r="A155" s="156" t="s">
        <v>2477</v>
      </c>
      <c r="B155" s="157"/>
      <c r="C155" s="93" t="s">
        <v>2412</v>
      </c>
      <c r="D155" s="99"/>
      <c r="E155" s="99"/>
    </row>
    <row r="156" spans="1:5" ht="18.75" thickBot="1" x14ac:dyDescent="0.3">
      <c r="A156" s="158">
        <f>+B94+B131+B153</f>
        <v>118</v>
      </c>
      <c r="B156" s="159"/>
    </row>
    <row r="157" spans="1:5" ht="15.75" thickBot="1" x14ac:dyDescent="0.3">
      <c r="B157" s="99"/>
      <c r="E157" s="99"/>
    </row>
    <row r="158" spans="1:5" ht="18.75" thickBot="1" x14ac:dyDescent="0.3">
      <c r="A158" s="160" t="s">
        <v>2478</v>
      </c>
      <c r="B158" s="161"/>
      <c r="C158" s="161"/>
      <c r="D158" s="161"/>
      <c r="E158" s="162"/>
    </row>
    <row r="159" spans="1:5" ht="18" x14ac:dyDescent="0.25">
      <c r="A159" s="100" t="s">
        <v>15</v>
      </c>
      <c r="B159" s="100" t="s">
        <v>2416</v>
      </c>
      <c r="C159" s="98" t="s">
        <v>46</v>
      </c>
      <c r="D159" s="163" t="s">
        <v>2419</v>
      </c>
      <c r="E159" s="164"/>
    </row>
    <row r="160" spans="1:5" ht="18" x14ac:dyDescent="0.25">
      <c r="A160" s="124" t="str">
        <f>VLOOKUP(B160,'[1]LISTADO ATM'!$A$2:$C$822,3,0)</f>
        <v>NORTE</v>
      </c>
      <c r="B160" s="124">
        <v>805</v>
      </c>
      <c r="C160" s="124" t="str">
        <f>VLOOKUP(B160,'[1]LISTADO ATM'!$A$2:$B$822,2,0)</f>
        <v xml:space="preserve">ATM Be Live Grand Marién (Puerto Plata) </v>
      </c>
      <c r="D160" s="154" t="s">
        <v>2555</v>
      </c>
      <c r="E160" s="155"/>
    </row>
    <row r="161" spans="1:5" ht="18" x14ac:dyDescent="0.25">
      <c r="A161" s="124" t="str">
        <f>VLOOKUP(B161,'[1]LISTADO ATM'!$A$2:$C$822,3,0)</f>
        <v>DISTRITO NACIONAL</v>
      </c>
      <c r="B161" s="124">
        <v>989</v>
      </c>
      <c r="C161" s="124" t="str">
        <f>VLOOKUP(B161,'[1]LISTADO ATM'!$A$2:$B$822,2,0)</f>
        <v xml:space="preserve">ATM Ministerio de Deportes </v>
      </c>
      <c r="D161" s="154" t="s">
        <v>2555</v>
      </c>
      <c r="E161" s="155"/>
    </row>
    <row r="162" spans="1:5" ht="18" x14ac:dyDescent="0.25">
      <c r="A162" s="124" t="str">
        <f>VLOOKUP(B162,'[1]LISTADO ATM'!$A$2:$C$822,3,0)</f>
        <v>DISTRITO NACIONAL</v>
      </c>
      <c r="B162" s="124">
        <v>347</v>
      </c>
      <c r="C162" s="124" t="str">
        <f>VLOOKUP(B162,'[1]LISTADO ATM'!$A$2:$B$822,2,0)</f>
        <v>ATM Patio de Colombia</v>
      </c>
      <c r="D162" s="154" t="s">
        <v>2555</v>
      </c>
      <c r="E162" s="155"/>
    </row>
    <row r="163" spans="1:5" ht="18" x14ac:dyDescent="0.25">
      <c r="A163" s="124" t="str">
        <f>VLOOKUP(B163,'[1]LISTADO ATM'!$A$2:$C$822,3,0)</f>
        <v>DISTRITO NACIONAL</v>
      </c>
      <c r="B163" s="124">
        <v>554</v>
      </c>
      <c r="C163" s="124" t="str">
        <f>VLOOKUP(B163,'[1]LISTADO ATM'!$A$2:$B$822,2,0)</f>
        <v xml:space="preserve">ATM Oficina Isabel La Católica I </v>
      </c>
      <c r="D163" s="154" t="s">
        <v>2555</v>
      </c>
      <c r="E163" s="155"/>
    </row>
    <row r="164" spans="1:5" ht="18" x14ac:dyDescent="0.25">
      <c r="A164" s="124" t="str">
        <f>VLOOKUP(B164,'[1]LISTADO ATM'!$A$2:$C$822,3,0)</f>
        <v>NORTE</v>
      </c>
      <c r="B164" s="124">
        <v>903</v>
      </c>
      <c r="C164" s="124" t="str">
        <f>VLOOKUP(B164,'[1]LISTADO ATM'!$A$2:$B$822,2,0)</f>
        <v xml:space="preserve">ATM Oficina La Vega Real I </v>
      </c>
      <c r="D164" s="154" t="s">
        <v>2555</v>
      </c>
      <c r="E164" s="155"/>
    </row>
    <row r="165" spans="1:5" ht="18" x14ac:dyDescent="0.25">
      <c r="A165" s="124" t="str">
        <f>VLOOKUP(B165,'[1]LISTADO ATM'!$A$2:$C$822,3,0)</f>
        <v>DISTRITO NACIONAL</v>
      </c>
      <c r="B165" s="124">
        <v>698</v>
      </c>
      <c r="C165" s="124" t="str">
        <f>VLOOKUP(B165,'[1]LISTADO ATM'!$A$2:$B$822,2,0)</f>
        <v>ATM Parador Bellamar</v>
      </c>
      <c r="D165" s="154" t="s">
        <v>2555</v>
      </c>
      <c r="E165" s="155"/>
    </row>
    <row r="166" spans="1:5" ht="18" x14ac:dyDescent="0.25">
      <c r="A166" s="144" t="str">
        <f>VLOOKUP(B166,'[1]LISTADO ATM'!$A$2:$C$822,3,0)</f>
        <v>ESTE</v>
      </c>
      <c r="B166" s="124">
        <v>673</v>
      </c>
      <c r="C166" s="124" t="str">
        <f>VLOOKUP(B166,'[1]LISTADO ATM'!$A$2:$B$822,2,0)</f>
        <v>ATM Clínica Dr. Cruz Jiminián</v>
      </c>
      <c r="D166" s="154" t="s">
        <v>2555</v>
      </c>
      <c r="E166" s="155"/>
    </row>
    <row r="167" spans="1:5" ht="18" x14ac:dyDescent="0.25">
      <c r="A167" s="144" t="str">
        <f>VLOOKUP(B167,'[1]LISTADO ATM'!$A$2:$C$822,3,0)</f>
        <v>NORTE</v>
      </c>
      <c r="B167" s="124">
        <v>732</v>
      </c>
      <c r="C167" s="124" t="str">
        <f>VLOOKUP(B167,'[1]LISTADO ATM'!$A$2:$B$822,2,0)</f>
        <v xml:space="preserve">ATM Molino del Valle (Santiago) </v>
      </c>
      <c r="D167" s="154" t="s">
        <v>2555</v>
      </c>
      <c r="E167" s="155"/>
    </row>
    <row r="168" spans="1:5" ht="18" x14ac:dyDescent="0.25">
      <c r="A168" s="144" t="str">
        <f>VLOOKUP(B168,'[1]LISTADO ATM'!$A$2:$C$822,3,0)</f>
        <v>NORTE</v>
      </c>
      <c r="B168" s="124">
        <v>748</v>
      </c>
      <c r="C168" s="124" t="str">
        <f>VLOOKUP(B168,'[1]LISTADO ATM'!$A$2:$B$822,2,0)</f>
        <v xml:space="preserve">ATM Centro de Caja (Santiago) </v>
      </c>
      <c r="D168" s="154" t="s">
        <v>2555</v>
      </c>
      <c r="E168" s="155"/>
    </row>
    <row r="169" spans="1:5" ht="18" x14ac:dyDescent="0.25">
      <c r="A169" s="144" t="str">
        <f>VLOOKUP(B169,'[1]LISTADO ATM'!$A$2:$C$822,3,0)</f>
        <v>SUR</v>
      </c>
      <c r="B169" s="124">
        <v>44</v>
      </c>
      <c r="C169" s="124" t="str">
        <f>VLOOKUP(B169,'[1]LISTADO ATM'!$A$2:$B$822,2,0)</f>
        <v xml:space="preserve">ATM Oficina Pedernales </v>
      </c>
      <c r="D169" s="154" t="s">
        <v>2555</v>
      </c>
      <c r="E169" s="155"/>
    </row>
    <row r="170" spans="1:5" ht="18" x14ac:dyDescent="0.25">
      <c r="A170" s="144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54" t="s">
        <v>2555</v>
      </c>
      <c r="E170" s="155"/>
    </row>
    <row r="171" spans="1:5" ht="18" x14ac:dyDescent="0.25">
      <c r="A171" s="144" t="str">
        <f>VLOOKUP(B171,'[1]LISTADO ATM'!$A$2:$C$822,3,0)</f>
        <v>DISTRITO NACIONAL</v>
      </c>
      <c r="B171" s="124">
        <v>194</v>
      </c>
      <c r="C171" s="124" t="str">
        <f>VLOOKUP(B171,'[1]LISTADO ATM'!$A$2:$B$822,2,0)</f>
        <v xml:space="preserve">ATM UNP Pantoja </v>
      </c>
      <c r="D171" s="154" t="s">
        <v>2555</v>
      </c>
      <c r="E171" s="155"/>
    </row>
    <row r="172" spans="1:5" ht="18" x14ac:dyDescent="0.25">
      <c r="A172" s="144" t="str">
        <f>VLOOKUP(B172,'[1]LISTADO ATM'!$A$2:$C$822,3,0)</f>
        <v>NORTE</v>
      </c>
      <c r="B172" s="124">
        <v>208</v>
      </c>
      <c r="C172" s="124" t="str">
        <f>VLOOKUP(B172,'[1]LISTADO ATM'!$A$2:$B$822,2,0)</f>
        <v xml:space="preserve">ATM UNP Tireo </v>
      </c>
      <c r="D172" s="154" t="s">
        <v>2564</v>
      </c>
      <c r="E172" s="155"/>
    </row>
    <row r="173" spans="1:5" ht="18" x14ac:dyDescent="0.25">
      <c r="A173" s="144" t="str">
        <f>VLOOKUP(B173,'[1]LISTADO ATM'!$A$2:$C$822,3,0)</f>
        <v>DISTRITO NACIONAL</v>
      </c>
      <c r="B173" s="124">
        <v>410</v>
      </c>
      <c r="C173" s="124" t="str">
        <f>VLOOKUP(B173,'[1]LISTADO ATM'!$A$2:$B$822,2,0)</f>
        <v xml:space="preserve">ATM Oficina Las Palmas de Herrera II </v>
      </c>
      <c r="D173" s="154" t="s">
        <v>2555</v>
      </c>
      <c r="E173" s="155"/>
    </row>
    <row r="174" spans="1:5" ht="18" x14ac:dyDescent="0.25">
      <c r="A174" s="144" t="str">
        <f>VLOOKUP(B174,'[1]LISTADO ATM'!$A$2:$C$822,3,0)</f>
        <v>DISTRITO NACIONAL</v>
      </c>
      <c r="B174" s="124">
        <v>576</v>
      </c>
      <c r="C174" s="124" t="str">
        <f>VLOOKUP(B174,'[1]LISTADO ATM'!$A$2:$B$822,2,0)</f>
        <v xml:space="preserve">ATM IDSS </v>
      </c>
      <c r="D174" s="154" t="s">
        <v>2555</v>
      </c>
      <c r="E174" s="155"/>
    </row>
    <row r="175" spans="1:5" ht="18" x14ac:dyDescent="0.25">
      <c r="A175" s="144" t="str">
        <f>VLOOKUP(B175,'[1]LISTADO ATM'!$A$2:$C$822,3,0)</f>
        <v>NORTE</v>
      </c>
      <c r="B175" s="124">
        <v>594</v>
      </c>
      <c r="C175" s="124" t="str">
        <f>VLOOKUP(B175,'[1]LISTADO ATM'!$A$2:$B$822,2,0)</f>
        <v xml:space="preserve">ATM Plaza Venezuela II (Santiago) </v>
      </c>
      <c r="D175" s="154" t="s">
        <v>2555</v>
      </c>
      <c r="E175" s="155"/>
    </row>
    <row r="176" spans="1:5" ht="18" x14ac:dyDescent="0.25">
      <c r="A176" s="144" t="str">
        <f>VLOOKUP(B176,'[1]LISTADO ATM'!$A$2:$C$822,3,0)</f>
        <v>DISTRITO NACIONAL</v>
      </c>
      <c r="B176" s="124">
        <v>672</v>
      </c>
      <c r="C176" s="124" t="str">
        <f>VLOOKUP(B176,'[1]LISTADO ATM'!$A$2:$B$822,2,0)</f>
        <v>ATM Destacamento Policía Nacional La Victoria</v>
      </c>
      <c r="D176" s="154" t="s">
        <v>2555</v>
      </c>
      <c r="E176" s="155"/>
    </row>
    <row r="177" spans="1:5" ht="18" x14ac:dyDescent="0.25">
      <c r="A177" s="144" t="str">
        <f>VLOOKUP(B177,'[1]LISTADO ATM'!$A$2:$C$822,3,0)</f>
        <v>DISTRITO NACIONAL</v>
      </c>
      <c r="B177" s="124">
        <v>715</v>
      </c>
      <c r="C177" s="124" t="str">
        <f>VLOOKUP(B177,'[1]LISTADO ATM'!$A$2:$B$822,2,0)</f>
        <v xml:space="preserve">ATM Oficina 27 de Febrero (Lobby) </v>
      </c>
      <c r="D177" s="154" t="s">
        <v>2555</v>
      </c>
      <c r="E177" s="155"/>
    </row>
    <row r="178" spans="1:5" ht="18" x14ac:dyDescent="0.25">
      <c r="A178" s="144" t="str">
        <f>VLOOKUP(B178,'[1]LISTADO ATM'!$A$2:$C$822,3,0)</f>
        <v>NORTE</v>
      </c>
      <c r="B178" s="124">
        <v>857</v>
      </c>
      <c r="C178" s="124" t="str">
        <f>VLOOKUP(B178,'[1]LISTADO ATM'!$A$2:$B$822,2,0)</f>
        <v xml:space="preserve">ATM Oficina Los Alamos </v>
      </c>
      <c r="D178" s="154" t="s">
        <v>2555</v>
      </c>
      <c r="E178" s="155"/>
    </row>
    <row r="179" spans="1:5" ht="18" x14ac:dyDescent="0.25">
      <c r="A179" s="144" t="str">
        <f>VLOOKUP(B179,'[1]LISTADO ATM'!$A$2:$C$822,3,0)</f>
        <v>NORTE</v>
      </c>
      <c r="B179" s="124">
        <v>869</v>
      </c>
      <c r="C179" s="124" t="str">
        <f>VLOOKUP(B179,'[1]LISTADO ATM'!$A$2:$B$822,2,0)</f>
        <v xml:space="preserve">ATM Estación Isla La Cueva (Cotuí) </v>
      </c>
      <c r="D179" s="154" t="s">
        <v>2564</v>
      </c>
      <c r="E179" s="155"/>
    </row>
    <row r="180" spans="1:5" ht="18" x14ac:dyDescent="0.25">
      <c r="A180" s="144" t="str">
        <f>VLOOKUP(B180,'[1]LISTADO ATM'!$A$2:$C$822,3,0)</f>
        <v>NORTE</v>
      </c>
      <c r="B180" s="124">
        <v>941</v>
      </c>
      <c r="C180" s="124" t="str">
        <f>VLOOKUP(B180,'[1]LISTADO ATM'!$A$2:$B$822,2,0)</f>
        <v xml:space="preserve">ATM Estación Next (Puerto Plata) </v>
      </c>
      <c r="D180" s="154" t="s">
        <v>2555</v>
      </c>
      <c r="E180" s="155"/>
    </row>
    <row r="181" spans="1:5" ht="18" x14ac:dyDescent="0.25">
      <c r="A181" s="144" t="str">
        <f>VLOOKUP(B181,'[1]LISTADO ATM'!$A$2:$C$822,3,0)</f>
        <v>NORTE</v>
      </c>
      <c r="B181" s="124">
        <v>964</v>
      </c>
      <c r="C181" s="124" t="str">
        <f>VLOOKUP(B181,'[1]LISTADO ATM'!$A$2:$B$822,2,0)</f>
        <v>ATM Hotel Sunscape (Norte)</v>
      </c>
      <c r="D181" s="154" t="s">
        <v>2555</v>
      </c>
      <c r="E181" s="155"/>
    </row>
    <row r="182" spans="1:5" ht="18" x14ac:dyDescent="0.25">
      <c r="A182" s="144" t="str">
        <f>VLOOKUP(B182,'[1]LISTADO ATM'!$A$2:$C$822,3,0)</f>
        <v>DISTRITO NACIONAL</v>
      </c>
      <c r="B182" s="124">
        <v>60</v>
      </c>
      <c r="C182" s="124" t="str">
        <f>VLOOKUP(B182,'[1]LISTADO ATM'!$A$2:$B$822,2,0)</f>
        <v xml:space="preserve">ATM Autobanco 27 de Febrero </v>
      </c>
      <c r="D182" s="154" t="s">
        <v>2555</v>
      </c>
      <c r="E182" s="155"/>
    </row>
    <row r="183" spans="1:5" ht="18" x14ac:dyDescent="0.25">
      <c r="A183" s="144" t="str">
        <f>VLOOKUP(B183,'[1]LISTADO ATM'!$A$2:$C$822,3,0)</f>
        <v>ESTE</v>
      </c>
      <c r="B183" s="124">
        <v>121</v>
      </c>
      <c r="C183" s="124" t="str">
        <f>VLOOKUP(B183,'[1]LISTADO ATM'!$A$2:$B$822,2,0)</f>
        <v xml:space="preserve">ATM Oficina Bayaguana </v>
      </c>
      <c r="D183" s="154" t="s">
        <v>2555</v>
      </c>
      <c r="E183" s="155"/>
    </row>
    <row r="184" spans="1:5" ht="18" x14ac:dyDescent="0.25">
      <c r="A184" s="144" t="str">
        <f>VLOOKUP(B184,'[1]LISTADO ATM'!$A$2:$C$822,3,0)</f>
        <v>NORTE</v>
      </c>
      <c r="B184" s="124">
        <v>413</v>
      </c>
      <c r="C184" s="124" t="str">
        <f>VLOOKUP(B184,'[1]LISTADO ATM'!$A$2:$B$822,2,0)</f>
        <v xml:space="preserve">ATM UNP Las Galeras Samaná </v>
      </c>
      <c r="D184" s="154" t="s">
        <v>2565</v>
      </c>
      <c r="E184" s="155"/>
    </row>
    <row r="185" spans="1:5" ht="18" x14ac:dyDescent="0.25">
      <c r="A185" s="144" t="str">
        <f>VLOOKUP(B185,'[1]LISTADO ATM'!$A$2:$C$822,3,0)</f>
        <v>NORTE</v>
      </c>
      <c r="B185" s="124">
        <v>649</v>
      </c>
      <c r="C185" s="124" t="str">
        <f>VLOOKUP(B185,'[1]LISTADO ATM'!$A$2:$B$822,2,0)</f>
        <v xml:space="preserve">ATM Oficina Galería 56 (San Francisco de Macorís) </v>
      </c>
      <c r="D185" s="154" t="s">
        <v>2555</v>
      </c>
      <c r="E185" s="155"/>
    </row>
    <row r="186" spans="1:5" ht="18" x14ac:dyDescent="0.25">
      <c r="A186" s="144" t="str">
        <f>VLOOKUP(B186,'[1]LISTADO ATM'!$A$2:$C$822,3,0)</f>
        <v>DISTRITO NACIONAL</v>
      </c>
      <c r="B186" s="124">
        <v>734</v>
      </c>
      <c r="C186" s="124" t="str">
        <f>VLOOKUP(B186,'[1]LISTADO ATM'!$A$2:$B$822,2,0)</f>
        <v xml:space="preserve">ATM Oficina Independencia I </v>
      </c>
      <c r="D186" s="154" t="s">
        <v>2565</v>
      </c>
      <c r="E186" s="155"/>
    </row>
    <row r="187" spans="1:5" ht="18" x14ac:dyDescent="0.25">
      <c r="A187" s="144" t="str">
        <f>VLOOKUP(B187,'[1]LISTADO ATM'!$A$2:$C$822,3,0)</f>
        <v>ESTE</v>
      </c>
      <c r="B187" s="124">
        <v>844</v>
      </c>
      <c r="C187" s="124" t="str">
        <f>VLOOKUP(B187,'[1]LISTADO ATM'!$A$2:$B$822,2,0)</f>
        <v xml:space="preserve">ATM San Juan Shopping Center (Bávaro) </v>
      </c>
      <c r="D187" s="154" t="s">
        <v>2564</v>
      </c>
      <c r="E187" s="155"/>
    </row>
    <row r="188" spans="1:5" ht="18" x14ac:dyDescent="0.25">
      <c r="A188" s="144" t="str">
        <f>VLOOKUP(B188,'[1]LISTADO ATM'!$A$2:$C$822,3,0)</f>
        <v>DISTRITO NACIONAL</v>
      </c>
      <c r="B188" s="124">
        <v>232</v>
      </c>
      <c r="C188" s="124" t="str">
        <f>VLOOKUP(B188,'[1]LISTADO ATM'!$A$2:$B$822,2,0)</f>
        <v xml:space="preserve">ATM S/M Nacional Charles de Gaulle </v>
      </c>
      <c r="D188" s="154" t="s">
        <v>2564</v>
      </c>
      <c r="E188" s="155"/>
    </row>
    <row r="189" spans="1:5" ht="18" x14ac:dyDescent="0.25">
      <c r="A189" s="144" t="str">
        <f>VLOOKUP(B189,'[1]LISTADO ATM'!$A$2:$C$822,3,0)</f>
        <v>NORTE</v>
      </c>
      <c r="B189" s="124">
        <v>756</v>
      </c>
      <c r="C189" s="124" t="str">
        <f>VLOOKUP(B189,'[1]LISTADO ATM'!$A$2:$B$822,2,0)</f>
        <v xml:space="preserve">ATM UNP Villa La Mata (Cotuí) </v>
      </c>
      <c r="D189" s="154" t="s">
        <v>2564</v>
      </c>
      <c r="E189" s="155"/>
    </row>
    <row r="190" spans="1:5" ht="18" x14ac:dyDescent="0.25">
      <c r="A190" s="144" t="str">
        <f>VLOOKUP(B190,'[1]LISTADO ATM'!$A$2:$C$822,3,0)</f>
        <v>SUR</v>
      </c>
      <c r="B190" s="124">
        <v>968</v>
      </c>
      <c r="C190" s="124" t="str">
        <f>VLOOKUP(B190,'[1]LISTADO ATM'!$A$2:$B$822,2,0)</f>
        <v xml:space="preserve">ATM UNP Mercado Baní </v>
      </c>
      <c r="D190" s="154" t="s">
        <v>2564</v>
      </c>
      <c r="E190" s="155"/>
    </row>
    <row r="191" spans="1:5" ht="18" x14ac:dyDescent="0.25">
      <c r="A191" s="144" t="str">
        <f>VLOOKUP(B191,'[1]LISTADO ATM'!$A$2:$C$822,3,0)</f>
        <v>DISTRITO NACIONAL</v>
      </c>
      <c r="B191" s="124">
        <v>929</v>
      </c>
      <c r="C191" s="124" t="str">
        <f>VLOOKUP(B191,'[1]LISTADO ATM'!$A$2:$B$822,2,0)</f>
        <v>ATM Autoservicio Nacional El Conde</v>
      </c>
      <c r="D191" s="154" t="s">
        <v>2555</v>
      </c>
      <c r="E191" s="155"/>
    </row>
    <row r="192" spans="1:5" ht="18" x14ac:dyDescent="0.25">
      <c r="A192" s="144" t="str">
        <f>VLOOKUP(B192,'[1]LISTADO ATM'!$A$2:$C$822,3,0)</f>
        <v>ESTE</v>
      </c>
      <c r="B192" s="124">
        <v>293</v>
      </c>
      <c r="C192" s="124" t="str">
        <f>VLOOKUP(B192,'[1]LISTADO ATM'!$A$2:$B$822,2,0)</f>
        <v xml:space="preserve">ATM S/M Nueva Visión (San Pedro) </v>
      </c>
      <c r="D192" s="154" t="s">
        <v>2564</v>
      </c>
      <c r="E192" s="155"/>
    </row>
    <row r="193" spans="1:5" ht="18" x14ac:dyDescent="0.25">
      <c r="A193" s="144" t="str">
        <f>VLOOKUP(B193,'[1]LISTADO ATM'!$A$2:$C$822,3,0)</f>
        <v>NORTE</v>
      </c>
      <c r="B193" s="124">
        <v>277</v>
      </c>
      <c r="C193" s="124" t="str">
        <f>VLOOKUP(B193,'[1]LISTADO ATM'!$A$2:$B$822,2,0)</f>
        <v xml:space="preserve">ATM Oficina Duarte (Santiago) </v>
      </c>
      <c r="D193" s="154" t="s">
        <v>2564</v>
      </c>
      <c r="E193" s="155"/>
    </row>
    <row r="194" spans="1:5" ht="18" x14ac:dyDescent="0.25">
      <c r="A194" s="144" t="str">
        <f>VLOOKUP(B194,'[1]LISTADO ATM'!$A$2:$C$822,3,0)</f>
        <v>DISTRITO NACIONAL</v>
      </c>
      <c r="B194" s="124">
        <v>239</v>
      </c>
      <c r="C194" s="124" t="str">
        <f>VLOOKUP(B194,'[1]LISTADO ATM'!$A$2:$B$822,2,0)</f>
        <v xml:space="preserve">ATM Autobanco Charles de Gaulle </v>
      </c>
      <c r="D194" s="154" t="s">
        <v>2564</v>
      </c>
      <c r="E194" s="155"/>
    </row>
    <row r="195" spans="1:5" ht="18" x14ac:dyDescent="0.25">
      <c r="A195" s="144" t="str">
        <f>VLOOKUP(B195,'[1]LISTADO ATM'!$A$2:$C$822,3,0)</f>
        <v>NORTE</v>
      </c>
      <c r="B195" s="124">
        <v>910</v>
      </c>
      <c r="C195" s="124" t="str">
        <f>VLOOKUP(B195,'[1]LISTADO ATM'!$A$2:$B$822,2,0)</f>
        <v xml:space="preserve">ATM Oficina El Sol II (Santiago) </v>
      </c>
      <c r="D195" s="154" t="s">
        <v>2564</v>
      </c>
      <c r="E195" s="155"/>
    </row>
    <row r="196" spans="1:5" ht="18" x14ac:dyDescent="0.25">
      <c r="A196" s="144" t="str">
        <f>VLOOKUP(B196,'[1]LISTADO ATM'!$A$2:$C$822,3,0)</f>
        <v>ESTE</v>
      </c>
      <c r="B196" s="124">
        <v>217</v>
      </c>
      <c r="C196" s="124" t="str">
        <f>VLOOKUP(B196,'[1]LISTADO ATM'!$A$2:$B$822,2,0)</f>
        <v xml:space="preserve">ATM Oficina Bávaro </v>
      </c>
      <c r="D196" s="154" t="s">
        <v>2564</v>
      </c>
      <c r="E196" s="155"/>
    </row>
    <row r="197" spans="1:5" ht="18" x14ac:dyDescent="0.25">
      <c r="A197" s="144" t="str">
        <f>VLOOKUP(B197,'[1]LISTADO ATM'!$A$2:$C$822,3,0)</f>
        <v>NORTE</v>
      </c>
      <c r="B197" s="124">
        <v>79</v>
      </c>
      <c r="C197" s="124" t="str">
        <f>VLOOKUP(B197,'[1]LISTADO ATM'!$A$2:$B$822,2,0)</f>
        <v xml:space="preserve">ATM UNP Luperón (Puerto Plata) </v>
      </c>
      <c r="D197" s="154" t="s">
        <v>2564</v>
      </c>
      <c r="E197" s="155"/>
    </row>
    <row r="198" spans="1:5" ht="18" x14ac:dyDescent="0.25">
      <c r="A198" s="144" t="str">
        <f>VLOOKUP(B198,'[1]LISTADO ATM'!$A$2:$C$822,3,0)</f>
        <v>NORTE</v>
      </c>
      <c r="B198" s="124">
        <v>877</v>
      </c>
      <c r="C198" s="124" t="str">
        <f>VLOOKUP(B198,'[1]LISTADO ATM'!$A$2:$B$822,2,0)</f>
        <v xml:space="preserve">ATM Estación Los Samanes (Ranchito, La Vega) </v>
      </c>
      <c r="D198" s="154" t="s">
        <v>2555</v>
      </c>
      <c r="E198" s="155"/>
    </row>
    <row r="199" spans="1:5" ht="18" x14ac:dyDescent="0.25">
      <c r="A199" s="144" t="str">
        <f>VLOOKUP(B199,'[1]LISTADO ATM'!$A$2:$C$822,3,0)</f>
        <v>DISTRITO NACIONAL</v>
      </c>
      <c r="B199" s="124">
        <v>841</v>
      </c>
      <c r="C199" s="124" t="str">
        <f>VLOOKUP(B199,'[1]LISTADO ATM'!$A$2:$B$822,2,0)</f>
        <v xml:space="preserve">ATM CEA </v>
      </c>
      <c r="D199" s="154" t="s">
        <v>2564</v>
      </c>
      <c r="E199" s="155"/>
    </row>
    <row r="200" spans="1:5" ht="18.75" thickBot="1" x14ac:dyDescent="0.3">
      <c r="A200" s="116" t="s">
        <v>2473</v>
      </c>
      <c r="B200" s="139">
        <f>COUNT(B160:B199)</f>
        <v>40</v>
      </c>
      <c r="C200" s="107"/>
      <c r="D200" s="107"/>
      <c r="E200" s="108"/>
    </row>
  </sheetData>
  <mergeCells count="53">
    <mergeCell ref="D199:E199"/>
    <mergeCell ref="D194:E194"/>
    <mergeCell ref="D195:E195"/>
    <mergeCell ref="D196:E196"/>
    <mergeCell ref="D197:E197"/>
    <mergeCell ref="D198:E198"/>
    <mergeCell ref="D189:E189"/>
    <mergeCell ref="D190:E190"/>
    <mergeCell ref="D191:E191"/>
    <mergeCell ref="D192:E192"/>
    <mergeCell ref="D193:E193"/>
    <mergeCell ref="A133:E133"/>
    <mergeCell ref="A155:B155"/>
    <mergeCell ref="A156:B156"/>
    <mergeCell ref="A158:E158"/>
    <mergeCell ref="D188:E188"/>
    <mergeCell ref="A1:E1"/>
    <mergeCell ref="A2:E2"/>
    <mergeCell ref="A7:E7"/>
    <mergeCell ref="C15:E15"/>
    <mergeCell ref="A17:E17"/>
    <mergeCell ref="C23:E23"/>
    <mergeCell ref="A25:E25"/>
    <mergeCell ref="A96:E96"/>
    <mergeCell ref="D159:E159"/>
    <mergeCell ref="D160:E160"/>
    <mergeCell ref="D161:E161"/>
    <mergeCell ref="D162:E162"/>
    <mergeCell ref="D168:E168"/>
    <mergeCell ref="D169:E169"/>
    <mergeCell ref="D170:E170"/>
    <mergeCell ref="D171:E171"/>
    <mergeCell ref="D163:E163"/>
    <mergeCell ref="D164:E164"/>
    <mergeCell ref="D165:E165"/>
    <mergeCell ref="D166:E166"/>
    <mergeCell ref="D167:E167"/>
    <mergeCell ref="D187:E187"/>
    <mergeCell ref="D172:E172"/>
    <mergeCell ref="D173:E173"/>
    <mergeCell ref="D181:E181"/>
    <mergeCell ref="D175:E175"/>
    <mergeCell ref="D176:E176"/>
    <mergeCell ref="D177:E177"/>
    <mergeCell ref="D178:E178"/>
    <mergeCell ref="D179:E179"/>
    <mergeCell ref="D180:E180"/>
    <mergeCell ref="D174:E174"/>
    <mergeCell ref="D182:E182"/>
    <mergeCell ref="D183:E183"/>
    <mergeCell ref="D184:E184"/>
    <mergeCell ref="D185:E185"/>
    <mergeCell ref="D186:E186"/>
  </mergeCells>
  <phoneticPr fontId="46" type="noConversion"/>
  <conditionalFormatting sqref="B1:B1048576">
    <cfRule type="duplicateValues" dxfId="476" priority="2"/>
    <cfRule type="duplicateValues" dxfId="475" priority="3"/>
  </conditionalFormatting>
  <conditionalFormatting sqref="E1:E1048576">
    <cfRule type="duplicateValues" dxfId="47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473" priority="2"/>
  </conditionalFormatting>
  <conditionalFormatting sqref="A827">
    <cfRule type="duplicateValues" dxfId="47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2421</v>
      </c>
      <c r="B1" s="181"/>
      <c r="C1" s="181"/>
      <c r="D1" s="18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0" t="s">
        <v>2430</v>
      </c>
      <c r="B18" s="181"/>
      <c r="C18" s="181"/>
      <c r="D18" s="18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471" priority="6"/>
  </conditionalFormatting>
  <conditionalFormatting sqref="B4:B8">
    <cfRule type="duplicateValues" dxfId="470" priority="5"/>
  </conditionalFormatting>
  <conditionalFormatting sqref="A3:A8">
    <cfRule type="duplicateValues" dxfId="469" priority="3"/>
    <cfRule type="duplicateValues" dxfId="468" priority="4"/>
  </conditionalFormatting>
  <conditionalFormatting sqref="B3">
    <cfRule type="duplicateValues" dxfId="467" priority="2"/>
  </conditionalFormatting>
  <conditionalFormatting sqref="B3">
    <cfRule type="duplicateValues" dxfId="46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21.8324421296275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5" priority="99275"/>
  </conditionalFormatting>
  <conditionalFormatting sqref="B7">
    <cfRule type="duplicateValues" dxfId="464" priority="59"/>
    <cfRule type="duplicateValues" dxfId="463" priority="60"/>
    <cfRule type="duplicateValues" dxfId="462" priority="61"/>
  </conditionalFormatting>
  <conditionalFormatting sqref="B7">
    <cfRule type="duplicateValues" dxfId="461" priority="58"/>
  </conditionalFormatting>
  <conditionalFormatting sqref="B7">
    <cfRule type="duplicateValues" dxfId="460" priority="56"/>
    <cfRule type="duplicateValues" dxfId="459" priority="57"/>
  </conditionalFormatting>
  <conditionalFormatting sqref="B7">
    <cfRule type="duplicateValues" dxfId="458" priority="53"/>
    <cfRule type="duplicateValues" dxfId="457" priority="54"/>
    <cfRule type="duplicateValues" dxfId="456" priority="55"/>
  </conditionalFormatting>
  <conditionalFormatting sqref="B7">
    <cfRule type="duplicateValues" dxfId="455" priority="52"/>
  </conditionalFormatting>
  <conditionalFormatting sqref="B7">
    <cfRule type="duplicateValues" dxfId="454" priority="50"/>
    <cfRule type="duplicateValues" dxfId="453" priority="51"/>
  </conditionalFormatting>
  <conditionalFormatting sqref="B7">
    <cfRule type="duplicateValues" dxfId="452" priority="49"/>
  </conditionalFormatting>
  <conditionalFormatting sqref="B7">
    <cfRule type="duplicateValues" dxfId="451" priority="46"/>
    <cfRule type="duplicateValues" dxfId="450" priority="47"/>
    <cfRule type="duplicateValues" dxfId="449" priority="48"/>
  </conditionalFormatting>
  <conditionalFormatting sqref="B7">
    <cfRule type="duplicateValues" dxfId="448" priority="45"/>
  </conditionalFormatting>
  <conditionalFormatting sqref="B7">
    <cfRule type="duplicateValues" dxfId="447" priority="44"/>
  </conditionalFormatting>
  <conditionalFormatting sqref="B9">
    <cfRule type="duplicateValues" dxfId="446" priority="43"/>
  </conditionalFormatting>
  <conditionalFormatting sqref="B9">
    <cfRule type="duplicateValues" dxfId="445" priority="40"/>
    <cfRule type="duplicateValues" dxfId="444" priority="41"/>
    <cfRule type="duplicateValues" dxfId="443" priority="42"/>
  </conditionalFormatting>
  <conditionalFormatting sqref="B9">
    <cfRule type="duplicateValues" dxfId="442" priority="38"/>
    <cfRule type="duplicateValues" dxfId="441" priority="39"/>
  </conditionalFormatting>
  <conditionalFormatting sqref="B9">
    <cfRule type="duplicateValues" dxfId="440" priority="35"/>
    <cfRule type="duplicateValues" dxfId="439" priority="36"/>
    <cfRule type="duplicateValues" dxfId="438" priority="37"/>
  </conditionalFormatting>
  <conditionalFormatting sqref="B9">
    <cfRule type="duplicateValues" dxfId="437" priority="34"/>
  </conditionalFormatting>
  <conditionalFormatting sqref="B9">
    <cfRule type="duplicateValues" dxfId="436" priority="33"/>
  </conditionalFormatting>
  <conditionalFormatting sqref="B9">
    <cfRule type="duplicateValues" dxfId="435" priority="32"/>
  </conditionalFormatting>
  <conditionalFormatting sqref="B9">
    <cfRule type="duplicateValues" dxfId="434" priority="29"/>
    <cfRule type="duplicateValues" dxfId="433" priority="30"/>
    <cfRule type="duplicateValues" dxfId="432" priority="31"/>
  </conditionalFormatting>
  <conditionalFormatting sqref="B9">
    <cfRule type="duplicateValues" dxfId="431" priority="27"/>
    <cfRule type="duplicateValues" dxfId="430" priority="28"/>
  </conditionalFormatting>
  <conditionalFormatting sqref="C9">
    <cfRule type="duplicateValues" dxfId="429" priority="26"/>
  </conditionalFormatting>
  <conditionalFormatting sqref="E3">
    <cfRule type="duplicateValues" dxfId="428" priority="121638"/>
  </conditionalFormatting>
  <conditionalFormatting sqref="E3">
    <cfRule type="duplicateValues" dxfId="427" priority="121639"/>
    <cfRule type="duplicateValues" dxfId="426" priority="121640"/>
  </conditionalFormatting>
  <conditionalFormatting sqref="E3">
    <cfRule type="duplicateValues" dxfId="425" priority="121641"/>
    <cfRule type="duplicateValues" dxfId="424" priority="121642"/>
    <cfRule type="duplicateValues" dxfId="423" priority="121643"/>
    <cfRule type="duplicateValues" dxfId="422" priority="121644"/>
  </conditionalFormatting>
  <conditionalFormatting sqref="B3">
    <cfRule type="duplicateValues" dxfId="42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47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20" priority="2"/>
  </conditionalFormatting>
  <conditionalFormatting sqref="B1:B1048576">
    <cfRule type="duplicateValues" dxfId="41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2021-05-31T11:57:38Z</dcterms:modified>
</cp:coreProperties>
</file>