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REPORTE!$A$4:$Q$113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39" i="1"/>
  <c r="A89" i="1"/>
  <c r="A88" i="1"/>
  <c r="A87" i="1"/>
  <c r="A40" i="1"/>
  <c r="A193" i="1"/>
  <c r="A144" i="1"/>
  <c r="A51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38" i="1"/>
  <c r="A86" i="1"/>
  <c r="A137" i="1"/>
  <c r="A39" i="1"/>
  <c r="A136" i="1"/>
  <c r="A85" i="1"/>
  <c r="A135" i="1"/>
  <c r="A84" i="1"/>
  <c r="A48" i="1"/>
  <c r="A134" i="1"/>
  <c r="A83" i="1"/>
  <c r="A47" i="1"/>
  <c r="A133" i="1"/>
  <c r="A46" i="1"/>
  <c r="A132" i="1"/>
  <c r="A131" i="1"/>
  <c r="A130" i="1"/>
  <c r="A129" i="1"/>
  <c r="A128" i="1"/>
  <c r="A38" i="1"/>
  <c r="A127" i="1"/>
  <c r="A126" i="1"/>
  <c r="A45" i="1"/>
  <c r="A37" i="1"/>
  <c r="A148" i="1" l="1"/>
  <c r="A143" i="1"/>
  <c r="A147" i="1"/>
  <c r="A192" i="1"/>
  <c r="A54" i="1"/>
  <c r="A191" i="1"/>
  <c r="A190" i="1"/>
  <c r="A189" i="1"/>
  <c r="A188" i="1"/>
  <c r="A187" i="1"/>
  <c r="A186" i="1"/>
  <c r="A185" i="1"/>
  <c r="A184" i="1"/>
  <c r="A183" i="1"/>
  <c r="A53" i="1"/>
  <c r="A182" i="1"/>
  <c r="A181" i="1"/>
  <c r="A180" i="1"/>
  <c r="A179" i="1"/>
  <c r="A14" i="1"/>
  <c r="A60" i="1"/>
  <c r="A178" i="1"/>
  <c r="A36" i="1"/>
  <c r="A35" i="1"/>
  <c r="A82" i="1"/>
  <c r="A34" i="1"/>
  <c r="A125" i="1"/>
  <c r="A155" i="1"/>
  <c r="A33" i="1"/>
  <c r="A154" i="1"/>
  <c r="A124" i="1"/>
  <c r="A50" i="1"/>
  <c r="A123" i="1"/>
  <c r="A81" i="1"/>
  <c r="A141" i="1" l="1"/>
  <c r="A142" i="1"/>
  <c r="A76" i="1"/>
  <c r="A77" i="1"/>
  <c r="A27" i="1"/>
  <c r="A28" i="1"/>
  <c r="A43" i="1"/>
  <c r="A78" i="1"/>
  <c r="A29" i="1"/>
  <c r="A79" i="1"/>
  <c r="A30" i="1"/>
  <c r="A119" i="1"/>
  <c r="A44" i="1"/>
  <c r="A120" i="1"/>
  <c r="A31" i="1"/>
  <c r="A121" i="1"/>
  <c r="A80" i="1"/>
  <c r="A107" i="1"/>
  <c r="A56" i="1"/>
  <c r="A108" i="1"/>
  <c r="A57" i="1"/>
  <c r="A58" i="1"/>
  <c r="A41" i="1"/>
  <c r="A12" i="1"/>
  <c r="A122" i="1"/>
  <c r="A13" i="1"/>
  <c r="A32" i="1"/>
  <c r="A59" i="1"/>
  <c r="A140" i="1"/>
  <c r="A64" i="1"/>
  <c r="A7" i="1"/>
  <c r="A113" i="1"/>
  <c r="A65" i="1"/>
  <c r="A18" i="1"/>
  <c r="A19" i="1"/>
  <c r="A66" i="1"/>
  <c r="A67" i="1"/>
  <c r="A20" i="1"/>
  <c r="A68" i="1"/>
  <c r="A114" i="1"/>
  <c r="A69" i="1"/>
  <c r="A21" i="1"/>
  <c r="A22" i="1"/>
  <c r="A23" i="1"/>
  <c r="A70" i="1"/>
  <c r="A24" i="1"/>
  <c r="A115" i="1"/>
  <c r="A25" i="1"/>
  <c r="A71" i="1"/>
  <c r="A26" i="1"/>
  <c r="A72" i="1"/>
  <c r="A73" i="1"/>
  <c r="A116" i="1"/>
  <c r="A74" i="1"/>
  <c r="A42" i="1"/>
  <c r="A117" i="1"/>
  <c r="A75" i="1"/>
  <c r="A118" i="1"/>
  <c r="A55" i="1"/>
  <c r="A8" i="1"/>
  <c r="A9" i="1"/>
  <c r="A10" i="1"/>
  <c r="A11" i="1"/>
  <c r="A174" i="1"/>
  <c r="A175" i="1"/>
  <c r="A176" i="1"/>
  <c r="A177" i="1"/>
  <c r="A52" i="1"/>
  <c r="F5" i="1" l="1"/>
  <c r="G5" i="1"/>
  <c r="H5" i="1"/>
  <c r="I5" i="1"/>
  <c r="J5" i="1"/>
  <c r="K5" i="1"/>
  <c r="A146" i="1"/>
  <c r="A112" i="1"/>
  <c r="A17" i="1"/>
  <c r="A111" i="1"/>
  <c r="A153" i="1"/>
  <c r="A16" i="1"/>
  <c r="A63" i="1"/>
  <c r="A173" i="1"/>
  <c r="A172" i="1"/>
  <c r="A171" i="1"/>
  <c r="A170" i="1"/>
  <c r="A169" i="1"/>
  <c r="A168" i="1"/>
  <c r="A167" i="1"/>
  <c r="A166" i="1"/>
  <c r="A165" i="1"/>
  <c r="A6" i="1"/>
  <c r="A164" i="1"/>
  <c r="A5" i="1"/>
  <c r="A110" i="1"/>
  <c r="A163" i="1"/>
  <c r="A162" i="1"/>
  <c r="A161" i="1"/>
  <c r="A49" i="1" l="1"/>
  <c r="A15" i="1"/>
  <c r="A109" i="1"/>
  <c r="A160" i="1"/>
  <c r="A106" i="1"/>
  <c r="A152" i="1" l="1"/>
  <c r="A151" i="1" l="1"/>
  <c r="A150" i="1"/>
  <c r="A194" i="1" l="1"/>
  <c r="A159" i="1" l="1"/>
  <c r="A158" i="1"/>
  <c r="I7" i="16" l="1"/>
  <c r="H1" i="16"/>
  <c r="A157" i="1" l="1"/>
  <c r="A62" i="1" l="1"/>
  <c r="A145" i="1" l="1"/>
  <c r="A61" i="1" l="1"/>
  <c r="A156" i="1" l="1"/>
  <c r="A149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<sst xmlns="http://schemas.openxmlformats.org/spreadsheetml/2006/main" count="14592" uniqueCount="2822">
  <si>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</si>
  <si>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</si>
  <si>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</si>
  <si>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</si>
  <si>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</si>
  <si>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</si>
  <si>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</si>
  <si>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</si>
  <si>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</si>
  <si>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</si>
  <si>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</si>
  <si>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</si>
  <si>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</si>
  <si>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</si>
  <si>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</si>
  <si>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</si>
  <si>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</si>
  <si>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</si>
  <si>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</si>
  <si>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</si>
  <si>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</si>
  <si>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</si>
  <si>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</si>
  <si>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</si>
  <si>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</si>
  <si>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</si>
  <si>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</si>
  <si>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</si>
  <si>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</si>
  <si>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</si>
  <si>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</si>
  <si>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</si>
  <si>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</si>
  <si>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</si>
  <si>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</si>
  <si>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</si>
  <si>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</si>
  <si>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</si>
  <si>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</si>
  <si>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</si>
  <si>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</si>
  <si>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</si>
  <si>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</si>
  <si>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</si>
  <si>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</si>
  <si>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</si>
  <si>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</si>
  <si>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</si>
  <si>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</si>
  <si>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</si>
  <si>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</si>
  <si>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</si>
  <si>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</si>
  <si>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</si>
  <si>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</si>
  <si>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</si>
  <si>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</si>
  <si>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</si>
  <si>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</si>
  <si>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</si>
  <si>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</si>
  <si>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</si>
  <si>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</si>
  <si>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</si>
  <si>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</si>
  <si>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</si>
  <si>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</si>
  <si>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</si>
  <si>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</si>
  <si>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</si>
  <si>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</si>
  <si>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</si>
  <si>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</si>
  <si>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</si>
  <si>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</si>
  <si>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</si>
  <si>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</si>
  <si>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</si>
  <si>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</si>
  <si>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</si>
  <si>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</si>
  <si>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</si>
  <si>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</si>
  <si>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</si>
  <si>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</si>
  <si>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</si>
  <si>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</si>
  <si>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</si>
  <si>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</si>
  <si>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</si>
  <si>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</si>
  <si>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</si>
  <si>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</si>
  <si>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</si>
  <si>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</si>
  <si>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</si>
  <si>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</si>
  <si>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</si>
  <si>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</si>
  <si>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</si>
  <si>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</si>
  <si>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</si>
  <si>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</si>
  <si>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</si>
  <si>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</si>
  <si>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</si>
  <si>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</si>
  <si>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</si>
  <si>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</si>
  <si>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</si>
  <si>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</si>
  <si>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</si>
  <si>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</si>
  <si>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</si>
  <si>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</si>
  <si>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</si>
  <si>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</si>
  <si>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</si>
  <si>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</si>
  <si>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</si>
  <si>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</si>
  <si>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</si>
  <si>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</si>
  <si>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</si>
  <si>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</si>
  <si>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</si>
  <si>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</si>
  <si>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</si>
  <si>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</si>
  <si>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</si>
  <si>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</si>
  <si>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</si>
  <si>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</si>
  <si>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</si>
  <si>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</si>
  <si>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</si>
  <si>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</si>
  <si>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</si>
  <si>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</si>
  <si>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</si>
  <si>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</si>
  <si>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</si>
  <si>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</si>
  <si>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</si>
  <si>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</si>
  <si>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</si>
  <si>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</si>
  <si>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</si>
  <si>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</si>
  <si>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</si>
  <si>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</si>
  <si>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</si>
  <si>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</si>
  <si>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</si>
  <si>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</si>
  <si>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</si>
  <si>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</si>
  <si>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</si>
  <si>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</si>
  <si>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</si>
  <si>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</si>
  <si>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</si>
  <si>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</si>
  <si>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</si>
  <si>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</si>
  <si>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</si>
  <si>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</si>
  <si>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</si>
  <si>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</si>
  <si>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</si>
  <si>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</si>
  <si>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</si>
  <si>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</si>
  <si>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</si>
  <si>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</si>
  <si>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</si>
  <si>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</si>
  <si>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</si>
  <si>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</si>
  <si>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</si>
  <si>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</si>
  <si>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</si>
  <si>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</si>
  <si>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</si>
  <si>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</si>
  <si>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</si>
  <si>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</si>
  <si>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</si>
  <si>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</si>
  <si>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</si>
  <si>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</si>
  <si>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</si>
  <si>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</si>
  <si>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</si>
  <si>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</si>
  <si>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</si>
  <si>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</si>
  <si>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</si>
  <si>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</si>
  <si>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</si>
  <si>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</si>
  <si>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</si>
  <si>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</si>
  <si>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</si>
  <si>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</si>
  <si>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</si>
  <si>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</si>
  <si>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</si>
  <si>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</si>
  <si>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</si>
  <si>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</si>
  <si>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</si>
  <si>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</si>
  <si>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</si>
  <si>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</si>
  <si>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</si>
  <si>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</si>
  <si>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</si>
  <si>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</si>
  <si>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</si>
  <si>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</si>
  <si>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</si>
  <si>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</si>
  <si>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</si>
  <si>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</si>
  <si>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</si>
  <si>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</si>
  <si>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</si>
  <si>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</si>
  <si>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</si>
  <si>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</si>
  <si>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</si>
  <si>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</si>
  <si>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</si>
  <si>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</si>
  <si>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</si>
  <si>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</si>
  <si>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</si>
  <si>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</si>
  <si>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</si>
  <si>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</si>
  <si>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</si>
  <si>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</si>
  <si>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</si>
  <si>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</si>
  <si>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</si>
  <si>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</si>
  <si>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</si>
  <si>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</si>
  <si>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</si>
  <si>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</si>
  <si>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</si>
  <si>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</si>
  <si>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</si>
  <si>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</si>
  <si>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</si>
  <si>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</si>
  <si>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</si>
  <si>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</si>
  <si>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</si>
  <si>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</si>
  <si>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</si>
  <si>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</si>
  <si>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</si>
  <si>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</si>
  <si>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</si>
  <si>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</si>
  <si>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</si>
  <si>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</si>
  <si>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</si>
  <si>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</si>
  <si>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</si>
  <si>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</si>
  <si>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</si>
  <si>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</si>
  <si>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</si>
  <si>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</si>
  <si>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</si>
  <si>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</si>
  <si>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</si>
  <si>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</si>
  <si>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</si>
  <si>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</si>
  <si>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</si>
  <si>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</si>
  <si>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</si>
  <si>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</si>
  <si>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</si>
  <si>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</si>
  <si>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</si>
  <si>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</si>
  <si>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</si>
  <si>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</si>
  <si>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</si>
  <si>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</si>
  <si>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</si>
  <si>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</si>
  <si>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</si>
  <si>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</si>
  <si>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</si>
  <si>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</si>
  <si>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</si>
  <si>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</si>
  <si>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</si>
  <si>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</si>
  <si>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</si>
  <si>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</si>
  <si>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</si>
  <si>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</si>
  <si>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</si>
  <si>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</si>
  <si>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</si>
  <si>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</si>
  <si>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</si>
  <si>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</si>
  <si>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</si>
  <si>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</si>
  <si>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</si>
  <si>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</si>
  <si>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</si>
  <si>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</si>
  <si>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</si>
  <si>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</si>
  <si>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</si>
  <si>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</si>
  <si>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</si>
  <si>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</si>
  <si>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</si>
  <si>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</si>
  <si>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</si>
  <si>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</si>
  <si>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</si>
  <si>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</si>
  <si>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</si>
  <si>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</si>
  <si>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</si>
  <si>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</si>
  <si>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</si>
  <si>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</si>
  <si>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</si>
  <si>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</si>
  <si>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</si>
  <si>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</si>
  <si>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</si>
  <si>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</si>
  <si>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</si>
  <si>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</si>
  <si>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</si>
  <si>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</si>
  <si>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</si>
  <si>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</si>
  <si>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</si>
  <si>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</si>
  <si>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</si>
  <si>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</si>
  <si>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</si>
  <si>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</si>
  <si>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</si>
  <si>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</si>
  <si>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</si>
  <si>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</si>
  <si>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</si>
  <si>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</si>
  <si>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</si>
  <si>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</si>
  <si>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</si>
  <si>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</si>
  <si>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</si>
  <si>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</si>
  <si>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</si>
  <si>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</si>
  <si>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</si>
  <si>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</si>
  <si>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</si>
  <si>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</si>
  <si>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</si>
  <si>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</si>
  <si>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</si>
  <si>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</si>
  <si>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</si>
  <si>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</si>
  <si>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</si>
  <si>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</si>
  <si>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</si>
  <si>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</si>
  <si>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</si>
  <si>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</si>
  <si>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</si>
  <si>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</si>
  <si>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</si>
  <si>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</si>
  <si>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</si>
  <si>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</si>
  <si>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</si>
  <si>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</si>
  <si>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</si>
  <si>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</si>
  <si>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</si>
  <si>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</si>
  <si>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</si>
  <si>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</si>
  <si>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</si>
  <si>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</si>
  <si>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</si>
  <si>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</si>
  <si>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</si>
  <si>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</si>
  <si>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</si>
  <si>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</si>
  <si>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</si>
  <si>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</si>
  <si>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</si>
  <si>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</si>
  <si>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</si>
  <si>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</si>
  <si>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</si>
  <si>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</si>
  <si>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</si>
  <si>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</si>
  <si>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</si>
  <si>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</si>
  <si>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</si>
  <si>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</si>
  <si>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</si>
  <si>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</si>
  <si>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</si>
  <si>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</si>
  <si>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</si>
  <si>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</si>
  <si>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</si>
  <si>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</si>
  <si>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</si>
  <si>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</si>
  <si>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</si>
  <si>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</si>
  <si>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</si>
  <si>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</si>
  <si>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</si>
  <si>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</si>
  <si>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</si>
  <si>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</si>
  <si>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</si>
  <si>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</si>
  <si>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</si>
  <si>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</si>
  <si>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</si>
  <si>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</si>
  <si>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</si>
  <si>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</si>
  <si>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</si>
  <si>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</si>
  <si>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</si>
  <si>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</si>
  <si>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</si>
  <si>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</si>
  <si>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</si>
  <si>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</si>
  <si>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</si>
  <si>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</si>
  <si>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</si>
  <si>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</si>
  <si>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</si>
  <si>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</si>
  <si>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</si>
  <si>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</si>
  <si>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</si>
  <si>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</si>
  <si>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</si>
  <si>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</si>
  <si>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</si>
  <si>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</si>
  <si>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</si>
  <si>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</si>
  <si>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</si>
  <si>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</si>
  <si>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</si>
  <si>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</si>
  <si>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</si>
  <si>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</si>
  <si>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</si>
  <si>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</si>
  <si>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</si>
  <si>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</si>
  <si>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</si>
  <si>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</si>
  <si>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</si>
  <si>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</si>
  <si>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</si>
  <si>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</si>
  <si>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</si>
  <si>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</si>
  <si>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</si>
  <si>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</si>
  <si>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</si>
  <si>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</si>
  <si>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</si>
  <si>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</si>
  <si>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</si>
  <si>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</si>
  <si>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</si>
  <si>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</si>
  <si>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</si>
  <si>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</si>
  <si>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</si>
  <si>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</si>
  <si>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</si>
  <si>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</si>
  <si>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</si>
  <si>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</si>
  <si>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</si>
  <si>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</si>
  <si>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</si>
  <si>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</si>
  <si>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</si>
  <si>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</si>
  <si>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</si>
  <si>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</si>
  <si>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</si>
  <si>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</si>
  <si>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</si>
  <si>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</si>
  <si>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</si>
  <si>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</si>
  <si>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</si>
  <si>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</si>
  <si>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</si>
  <si>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</si>
  <si>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</si>
  <si>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</si>
  <si>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</si>
  <si>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</si>
  <si>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</si>
  <si>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</si>
  <si>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</si>
  <si>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</si>
  <si>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</si>
  <si>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</si>
  <si>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</si>
  <si>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</si>
  <si>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</si>
  <si>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</si>
  <si>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</si>
  <si>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</si>
  <si>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</si>
  <si>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</si>
  <si>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</si>
  <si>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</si>
  <si>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</si>
  <si>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</si>
  <si>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</si>
  <si>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</si>
  <si>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</si>
  <si>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</si>
  <si>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</si>
  <si>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</si>
  <si>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</si>
  <si>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</si>
  <si>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</si>
  <si>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</si>
  <si>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</si>
  <si>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</si>
  <si>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</si>
  <si>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</si>
  <si>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</si>
  <si>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</si>
  <si>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</si>
  <si>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</si>
  <si>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</si>
  <si>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</si>
  <si>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</si>
  <si>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</si>
  <si>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</si>
  <si>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</si>
  <si>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</si>
  <si>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</si>
  <si>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</si>
  <si>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</si>
  <si>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</si>
  <si>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</si>
  <si>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</si>
  <si>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</si>
  <si>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</si>
  <si>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</si>
  <si>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</si>
  <si>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</si>
  <si>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</si>
  <si>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</si>
  <si>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</si>
  <si>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</si>
  <si>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</si>
  <si>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</si>
  <si>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</si>
  <si>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</si>
  <si>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</si>
  <si>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</si>
  <si>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</si>
  <si>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</si>
  <si>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</si>
  <si>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</si>
  <si>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</si>
  <si>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</si>
  <si>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</si>
  <si>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</si>
  <si>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</si>
  <si>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</si>
  <si>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</si>
  <si>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</si>
  <si>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</si>
  <si>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</si>
  <si>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</si>
  <si>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</si>
  <si>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</si>
  <si>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</si>
  <si>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</si>
  <si>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</si>
  <si>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</si>
  <si>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</si>
  <si>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</si>
  <si>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</si>
  <si>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</si>
  <si>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</si>
  <si>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</si>
  <si>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</si>
  <si>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</si>
  <si>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</si>
  <si>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</si>
  <si>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</si>
  <si>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</si>
  <si>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</si>
  <si>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</si>
  <si>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</si>
  <si>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</si>
  <si>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</si>
  <si>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</si>
  <si>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</si>
  <si>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</si>
  <si>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</si>
  <si>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</si>
  <si>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</si>
  <si>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</si>
  <si>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</si>
  <si>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</si>
  <si>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</si>
  <si>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</si>
  <si>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</si>
  <si>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</si>
  <si>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</si>
  <si>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</si>
  <si>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</si>
  <si>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</si>
  <si>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</si>
  <si>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</si>
  <si>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</si>
  <si>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</si>
  <si>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</si>
  <si>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</si>
  <si>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</si>
  <si>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</si>
  <si>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</si>
  <si>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</si>
  <si>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</si>
  <si>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</si>
  <si>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</si>
  <si>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</si>
  <si>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</si>
  <si>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</si>
  <si>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</si>
  <si>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</si>
  <si>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</si>
  <si>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</si>
  <si>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</si>
  <si>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</si>
  <si>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</si>
  <si>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</si>
  <si>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</si>
  <si>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</si>
  <si>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</si>
  <si>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</si>
  <si>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</si>
  <si>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</si>
  <si>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</si>
  <si>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</si>
  <si>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</si>
  <si>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</si>
  <si>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</si>
  <si>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</si>
  <si>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</si>
  <si>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</si>
  <si>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</si>
  <si>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</si>
  <si>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</si>
  <si>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</si>
  <si>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</si>
  <si>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</si>
  <si>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</si>
  <si>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</si>
  <si>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</si>
  <si>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</si>
  <si>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</si>
  <si>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</si>
  <si>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</si>
  <si>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</si>
  <si>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</si>
  <si>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</si>
  <si>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</si>
  <si>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</si>
  <si>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</si>
  <si>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</si>
  <si>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</si>
  <si>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</si>
  <si>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</si>
  <si>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</si>
  <si>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</si>
  <si>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</si>
  <si>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</si>
  <si>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</si>
  <si>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</si>
  <si>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</si>
  <si>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</si>
  <si>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</si>
  <si>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</si>
  <si>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</si>
  <si>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</si>
  <si>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</si>
  <si>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</si>
  <si>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</si>
  <si>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</si>
  <si>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</si>
  <si>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</si>
  <si>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</si>
  <si>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</si>
  <si>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</si>
  <si>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</si>
  <si>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</si>
  <si>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</si>
  <si>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</si>
  <si>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</si>
  <si>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</si>
  <si>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</si>
  <si>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</si>
  <si>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</si>
  <si>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</si>
  <si>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</si>
  <si>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</si>
  <si>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</si>
  <si>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</si>
  <si>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</si>
  <si>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</si>
  <si>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</si>
  <si>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</si>
  <si>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</si>
  <si>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</si>
  <si>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</si>
  <si>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</si>
  <si>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</si>
  <si>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</si>
  <si>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</si>
  <si>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</si>
  <si>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</si>
  <si>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</si>
  <si>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</si>
  <si>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</si>
  <si>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</si>
  <si>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</si>
  <si>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</si>
  <si>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</si>
  <si>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</si>
  <si>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</si>
  <si>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</si>
  <si>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</si>
  <si>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</si>
  <si>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</si>
  <si>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</si>
  <si>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</si>
  <si>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</si>
  <si>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</si>
  <si>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</si>
  <si>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</si>
  <si>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</si>
  <si>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</si>
  <si>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</si>
  <si>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</si>
  <si>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</si>
  <si>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</si>
  <si>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</si>
  <si>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</si>
  <si>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</si>
  <si>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</si>
  <si>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</si>
  <si>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</si>
  <si>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</si>
  <si>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</si>
  <si>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</si>
  <si>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</si>
  <si>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</si>
  <si>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</si>
  <si>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</si>
  <si>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</si>
  <si>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</si>
  <si>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</si>
  <si>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</si>
  <si>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</si>
  <si>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</si>
  <si>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</si>
  <si>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</si>
  <si>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</si>
  <si>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</si>
  <si>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</si>
  <si>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</si>
  <si>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</si>
  <si>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</si>
  <si>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</si>
  <si>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</si>
  <si>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</si>
  <si>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</si>
  <si>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</si>
  <si>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</si>
  <si>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</si>
  <si>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</si>
  <si>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</si>
  <si>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</si>
  <si>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</si>
  <si>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</si>
  <si>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</si>
  <si>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</si>
  <si>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</si>
  <si>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</si>
  <si>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</si>
  <si>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</si>
  <si>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</si>
  <si>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</si>
  <si>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</si>
  <si>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</si>
  <si>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</si>
  <si>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</si>
  <si>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</si>
  <si>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</si>
  <si>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</si>
  <si>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</si>
  <si>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</si>
  <si>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</si>
  <si>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</si>
  <si>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</si>
  <si>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</si>
  <si>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</si>
  <si>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</si>
  <si>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</si>
  <si>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</si>
  <si>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</si>
  <si>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</si>
  <si>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</si>
  <si>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</si>
  <si>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</si>
  <si>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</si>
  <si>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</si>
  <si>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</si>
  <si>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</si>
  <si>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</si>
  <si>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</si>
  <si>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</si>
  <si>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</si>
  <si>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</si>
  <si>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</si>
  <si>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</si>
  <si>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</si>
  <si>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</si>
  <si>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</si>
  <si>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</si>
  <si>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</si>
  <si>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</si>
  <si>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</si>
  <si>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</si>
  <si>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</si>
  <si>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</si>
  <si>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</si>
  <si>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</si>
  <si>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</si>
  <si>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</si>
  <si>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</si>
  <si>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</si>
  <si>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</si>
  <si>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</si>
  <si>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</si>
  <si>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</si>
  <si>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</si>
  <si>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</si>
  <si>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</si>
  <si>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</si>
  <si>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</si>
  <si>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</si>
  <si>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</si>
  <si>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</si>
  <si>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</si>
  <si>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</si>
  <si>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</si>
  <si>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</si>
  <si>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</si>
  <si>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</si>
  <si>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</si>
  <si>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</si>
  <si>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</si>
  <si>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</si>
  <si>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</si>
  <si>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</si>
  <si>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</si>
  <si>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</si>
  <si>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</si>
  <si>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</si>
  <si>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</si>
  <si>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</si>
  <si>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</si>
  <si>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</si>
  <si>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</si>
  <si>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</si>
  <si>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</si>
  <si>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</si>
  <si>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</si>
  <si>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</si>
  <si>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</si>
  <si>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</si>
  <si>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</si>
  <si>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</si>
  <si>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</si>
  <si>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</si>
  <si>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</si>
  <si>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</si>
  <si>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</si>
  <si>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</si>
  <si>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</si>
  <si>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</si>
  <si>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</si>
  <si>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</si>
  <si>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</si>
  <si>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</si>
  <si>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</si>
  <si>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</si>
  <si>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</si>
  <si>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</si>
  <si>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</si>
  <si>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</si>
  <si>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</si>
  <si>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</si>
  <si>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</si>
  <si>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</si>
  <si>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</si>
  <si>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</si>
  <si>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</si>
  <si>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</si>
  <si>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</si>
  <si>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</si>
  <si>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</si>
  <si>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</si>
  <si>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</si>
  <si>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</si>
  <si>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</si>
  <si>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</si>
  <si>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</si>
  <si>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</si>
  <si>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</si>
  <si>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</si>
  <si>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</si>
  <si>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</si>
  <si>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</si>
  <si>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</si>
  <si>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</si>
  <si>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</si>
  <si>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</si>
  <si>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</si>
  <si>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</si>
  <si>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</si>
  <si>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</si>
  <si>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</si>
  <si>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</si>
  <si>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</si>
  <si>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</si>
  <si>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</si>
  <si>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</si>
  <si>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</si>
  <si>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</si>
  <si>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</si>
  <si>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</si>
  <si>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</si>
  <si>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</si>
  <si>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</si>
  <si>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</si>
  <si>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</si>
  <si>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</si>
  <si>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</si>
  <si>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</si>
  <si>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</si>
  <si>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</si>
  <si>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</si>
  <si>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</si>
  <si>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</si>
  <si>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</si>
  <si>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</si>
  <si>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</si>
  <si>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</si>
  <si>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</si>
  <si>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</si>
  <si>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</si>
  <si>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</si>
  <si>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</si>
  <si>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</si>
  <si>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</si>
  <si>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</si>
  <si>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</si>
  <si>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</si>
  <si>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</si>
  <si>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</si>
  <si>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</si>
  <si>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</si>
  <si>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</si>
  <si>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</si>
  <si>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</si>
  <si>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</si>
  <si>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</si>
  <si>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</si>
  <si>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</si>
  <si>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</si>
  <si>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</si>
  <si>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</si>
  <si>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</si>
  <si>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</si>
  <si>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</si>
  <si>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</si>
  <si>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</si>
  <si>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</si>
  <si>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</si>
  <si>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</si>
  <si>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</si>
  <si>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</si>
  <si>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</si>
  <si>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</si>
  <si>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</si>
  <si>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</si>
  <si>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</si>
  <si>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</si>
  <si>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</si>
  <si>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</si>
  <si>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</si>
  <si>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</si>
  <si>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</si>
  <si>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</si>
  <si>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</si>
  <si>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</si>
  <si>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</si>
  <si>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</si>
  <si>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</si>
  <si>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</si>
  <si>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</si>
  <si>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</si>
  <si>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</si>
  <si>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</si>
  <si>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</si>
  <si>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</si>
  <si>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</si>
  <si>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</si>
  <si>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</si>
  <si>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</si>
  <si>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</si>
  <si>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</si>
  <si>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</si>
  <si>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</si>
  <si>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</si>
  <si>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</si>
  <si>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</si>
  <si>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</si>
  <si>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</si>
  <si>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</si>
  <si>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</si>
  <si>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</si>
  <si>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</si>
  <si>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</si>
  <si>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</si>
  <si>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</si>
  <si>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</si>
  <si>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</si>
  <si>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</si>
  <si>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</si>
  <si>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</si>
  <si>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</si>
  <si>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</si>
  <si>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</si>
  <si>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</si>
  <si>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</si>
  <si>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</si>
  <si>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</si>
  <si>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</si>
  <si>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</si>
  <si>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</si>
  <si>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</si>
  <si>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</si>
  <si>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</si>
  <si>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</si>
  <si>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</si>
  <si>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</si>
  <si>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</si>
  <si>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</si>
  <si>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</si>
  <si>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</si>
  <si>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</si>
  <si>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</si>
  <si>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</si>
  <si>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</si>
  <si>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</si>
  <si>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</si>
  <si>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</si>
  <si>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</si>
  <si>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</si>
  <si>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</si>
  <si>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</si>
  <si>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</si>
  <si>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</si>
  <si>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</si>
  <si>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</si>
  <si>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</si>
  <si>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</si>
  <si>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</si>
  <si>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</si>
  <si>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</si>
  <si>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</si>
  <si>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</si>
  <si>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</si>
  <si>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</si>
  <si>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</si>
  <si>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</si>
  <si>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</si>
  <si>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</si>
  <si>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</si>
  <si>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</si>
  <si>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</si>
  <si>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</si>
  <si>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</si>
  <si>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</si>
  <si>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</si>
  <si>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</si>
  <si>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</si>
  <si>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</si>
  <si>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</si>
  <si>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</si>
  <si>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</si>
  <si>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</si>
  <si>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</si>
  <si>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</si>
  <si>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</si>
  <si>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</si>
  <si>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</si>
  <si>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</si>
  <si>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</si>
  <si>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</si>
  <si>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</si>
  <si>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</si>
  <si>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</si>
  <si>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</si>
  <si>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</si>
  <si>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</si>
  <si>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</si>
  <si>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</si>
  <si>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</si>
  <si>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</si>
  <si>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</si>
  <si>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</si>
  <si>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</si>
  <si>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</si>
  <si>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</si>
  <si>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</si>
  <si>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</si>
  <si>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</si>
  <si>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</si>
  <si>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</si>
  <si>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</si>
  <si>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</si>
  <si>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</si>
  <si>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</si>
  <si>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</si>
  <si>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</si>
  <si>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</si>
  <si>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</si>
  <si>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</si>
  <si>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</si>
  <si>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</si>
  <si>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</si>
  <si>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</si>
  <si>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</si>
  <si>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</si>
  <si>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</si>
  <si>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</si>
  <si>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</si>
  <si>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</si>
  <si>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</si>
  <si>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</si>
  <si>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</si>
  <si>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</si>
  <si>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</si>
  <si>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</si>
  <si>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</si>
  <si>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</si>
  <si>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</si>
  <si>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</si>
  <si>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</si>
  <si>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</si>
  <si>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</si>
  <si>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</si>
  <si>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</si>
  <si>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</si>
  <si>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</si>
  <si>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</si>
  <si>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</si>
  <si>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</si>
  <si>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</si>
  <si>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</si>
  <si>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</si>
  <si>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</si>
  <si>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</si>
  <si>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</si>
  <si>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</si>
  <si>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</si>
  <si>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</si>
  <si>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</si>
  <si>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</si>
  <si>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</si>
  <si>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</si>
  <si>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</si>
  <si>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</si>
  <si>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</si>
  <si>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</si>
  <si>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</si>
  <si>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</si>
  <si>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</si>
  <si>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</si>
  <si>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</si>
  <si>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</si>
  <si>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</si>
  <si>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</si>
  <si>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</si>
  <si>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</si>
  <si>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</si>
  <si>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</si>
  <si>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</si>
  <si>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</si>
  <si>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</si>
  <si>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</si>
  <si>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</si>
  <si>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</si>
  <si>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</si>
  <si>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</si>
  <si>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</si>
  <si>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</si>
  <si>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</si>
  <si>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</si>
  <si>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</si>
  <si>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</si>
  <si>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</si>
  <si>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</si>
  <si>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</si>
  <si>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</si>
  <si>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</si>
  <si>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</si>
  <si>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</si>
  <si>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</si>
  <si>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</si>
  <si>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</si>
  <si>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</si>
  <si>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</si>
  <si>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</si>
  <si>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</si>
  <si>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</si>
  <si>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</si>
  <si>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</si>
  <si>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</si>
  <si>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</si>
  <si>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</si>
  <si>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</si>
  <si>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</si>
  <si>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</si>
  <si>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</si>
  <si>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</si>
  <si>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</si>
  <si>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</si>
  <si>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</si>
  <si>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</si>
  <si>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</si>
  <si>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</si>
  <si>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</si>
  <si>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</si>
  <si>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</si>
  <si>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</si>
  <si>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</si>
  <si>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</si>
  <si>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</si>
  <si>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</si>
  <si>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</si>
  <si>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</si>
  <si>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</si>
  <si>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</si>
  <si>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</si>
  <si>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</si>
  <si>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</si>
  <si>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</si>
  <si>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</si>
  <si>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</si>
  <si>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</si>
  <si>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</si>
  <si>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</si>
  <si>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</si>
  <si>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</si>
  <si>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</si>
  <si>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</si>
  <si>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</si>
  <si>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</si>
  <si>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</si>
  <si>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</si>
  <si>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</si>
  <si>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</si>
  <si>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</si>
  <si>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</si>
  <si>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</si>
  <si>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</si>
  <si>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</si>
  <si>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</si>
  <si>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</si>
  <si>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</si>
  <si>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</si>
  <si>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</si>
  <si>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</si>
  <si>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</si>
  <si>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</si>
  <si>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</si>
  <si>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</si>
  <si>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</si>
  <si>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</si>
  <si>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</si>
  <si>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</si>
  <si>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</si>
  <si>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</si>
  <si>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</si>
  <si>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</si>
  <si>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</si>
  <si>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</si>
  <si>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</si>
  <si>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</si>
  <si>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</si>
  <si>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</si>
  <si>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</si>
  <si>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</si>
  <si>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</si>
  <si>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</si>
  <si>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</si>
  <si>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</si>
  <si>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</si>
  <si>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</si>
  <si>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</si>
  <si>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</si>
  <si>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</si>
  <si>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</si>
  <si>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</si>
  <si>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</si>
  <si>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</si>
  <si>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</si>
  <si>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</si>
  <si>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</si>
  <si>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</si>
  <si>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</si>
  <si>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</si>
  <si>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</si>
  <si>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</si>
  <si>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</si>
  <si>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</si>
  <si>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</si>
  <si>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</si>
  <si>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</si>
  <si>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</si>
  <si>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</si>
  <si>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</si>
  <si>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</si>
  <si>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</si>
  <si>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</si>
  <si>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</si>
  <si>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</si>
  <si>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</si>
  <si>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</si>
  <si>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</si>
  <si>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</si>
  <si>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</si>
  <si>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</si>
  <si>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</si>
  <si>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</si>
  <si>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</si>
  <si>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</si>
  <si>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</si>
  <si>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</si>
  <si>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</si>
  <si>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</si>
  <si>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</si>
  <si>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</si>
  <si>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</si>
  <si>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</si>
  <si>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</si>
  <si>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</si>
  <si>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</si>
  <si>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</si>
  <si>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</si>
  <si>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</si>
  <si>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</si>
  <si>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</si>
  <si>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</si>
  <si>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</si>
  <si>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</si>
  <si>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</si>
  <si>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</si>
  <si>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</si>
  <si>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</si>
  <si>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</si>
  <si>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</si>
  <si>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</si>
  <si>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</si>
  <si>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</si>
  <si>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</si>
  <si>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</si>
  <si>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</si>
  <si>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</si>
  <si>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</si>
  <si>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</si>
  <si>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</si>
  <si>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</si>
  <si>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</si>
  <si>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</si>
  <si>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</si>
  <si>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</si>
  <si>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</si>
  <si>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</si>
  <si>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</si>
  <si>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</si>
  <si>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</si>
  <si>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</si>
  <si>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</si>
  <si>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</si>
  <si>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</si>
  <si>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</si>
  <si>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</si>
  <si>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</si>
  <si>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</si>
  <si>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</si>
  <si>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</si>
  <si>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</si>
  <si>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</si>
  <si>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</si>
  <si>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</si>
  <si>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</si>
  <si>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</si>
  <si>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</si>
  <si>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</si>
  <si>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</si>
  <si>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</si>
  <si>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</si>
  <si>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</si>
  <si>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</si>
  <si>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</si>
  <si>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</si>
  <si>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</si>
  <si>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</si>
  <si>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</si>
  <si>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</si>
  <si>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</si>
  <si>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</si>
  <si>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</si>
  <si>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</si>
  <si>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</si>
  <si>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</si>
  <si>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</si>
  <si>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</si>
  <si>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</si>
  <si>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</si>
  <si>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</si>
  <si>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</si>
  <si>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</si>
  <si>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</si>
  <si>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</si>
  <si>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</si>
  <si>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</si>
  <si>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</si>
  <si>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</si>
  <si>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</si>
  <si>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</si>
  <si>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</si>
  <si>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</si>
  <si>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</si>
  <si>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</si>
  <si>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</si>
  <si>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</si>
  <si>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</si>
  <si>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</si>
  <si>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</si>
  <si>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</si>
  <si>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</si>
  <si>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</si>
  <si>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</si>
  <si>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</si>
  <si>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</si>
  <si>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</si>
  <si>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</si>
  <si>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</si>
  <si>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</si>
  <si>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</si>
  <si>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</si>
  <si>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</si>
  <si>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</si>
  <si>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</si>
  <si>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</si>
  <si>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</si>
  <si>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</si>
  <si>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</si>
  <si>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</si>
  <si>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</si>
  <si>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</si>
  <si>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</si>
  <si>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</si>
  <si>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</si>
  <si>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</si>
  <si>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</si>
  <si>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</si>
  <si>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</si>
  <si>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</si>
  <si>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</si>
  <si>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</si>
  <si>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</si>
  <si>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</si>
  <si>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</si>
  <si>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</si>
  <si>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</si>
  <si>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</si>
  <si>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</si>
  <si>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</si>
  <si>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</si>
  <si>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</si>
  <si>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</si>
  <si>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</si>
  <si>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</si>
  <si>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</si>
  <si>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</si>
  <si>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</si>
  <si>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</si>
  <si>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</si>
  <si>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</si>
  <si>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</si>
  <si>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</si>
  <si>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</si>
  <si>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</si>
  <si>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</si>
  <si>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</si>
  <si>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</si>
  <si>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</si>
  <si>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</si>
  <si>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</si>
  <si>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</si>
  <si>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</si>
  <si>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</si>
  <si>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</si>
  <si>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</si>
  <si>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</si>
  <si>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</si>
  <si>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</si>
  <si>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</si>
  <si>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</si>
  <si>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</si>
  <si>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</si>
  <si>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</si>
  <si>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</si>
  <si>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</si>
  <si>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</si>
  <si>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</si>
  <si>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</si>
  <si>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</si>
  <si>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</si>
  <si>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</si>
  <si>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</si>
  <si>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</si>
  <si>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</si>
  <si>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</si>
  <si>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</si>
  <si>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</si>
  <si>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</si>
  <si>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</si>
  <si>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</si>
  <si>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</si>
  <si>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</si>
  <si>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</si>
  <si>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</si>
  <si>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</si>
  <si>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</si>
  <si>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</si>
  <si>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</si>
  <si>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</si>
  <si>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</si>
  <si>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</si>
  <si>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</si>
  <si>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</si>
  <si>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</si>
  <si>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</si>
  <si>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</si>
  <si>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</si>
  <si>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</si>
  <si>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</si>
  <si>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</si>
  <si>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</si>
  <si>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</si>
  <si>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</si>
  <si>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</si>
  <si>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</si>
  <si>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</si>
  <si>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</si>
  <si>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</si>
  <si>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</si>
  <si>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</si>
  <si>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</si>
  <si>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</si>
  <si>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</si>
  <si>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</si>
  <si>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</si>
  <si>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</si>
  <si>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</si>
  <si>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</si>
  <si>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</si>
  <si>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</si>
  <si>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</si>
  <si>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</si>
  <si>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</si>
  <si>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</si>
  <si>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</si>
  <si>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</si>
  <si>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</si>
  <si>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</si>
  <si>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</si>
  <si>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</si>
  <si>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</si>
  <si>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</si>
  <si>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</si>
  <si>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</si>
  <si>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</si>
  <si>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</si>
  <si>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</si>
  <si>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</si>
  <si>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</si>
  <si>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</si>
  <si>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</si>
  <si>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</si>
  <si>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</si>
  <si>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</si>
  <si>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</si>
  <si>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</si>
  <si>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</si>
  <si>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</si>
  <si>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</si>
  <si>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</si>
  <si>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</si>
  <si>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</si>
  <si>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</si>
  <si>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</si>
  <si>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</si>
  <si>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</si>
  <si>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</si>
  <si>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</si>
  <si>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</si>
  <si>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</si>
  <si>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</si>
  <si>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</si>
  <si>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</si>
  <si>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</si>
  <si>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</si>
  <si>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</si>
  <si>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</si>
  <si>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</si>
  <si>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</si>
  <si>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</si>
  <si>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</si>
  <si>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</si>
  <si>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</si>
  <si>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</si>
  <si>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</si>
  <si>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</si>
  <si>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</si>
  <si>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</si>
  <si>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</si>
  <si>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</si>
  <si>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</si>
  <si>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</si>
  <si>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</si>
  <si>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</si>
  <si>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</si>
  <si>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</si>
  <si>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</si>
  <si>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</si>
  <si>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</si>
  <si>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</si>
  <si>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</si>
  <si>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</si>
  <si>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</si>
  <si>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</si>
  <si>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</si>
  <si>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</si>
  <si>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</si>
  <si>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</si>
  <si>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</si>
  <si>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</si>
  <si>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</si>
  <si>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</si>
  <si>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</si>
  <si>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</si>
  <si>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</si>
  <si>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</si>
  <si>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</si>
  <si>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</si>
  <si>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</si>
  <si>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</si>
  <si>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</si>
  <si>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</si>
  <si>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</si>
  <si>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</si>
  <si>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</si>
  <si>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</si>
  <si>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</si>
  <si>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</si>
  <si>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</si>
  <si>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</si>
  <si>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</si>
  <si>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</si>
  <si>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</si>
  <si>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</si>
  <si>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</si>
  <si>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</si>
  <si>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</si>
  <si>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</si>
  <si>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</si>
  <si>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</si>
  <si>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</si>
  <si>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</si>
  <si>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</si>
  <si>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</si>
  <si>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</si>
  <si>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</si>
  <si>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</si>
  <si>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</si>
  <si>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</si>
  <si>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</si>
  <si>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</si>
  <si>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</si>
  <si>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</si>
  <si>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</si>
  <si>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</si>
  <si>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</si>
  <si>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</si>
  <si>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</si>
  <si>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</si>
  <si>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</si>
  <si>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</si>
  <si>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</si>
  <si>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</si>
  <si>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</si>
  <si>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</si>
  <si>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</si>
  <si>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</si>
  <si>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</si>
  <si>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</si>
  <si>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</si>
  <si>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</si>
  <si>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</si>
  <si>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</si>
  <si>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</si>
  <si>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</si>
  <si>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</si>
  <si>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</si>
  <si>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</si>
  <si>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</si>
  <si>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</si>
  <si>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</si>
  <si>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</si>
  <si>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</si>
  <si>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</si>
  <si>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</si>
  <si>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</si>
  <si>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</si>
  <si>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</si>
  <si>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</si>
  <si>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</si>
  <si>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</si>
  <si>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</si>
  <si>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</si>
  <si>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</si>
  <si>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</si>
  <si>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</si>
  <si>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</si>
  <si>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</si>
  <si>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</si>
  <si>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</si>
  <si>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</si>
  <si>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</si>
  <si>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</si>
  <si>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</si>
  <si>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</si>
  <si>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</si>
  <si>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</si>
  <si>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</si>
  <si>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</si>
  <si>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</si>
  <si>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</si>
  <si>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</si>
  <si>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</si>
  <si>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</si>
  <si>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</si>
  <si>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</si>
  <si>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</si>
  <si>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</si>
  <si>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</si>
  <si>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</si>
  <si>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</si>
  <si>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</si>
  <si>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</si>
  <si>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</si>
  <si>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</si>
  <si>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</si>
  <si>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</si>
  <si>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</si>
  <si>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</si>
  <si>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</si>
  <si>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</si>
  <si>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</si>
  <si>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</si>
  <si>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</si>
  <si>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</si>
  <si>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</si>
  <si>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</si>
  <si>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</si>
  <si>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</si>
  <si>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</si>
  <si>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</si>
  <si>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</si>
  <si>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</si>
  <si>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</si>
  <si>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</si>
  <si>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</si>
  <si>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</si>
  <si>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</si>
  <si>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</si>
  <si>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</si>
  <si>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</si>
  <si>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</si>
  <si>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</si>
  <si>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</si>
  <si>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</si>
  <si>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</si>
  <si>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</si>
  <si>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</si>
  <si>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</si>
  <si>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</si>
  <si>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</si>
  <si>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</si>
  <si>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</si>
  <si>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</si>
  <si>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</si>
  <si>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</si>
  <si>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</si>
  <si>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</si>
  <si>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</si>
  <si>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</si>
  <si>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</si>
  <si>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</si>
  <si>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</si>
  <si>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</si>
  <si>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</si>
  <si>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</si>
  <si>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</si>
  <si>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</si>
  <si>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</si>
  <si>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</si>
  <si>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</si>
  <si>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</si>
  <si>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</si>
  <si>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</si>
  <si>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</si>
  <si>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</si>
  <si>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</si>
  <si>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</si>
  <si>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</si>
  <si>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</si>
  <si>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</si>
  <si>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</si>
  <si>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</si>
  <si>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</si>
  <si>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</si>
  <si>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</si>
  <si>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</si>
  <si>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</si>
  <si>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</si>
  <si>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</si>
  <si>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</si>
  <si>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</si>
  <si>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</si>
  <si>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</si>
  <si>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</si>
  <si>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</si>
  <si>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</si>
  <si>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</si>
  <si>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</si>
  <si>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</si>
  <si>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</si>
  <si>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</si>
  <si>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</si>
  <si>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</si>
  <si>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</si>
  <si>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</si>
  <si>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</si>
  <si>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</si>
  <si>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</si>
  <si>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</si>
  <si>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</si>
  <si>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</si>
  <si>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</si>
  <si>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</si>
  <si>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</si>
  <si>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</si>
  <si>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</si>
  <si>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</si>
  <si>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</si>
  <si>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</si>
  <si>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</si>
  <si>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</si>
  <si>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</si>
  <si>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</si>
  <si>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</si>
  <si>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</si>
  <si>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</si>
  <si>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</si>
  <si>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</si>
  <si>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</si>
  <si>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</si>
  <si>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</si>
  <si>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</si>
  <si>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</si>
  <si>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</si>
  <si>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</si>
  <si>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</si>
  <si>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</si>
  <si>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</si>
  <si>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</si>
  <si>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</si>
  <si>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</si>
  <si>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</si>
  <si>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</si>
  <si>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</si>
  <si>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</si>
  <si>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</si>
  <si>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</si>
  <si>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</si>
  <si>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</si>
  <si>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</si>
  <si>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</si>
  <si>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</si>
  <si>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</si>
  <si>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</si>
  <si>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</si>
  <si>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</si>
  <si>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</si>
  <si>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</si>
  <si>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</si>
  <si>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</si>
  <si>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</si>
  <si>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</si>
  <si>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</si>
  <si>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</si>
  <si>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</si>
  <si>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</si>
  <si>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</si>
  <si>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</si>
  <si>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</si>
  <si>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</si>
  <si>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</si>
  <si>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</si>
  <si>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</si>
  <si>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</si>
  <si>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</si>
  <si>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</si>
  <si>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</si>
  <si>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</si>
  <si>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</si>
  <si>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</si>
  <si>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</si>
  <si>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</si>
  <si>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</si>
  <si>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</si>
  <si>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</si>
  <si>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</si>
  <si>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</si>
  <si>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</si>
  <si>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</si>
  <si>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</si>
  <si>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</si>
  <si>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</si>
  <si>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</si>
  <si>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</si>
  <si>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</si>
  <si>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</si>
  <si>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</si>
  <si>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</si>
  <si>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</si>
  <si>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</si>
  <si>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</si>
  <si>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</si>
  <si>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</si>
  <si>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</si>
  <si>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</si>
  <si>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</si>
  <si>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</si>
  <si>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</si>
  <si>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</si>
  <si>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</si>
  <si>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</si>
  <si>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</si>
  <si>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</si>
  <si>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</si>
  <si>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</si>
  <si>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</si>
  <si>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</si>
  <si>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</si>
  <si>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</si>
  <si>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</si>
  <si>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</si>
  <si>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</si>
  <si>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</si>
  <si>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</si>
  <si>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</si>
  <si>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</si>
  <si>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</si>
  <si>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</si>
  <si>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</si>
  <si>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</si>
  <si>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</si>
  <si>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</si>
  <si>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</si>
  <si>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</si>
  <si>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</si>
  <si>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</si>
  <si>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</si>
  <si>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</si>
  <si>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</si>
  <si>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</si>
  <si>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</si>
  <si>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</si>
  <si>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</si>
  <si>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</si>
  <si>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</si>
  <si>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</si>
  <si>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</si>
  <si>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</si>
  <si>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</si>
  <si>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</si>
  <si>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</si>
  <si>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</si>
  <si>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</si>
  <si>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</si>
  <si>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</si>
  <si>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</si>
  <si>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</si>
  <si>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</si>
  <si>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</si>
  <si>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</si>
  <si>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</si>
  <si>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</si>
  <si>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</si>
  <si>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</si>
  <si>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</si>
  <si>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</si>
  <si>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</si>
  <si>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</si>
  <si>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</si>
  <si>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</si>
  <si>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</si>
  <si>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</si>
  <si>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</si>
  <si>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</si>
  <si>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</si>
  <si>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</si>
  <si>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</si>
  <si>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</si>
  <si>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</si>
  <si>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</si>
  <si>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</si>
  <si>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</si>
  <si>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</si>
  <si>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</si>
  <si>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</si>
  <si>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</si>
  <si>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</si>
  <si>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</si>
  <si>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</si>
  <si>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</si>
  <si>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</si>
  <si>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</si>
  <si>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</si>
  <si>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</si>
  <si>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</si>
  <si>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</si>
  <si>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</si>
  <si>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</si>
  <si>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</si>
  <si>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</si>
  <si>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</si>
  <si>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</si>
  <si>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</si>
  <si>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</si>
  <si>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</si>
  <si>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</si>
  <si>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</si>
  <si>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</si>
  <si>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</si>
  <si>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</si>
  <si>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</si>
  <si>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</si>
  <si>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</si>
  <si>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</si>
  <si>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</si>
  <si>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</si>
  <si>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</si>
  <si>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</si>
  <si>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</si>
  <si>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</si>
  <si>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</si>
  <si>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</si>
  <si>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</si>
  <si>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</si>
  <si>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</si>
  <si>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</si>
  <si>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</si>
  <si>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</si>
  <si>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</si>
  <si>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</si>
  <si>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</si>
  <si>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</si>
  <si>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</si>
  <si>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</si>
  <si>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</si>
  <si>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</si>
  <si>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</si>
  <si>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</si>
  <si>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</si>
  <si>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</si>
  <si>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</si>
  <si>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</si>
  <si>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</si>
  <si>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</si>
  <si>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</si>
  <si>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</si>
  <si>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</si>
  <si>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</si>
  <si>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</si>
  <si>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</si>
  <si>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</si>
  <si>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</si>
  <si>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</si>
  <si>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</si>
  <si>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</si>
  <si>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</si>
  <si>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</si>
  <si>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</si>
  <si>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</si>
  <si>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</si>
  <si>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</si>
  <si>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</si>
  <si>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</si>
  <si>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</si>
  <si>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</si>
  <si>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</si>
  <si>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</si>
  <si>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</si>
  <si>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</si>
  <si>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</si>
  <si>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</si>
  <si>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</si>
  <si>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</si>
  <si>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</si>
  <si>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</si>
  <si>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</si>
  <si>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</si>
  <si>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</si>
  <si>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</si>
  <si>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</si>
  <si>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</si>
  <si>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</si>
  <si>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</si>
  <si>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</si>
  <si>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</si>
  <si>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</si>
  <si>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</si>
  <si>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</si>
  <si>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</si>
  <si>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</si>
  <si>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</si>
  <si>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</si>
  <si>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</si>
  <si>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</si>
  <si>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</si>
  <si>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</si>
  <si>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</si>
  <si>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</si>
  <si>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</si>
  <si>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</si>
  <si>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</si>
  <si>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</si>
  <si>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</si>
  <si>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</si>
  <si>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</si>
  <si>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</si>
  <si>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</si>
  <si>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</si>
  <si>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</si>
  <si>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</si>
  <si>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</si>
  <si>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</si>
  <si>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</si>
  <si>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</si>
  <si>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</si>
  <si>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</si>
  <si>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</si>
  <si>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</si>
  <si>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</si>
  <si>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</si>
  <si>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</si>
  <si>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</si>
  <si>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</si>
  <si>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</si>
  <si>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</si>
  <si>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</si>
  <si>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</si>
  <si>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</si>
  <si>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</si>
  <si>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</si>
  <si>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</si>
  <si>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</si>
  <si>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</si>
  <si>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</si>
  <si>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</si>
  <si>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</si>
  <si>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</si>
  <si>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</si>
  <si>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</si>
  <si>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</si>
  <si>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</si>
  <si>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</si>
  <si>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</si>
  <si>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</si>
  <si>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</si>
  <si>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</si>
  <si>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</si>
  <si>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</si>
  <si>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</si>
  <si>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</si>
  <si>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</si>
  <si>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</si>
  <si>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</si>
  <si>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</si>
  <si>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</si>
  <si>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</si>
  <si>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</si>
  <si>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</si>
  <si>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</si>
  <si>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</si>
  <si>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</si>
  <si>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</si>
  <si>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</si>
  <si>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</si>
  <si>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</si>
  <si>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</si>
  <si>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</si>
  <si>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</si>
  <si>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</si>
  <si>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</si>
  <si>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</si>
  <si>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</si>
  <si>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</si>
  <si>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</si>
  <si>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</si>
  <si>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</si>
  <si>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</si>
  <si>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</si>
  <si>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</si>
  <si>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</si>
  <si>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</si>
  <si>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</si>
  <si>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</si>
  <si>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</si>
  <si>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</si>
  <si>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</si>
  <si>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</si>
  <si>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</si>
  <si>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</si>
  <si>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</si>
  <si>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</si>
  <si>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</si>
  <si>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</si>
  <si>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</si>
  <si>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</si>
  <si>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</si>
  <si>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</si>
  <si>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</si>
  <si>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</si>
  <si>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</si>
  <si>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</si>
  <si>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</si>
  <si>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</si>
  <si>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</si>
  <si>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</si>
  <si>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</si>
  <si>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</si>
  <si>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</si>
  <si>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</si>
  <si>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</si>
  <si>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</si>
  <si>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</si>
  <si>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</si>
  <si>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</si>
  <si>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</si>
  <si>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</si>
  <si>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</si>
  <si>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</si>
  <si>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</si>
  <si>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</si>
  <si>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</si>
  <si>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</si>
  <si>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</si>
  <si>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</si>
  <si>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</si>
  <si>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</si>
  <si>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</si>
  <si>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</si>
  <si>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</si>
  <si>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</si>
  <si>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</si>
  <si>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</si>
  <si>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</si>
  <si>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</si>
  <si>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</si>
  <si>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</si>
  <si>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</si>
  <si>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</si>
  <si>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</si>
  <si>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</si>
  <si>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</si>
  <si>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</si>
  <si>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</si>
  <si>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</si>
  <si>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</si>
  <si>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</si>
  <si>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</si>
  <si>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</si>
  <si>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</si>
  <si>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</si>
  <si>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</si>
  <si>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</si>
  <si>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</si>
  <si>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</si>
  <si>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</si>
  <si>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</si>
  <si>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</si>
  <si>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</si>
  <si>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</si>
  <si>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</si>
  <si>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</si>
  <si>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</si>
  <si>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</si>
  <si>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</si>
  <si>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</si>
  <si>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</si>
  <si>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</si>
  <si>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</si>
  <si>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</si>
  <si>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</si>
  <si>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</si>
  <si>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</si>
  <si>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</si>
  <si>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</si>
  <si>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</si>
  <si>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</si>
  <si>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</si>
  <si>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</si>
  <si>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</si>
  <si>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</si>
  <si>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</si>
  <si>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</si>
  <si>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</si>
  <si>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</si>
  <si>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</si>
  <si>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</si>
  <si>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</si>
  <si>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</si>
  <si>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</si>
  <si>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</si>
  <si>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</si>
  <si>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</si>
  <si>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</si>
  <si>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</si>
  <si>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</si>
  <si>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</si>
  <si>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</si>
  <si>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</si>
  <si>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</si>
  <si>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</si>
  <si>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</si>
  <si>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</si>
  <si>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</si>
  <si>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</si>
  <si>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</si>
  <si>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</si>
  <si>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</si>
  <si>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</si>
  <si>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</si>
  <si>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</si>
  <si>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</si>
  <si>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</si>
  <si>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</si>
  <si>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</si>
  <si>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</si>
  <si>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</si>
  <si>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</si>
  <si>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</si>
  <si>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</si>
  <si>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</si>
  <si>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</si>
  <si>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</si>
  <si>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</si>
  <si>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</si>
  <si>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</si>
  <si>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</si>
  <si>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</si>
  <si>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</si>
  <si>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</si>
  <si>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</si>
  <si>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</si>
  <si>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</si>
  <si>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</si>
  <si>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</si>
  <si>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</si>
  <si>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</si>
  <si>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</si>
  <si>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</si>
  <si>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</si>
  <si>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</si>
  <si>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</si>
  <si>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</si>
  <si>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</si>
  <si>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</si>
  <si>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</si>
  <si>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</si>
  <si>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</si>
  <si>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</si>
  <si>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</si>
  <si>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</si>
  <si>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</si>
  <si>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</si>
  <si>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</si>
  <si>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</si>
  <si>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</si>
  <si>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</si>
  <si>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</si>
  <si>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</si>
  <si>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</si>
  <si>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</si>
  <si>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</si>
  <si>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</si>
  <si>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</si>
  <si>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</si>
  <si>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</si>
  <si>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</si>
  <si>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</si>
  <si>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</si>
  <si>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</si>
  <si>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</si>
  <si>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</si>
  <si>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</si>
  <si>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</si>
  <si>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</si>
  <si>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</si>
  <si>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</si>
  <si>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</si>
  <si>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</si>
  <si>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</si>
  <si>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</si>
  <si>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</si>
  <si>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</si>
  <si>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</si>
  <si>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</si>
  <si>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</si>
  <si>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</si>
  <si>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</si>
  <si>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</si>
  <si>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</si>
  <si>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</si>
  <si>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</si>
  <si>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</si>
  <si>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</si>
  <si>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</si>
  <si>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</si>
  <si>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</si>
  <si>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</si>
  <si>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</si>
  <si>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</si>
  <si>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</si>
  <si>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</si>
  <si>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</si>
  <si>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</si>
  <si>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</si>
  <si>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</si>
  <si>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</si>
  <si>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</si>
  <si>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</si>
  <si>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</si>
  <si>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</si>
  <si>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</si>
  <si>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</si>
  <si>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</si>
  <si>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</si>
  <si>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</si>
  <si>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</si>
  <si>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</si>
  <si>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</si>
  <si>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</si>
  <si>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</si>
  <si>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</si>
  <si>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</si>
  <si>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</si>
  <si>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</si>
  <si>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</si>
  <si>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</si>
  <si>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</si>
  <si>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</si>
  <si>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</si>
  <si>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</si>
  <si>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</si>
  <si>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</si>
  <si>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</si>
  <si>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</si>
  <si>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</si>
  <si>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</si>
  <si>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</si>
  <si>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</si>
  <si>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</si>
  <si>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</si>
  <si>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</si>
  <si>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</si>
  <si>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</si>
  <si>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</si>
  <si>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</si>
  <si>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</si>
  <si>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</si>
  <si>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</si>
  <si>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</si>
  <si>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</si>
  <si>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</si>
  <si>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</si>
  <si>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</si>
  <si>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</si>
  <si>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</si>
  <si>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</si>
  <si>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</si>
  <si>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</si>
  <si>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</si>
  <si>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</si>
  <si>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</si>
  <si>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</si>
  <si>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</si>
  <si>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</si>
  <si>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</si>
  <si>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</si>
  <si>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</si>
  <si>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</si>
  <si>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</si>
  <si>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</si>
  <si>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</si>
  <si>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</si>
  <si>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</si>
  <si>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</si>
  <si>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</si>
  <si>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</si>
  <si>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</si>
  <si>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</si>
  <si>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</si>
  <si>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</si>
  <si>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</si>
  <si>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</si>
  <si>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</si>
  <si>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</si>
  <si>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</si>
  <si>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</si>
  <si>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</si>
  <si>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</si>
  <si>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</si>
  <si>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</si>
  <si>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</si>
  <si>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</si>
  <si>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</si>
  <si>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</si>
  <si>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</si>
  <si>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</si>
  <si>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</si>
  <si>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</si>
  <si>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</si>
  <si>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</si>
  <si>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</si>
  <si>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</si>
  <si>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</si>
  <si>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</si>
  <si>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</si>
  <si>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</si>
  <si>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</si>
  <si>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</si>
  <si>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</si>
  <si>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</si>
  <si>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</si>
  <si>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</si>
  <si>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</si>
  <si>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</si>
  <si>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</si>
  <si>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</si>
  <si>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</si>
  <si>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</si>
  <si>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</si>
  <si>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</si>
  <si>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REINICIO FALLIDO POR LECTOR</t>
  </si>
  <si>
    <t>LECTOR</t>
  </si>
  <si>
    <t>3336042605</t>
  </si>
  <si>
    <t>3336042460</t>
  </si>
  <si>
    <t>3336042364</t>
  </si>
  <si>
    <t>3336042250</t>
  </si>
  <si>
    <t>3336042231</t>
  </si>
  <si>
    <t>LECTOR VANDALIZADO</t>
  </si>
  <si>
    <t>Lockward, Anubis Doba</t>
  </si>
  <si>
    <t>3336043085</t>
  </si>
  <si>
    <t>3336043068</t>
  </si>
  <si>
    <t>3336043061</t>
  </si>
  <si>
    <t>3336043049</t>
  </si>
  <si>
    <t>3336043046</t>
  </si>
  <si>
    <t>3336043027</t>
  </si>
  <si>
    <t>3336043009</t>
  </si>
  <si>
    <t>3336042991</t>
  </si>
  <si>
    <t>3336042989</t>
  </si>
  <si>
    <t>3336042987</t>
  </si>
  <si>
    <t>3336042973</t>
  </si>
  <si>
    <t>3336042967</t>
  </si>
  <si>
    <t>3336042957</t>
  </si>
  <si>
    <t>3336042955</t>
  </si>
  <si>
    <t>3336042952</t>
  </si>
  <si>
    <t>3336042946</t>
  </si>
  <si>
    <t>3336042943</t>
  </si>
  <si>
    <t>3336042923</t>
  </si>
  <si>
    <t>3336042913</t>
  </si>
  <si>
    <t>3336042912</t>
  </si>
  <si>
    <t>3336042799</t>
  </si>
  <si>
    <t>3336042774</t>
  </si>
  <si>
    <t>3336042766</t>
  </si>
  <si>
    <t>GAVETA DE RECHAZO LLENA</t>
  </si>
  <si>
    <t xml:space="preserve">Brioso Luciano, Cristino </t>
  </si>
  <si>
    <t>ReservaC Norte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</si>
  <si>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</si>
  <si>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</si>
  <si>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</si>
  <si>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</si>
  <si>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</si>
  <si>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</si>
  <si>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</si>
  <si>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</si>
  <si>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</si>
  <si>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</si>
  <si>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</si>
  <si>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</si>
  <si>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</si>
  <si>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</si>
  <si>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</si>
  <si>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</si>
  <si>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</si>
  <si>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</si>
  <si>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</si>
  <si>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</si>
  <si>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</si>
  <si>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</si>
  <si>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</si>
  <si>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</si>
  <si>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</si>
  <si>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</si>
  <si>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</si>
  <si>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</si>
  <si>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</si>
  <si>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</si>
  <si>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</si>
  <si>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</si>
  <si>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</si>
  <si>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</si>
  <si>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</si>
  <si>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</si>
  <si>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</si>
  <si>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</si>
  <si>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</si>
  <si>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</si>
  <si>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</si>
  <si>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</si>
  <si>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</si>
  <si>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</si>
  <si>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</si>
  <si>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</si>
  <si>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</si>
  <si>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</si>
  <si>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</si>
  <si>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</si>
  <si>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</si>
  <si>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</si>
  <si>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</si>
  <si>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</si>
  <si>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</si>
  <si>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</si>
  <si>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</si>
  <si>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</si>
  <si>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</si>
  <si>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</si>
  <si>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</si>
  <si>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</si>
  <si>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</si>
  <si>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</si>
  <si>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</si>
  <si>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</si>
  <si>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</si>
  <si>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</si>
  <si>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</si>
  <si>
    <t>3336043449</t>
  </si>
  <si>
    <t>3336043448</t>
  </si>
  <si>
    <t>3336043447</t>
  </si>
  <si>
    <t>3336043446</t>
  </si>
  <si>
    <t>3336043445</t>
  </si>
  <si>
    <t>3336043444</t>
  </si>
  <si>
    <t>3336043443</t>
  </si>
  <si>
    <t>3336043442</t>
  </si>
  <si>
    <t>3336043441</t>
  </si>
  <si>
    <t>3336043440</t>
  </si>
  <si>
    <t>3336043439</t>
  </si>
  <si>
    <t>3336043438</t>
  </si>
  <si>
    <t>3336043437</t>
  </si>
  <si>
    <t>3336043436</t>
  </si>
  <si>
    <t>3336043435</t>
  </si>
  <si>
    <t>3336043434</t>
  </si>
  <si>
    <t>3336043433</t>
  </si>
  <si>
    <t>3336043432</t>
  </si>
  <si>
    <t>3336043431</t>
  </si>
  <si>
    <t>3336043430</t>
  </si>
  <si>
    <t>3336043428</t>
  </si>
  <si>
    <t>3336043427</t>
  </si>
  <si>
    <t>3336043426</t>
  </si>
  <si>
    <t>3336043425</t>
  </si>
  <si>
    <t>3336043424</t>
  </si>
  <si>
    <t>3336043423</t>
  </si>
  <si>
    <t>3336043422</t>
  </si>
  <si>
    <t>3336043421</t>
  </si>
  <si>
    <t>3336043420</t>
  </si>
  <si>
    <t>3336043419</t>
  </si>
  <si>
    <t>3336043418</t>
  </si>
  <si>
    <t>3336043417</t>
  </si>
  <si>
    <t>3336043416</t>
  </si>
  <si>
    <t>3336043415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</si>
  <si>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</si>
  <si>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</si>
  <si>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</si>
  <si>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</si>
  <si>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</si>
  <si>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</si>
  <si>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</si>
  <si>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</si>
  <si>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</si>
  <si>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</si>
  <si>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</si>
  <si>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</si>
  <si>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</si>
  <si>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</si>
  <si>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</si>
  <si>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</si>
  <si>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</si>
  <si>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</si>
  <si>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</si>
  <si>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</si>
  <si>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</si>
  <si>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</si>
  <si>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</si>
  <si>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</si>
  <si>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</si>
  <si>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</si>
  <si>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</si>
  <si>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</si>
  <si>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</si>
  <si>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</si>
  <si>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</si>
  <si>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</si>
  <si>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3336043505</t>
  </si>
  <si>
    <t>3336043501</t>
  </si>
  <si>
    <t>3336043500</t>
  </si>
  <si>
    <t>3336043494</t>
  </si>
  <si>
    <t>3336043481</t>
  </si>
  <si>
    <t>3336043476</t>
  </si>
  <si>
    <t>3336043474</t>
  </si>
  <si>
    <t>1 Octubre 2021</t>
  </si>
  <si>
    <t xml:space="preserve"> LECTOR</t>
  </si>
  <si>
    <t>3336044137</t>
  </si>
  <si>
    <t>3336044130</t>
  </si>
  <si>
    <t>3336044124</t>
  </si>
  <si>
    <t>3336043875</t>
  </si>
  <si>
    <t>3336043869</t>
  </si>
  <si>
    <t>3336043861</t>
  </si>
  <si>
    <t>3336043854</t>
  </si>
  <si>
    <t>3336043845</t>
  </si>
  <si>
    <t>3336043826</t>
  </si>
  <si>
    <t>3336043819</t>
  </si>
  <si>
    <t>3336043815</t>
  </si>
  <si>
    <t>3336043716</t>
  </si>
  <si>
    <t>3336043709</t>
  </si>
  <si>
    <t>3336043703</t>
  </si>
  <si>
    <t>3336043700</t>
  </si>
  <si>
    <t>3336043684</t>
  </si>
  <si>
    <t>3336043673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</si>
</sst>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0"/>
      <tableStyleElement type="headerRow" dxfId="809"/>
      <tableStyleElement type="totalRow" dxfId="808"/>
      <tableStyleElement type="firstColumn" dxfId="807"/>
      <tableStyleElement type="lastColumn" dxfId="806"/>
      <tableStyleElement type="firstRowStripe" dxfId="805"/>
      <tableStyleElement type="firstColumnStripe" dxfId="8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52172" TargetMode="External"/><Relationship Id="rId18" Type="http://schemas.openxmlformats.org/officeDocument/2006/relationships/hyperlink" Target="http://s460-helpdesk/CAisd/pdmweb.exe?OP=SEARCH+FACTORY=in+SKIPLIST=1+QBE.EQ.id=3752164" TargetMode="External"/><Relationship Id="rId26" Type="http://schemas.openxmlformats.org/officeDocument/2006/relationships/hyperlink" Target="http://s460-helpdesk/CAisd/pdmweb.exe?OP=SEARCH+FACTORY=in+SKIPLIST=1+QBE.EQ.id=3752143" TargetMode="External"/><Relationship Id="rId39" Type="http://schemas.openxmlformats.org/officeDocument/2006/relationships/hyperlink" Target="http://s460-helpdesk/CAisd/pdmweb.exe?OP=SEARCH+FACTORY=in+SKIPLIST=1+QBE.EQ.id=3752043" TargetMode="External"/><Relationship Id="rId21" Type="http://schemas.openxmlformats.org/officeDocument/2006/relationships/hyperlink" Target="http://s460-helpdesk/CAisd/pdmweb.exe?OP=SEARCH+FACTORY=in+SKIPLIST=1+QBE.EQ.id=3752152" TargetMode="External"/><Relationship Id="rId34" Type="http://schemas.openxmlformats.org/officeDocument/2006/relationships/hyperlink" Target="http://s460-helpdesk/CAisd/pdmweb.exe?OP=SEARCH+FACTORY=in+SKIPLIST=1+QBE.EQ.id=3752126" TargetMode="External"/><Relationship Id="rId42" Type="http://schemas.openxmlformats.org/officeDocument/2006/relationships/hyperlink" Target="http://s460-helpdesk/CAisd/pdmweb.exe?OP=SEARCH+FACTORY=in+SKIPLIST=1+QBE.EQ.id=3752010" TargetMode="External"/><Relationship Id="rId47" Type="http://schemas.openxmlformats.org/officeDocument/2006/relationships/hyperlink" Target="http://s460-helpdesk/CAisd/pdmweb.exe?OP=SEARCH+FACTORY=in+SKIPLIST=1+QBE.EQ.id=3752213" TargetMode="External"/><Relationship Id="rId50" Type="http://schemas.openxmlformats.org/officeDocument/2006/relationships/hyperlink" Target="http://s460-helpdesk/CAisd/pdmweb.exe?OP=SEARCH+FACTORY=in+SKIPLIST=1+QBE.EQ.id=3752210" TargetMode="External"/><Relationship Id="rId55" Type="http://schemas.openxmlformats.org/officeDocument/2006/relationships/hyperlink" Target="http://s460-helpdesk/CAisd/pdmweb.exe?OP=SEARCH+FACTORY=in+SKIPLIST=1+QBE.EQ.id=3752205" TargetMode="External"/><Relationship Id="rId63" Type="http://schemas.openxmlformats.org/officeDocument/2006/relationships/hyperlink" Target="http://s460-helpdesk/CAisd/pdmweb.exe?OP=SEARCH+FACTORY=in+SKIPLIST=1+QBE.EQ.id=3752196" TargetMode="External"/><Relationship Id="rId68" Type="http://schemas.openxmlformats.org/officeDocument/2006/relationships/hyperlink" Target="http://s460-helpdesk/CAisd/pdmweb.exe?OP=SEARCH+FACTORY=in+SKIPLIST=1+QBE.EQ.id=3752191" TargetMode="External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68" TargetMode="External"/><Relationship Id="rId29" Type="http://schemas.openxmlformats.org/officeDocument/2006/relationships/hyperlink" Target="http://s460-helpdesk/CAisd/pdmweb.exe?OP=SEARCH+FACTORY=in+SKIPLIST=1+QBE.EQ.id=3752136" TargetMode="External"/><Relationship Id="rId11" Type="http://schemas.openxmlformats.org/officeDocument/2006/relationships/hyperlink" Target="http://s460-helpdesk/CAisd/pdmweb.exe?OP=SEARCH+FACTORY=in+SKIPLIST=1+QBE.EQ.id=3752174" TargetMode="External"/><Relationship Id="rId24" Type="http://schemas.openxmlformats.org/officeDocument/2006/relationships/hyperlink" Target="http://s460-helpdesk/CAisd/pdmweb.exe?OP=SEARCH+FACTORY=in+SKIPLIST=1+QBE.EQ.id=3752147" TargetMode="External"/><Relationship Id="rId32" Type="http://schemas.openxmlformats.org/officeDocument/2006/relationships/hyperlink" Target="http://s460-helpdesk/CAisd/pdmweb.exe?OP=SEARCH+FACTORY=in+SKIPLIST=1+QBE.EQ.id=3752129" TargetMode="External"/><Relationship Id="rId37" Type="http://schemas.openxmlformats.org/officeDocument/2006/relationships/hyperlink" Target="http://s460-helpdesk/CAisd/pdmweb.exe?OP=SEARCH+FACTORY=in+SKIPLIST=1+QBE.EQ.id=3752120" TargetMode="External"/><Relationship Id="rId40" Type="http://schemas.openxmlformats.org/officeDocument/2006/relationships/hyperlink" Target="http://s460-helpdesk/CAisd/pdmweb.exe?OP=SEARCH+FACTORY=in+SKIPLIST=1+QBE.EQ.id=3752026" TargetMode="External"/><Relationship Id="rId45" Type="http://schemas.openxmlformats.org/officeDocument/2006/relationships/hyperlink" Target="http://s460-helpdesk/CAisd/pdmweb.exe?OP=SEARCH+FACTORY=in+SKIPLIST=1+QBE.EQ.id=3751994" TargetMode="External"/><Relationship Id="rId53" Type="http://schemas.openxmlformats.org/officeDocument/2006/relationships/hyperlink" Target="http://s460-helpdesk/CAisd/pdmweb.exe?OP=SEARCH+FACTORY=in+SKIPLIST=1+QBE.EQ.id=3752207" TargetMode="External"/><Relationship Id="rId58" Type="http://schemas.openxmlformats.org/officeDocument/2006/relationships/hyperlink" Target="http://s460-helpdesk/CAisd/pdmweb.exe?OP=SEARCH+FACTORY=in+SKIPLIST=1+QBE.EQ.id=3752202" TargetMode="External"/><Relationship Id="rId66" Type="http://schemas.openxmlformats.org/officeDocument/2006/relationships/hyperlink" Target="http://s460-helpdesk/CAisd/pdmweb.exe?OP=SEARCH+FACTORY=in+SKIPLIST=1+QBE.EQ.id=3752193" TargetMode="External"/><Relationship Id="rId74" Type="http://schemas.openxmlformats.org/officeDocument/2006/relationships/hyperlink" Target="http://s460-helpdesk/CAisd/pdmweb.exe?OP=SEARCH+FACTORY=in+SKIPLIST=1+QBE.EQ.id=375218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52170" TargetMode="External"/><Relationship Id="rId23" Type="http://schemas.openxmlformats.org/officeDocument/2006/relationships/hyperlink" Target="http://s460-helpdesk/CAisd/pdmweb.exe?OP=SEARCH+FACTORY=in+SKIPLIST=1+QBE.EQ.id=3752150" TargetMode="External"/><Relationship Id="rId28" Type="http://schemas.openxmlformats.org/officeDocument/2006/relationships/hyperlink" Target="http://s460-helpdesk/CAisd/pdmweb.exe?OP=SEARCH+FACTORY=in+SKIPLIST=1+QBE.EQ.id=3752137" TargetMode="External"/><Relationship Id="rId36" Type="http://schemas.openxmlformats.org/officeDocument/2006/relationships/hyperlink" Target="http://s460-helpdesk/CAisd/pdmweb.exe?OP=SEARCH+FACTORY=in+SKIPLIST=1+QBE.EQ.id=3752122" TargetMode="External"/><Relationship Id="rId49" Type="http://schemas.openxmlformats.org/officeDocument/2006/relationships/hyperlink" Target="http://s460-helpdesk/CAisd/pdmweb.exe?OP=SEARCH+FACTORY=in+SKIPLIST=1+QBE.EQ.id=3752211" TargetMode="External"/><Relationship Id="rId57" Type="http://schemas.openxmlformats.org/officeDocument/2006/relationships/hyperlink" Target="http://s460-helpdesk/CAisd/pdmweb.exe?OP=SEARCH+FACTORY=in+SKIPLIST=1+QBE.EQ.id=3752203" TargetMode="External"/><Relationship Id="rId61" Type="http://schemas.openxmlformats.org/officeDocument/2006/relationships/hyperlink" Target="http://s460-helpdesk/CAisd/pdmweb.exe?OP=SEARCH+FACTORY=in+SKIPLIST=1+QBE.EQ.id=3752198" TargetMode="External"/><Relationship Id="rId10" Type="http://schemas.openxmlformats.org/officeDocument/2006/relationships/hyperlink" Target="http://s460-helpdesk/CAisd/pdmweb.exe?OP=SEARCH+FACTORY=in+SKIPLIST=1+QBE.EQ.id=3752176" TargetMode="External"/><Relationship Id="rId19" Type="http://schemas.openxmlformats.org/officeDocument/2006/relationships/hyperlink" Target="http://s460-helpdesk/CAisd/pdmweb.exe?OP=SEARCH+FACTORY=in+SKIPLIST=1+QBE.EQ.id=3752163" TargetMode="External"/><Relationship Id="rId31" Type="http://schemas.openxmlformats.org/officeDocument/2006/relationships/hyperlink" Target="http://s460-helpdesk/CAisd/pdmweb.exe?OP=SEARCH+FACTORY=in+SKIPLIST=1+QBE.EQ.id=3752130" TargetMode="External"/><Relationship Id="rId44" Type="http://schemas.openxmlformats.org/officeDocument/2006/relationships/hyperlink" Target="http://s460-helpdesk/CAisd/pdmweb.exe?OP=SEARCH+FACTORY=in+SKIPLIST=1+QBE.EQ.id=3751999" TargetMode="External"/><Relationship Id="rId52" Type="http://schemas.openxmlformats.org/officeDocument/2006/relationships/hyperlink" Target="http://s460-helpdesk/CAisd/pdmweb.exe?OP=SEARCH+FACTORY=in+SKIPLIST=1+QBE.EQ.id=3752208" TargetMode="External"/><Relationship Id="rId60" Type="http://schemas.openxmlformats.org/officeDocument/2006/relationships/hyperlink" Target="http://s460-helpdesk/CAisd/pdmweb.exe?OP=SEARCH+FACTORY=in+SKIPLIST=1+QBE.EQ.id=3752199" TargetMode="External"/><Relationship Id="rId65" Type="http://schemas.openxmlformats.org/officeDocument/2006/relationships/hyperlink" Target="http://s460-helpdesk/CAisd/pdmweb.exe?OP=SEARCH+FACTORY=in+SKIPLIST=1+QBE.EQ.id=3752194" TargetMode="External"/><Relationship Id="rId73" Type="http://schemas.openxmlformats.org/officeDocument/2006/relationships/hyperlink" Target="http://s460-helpdesk/CAisd/pdmweb.exe?OP=SEARCH+FACTORY=in+SKIPLIST=1+QBE.EQ.id=37521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4" Type="http://schemas.openxmlformats.org/officeDocument/2006/relationships/hyperlink" Target="http://s460-helpdesk/CAisd/pdmweb.exe?OP=SEARCH+FACTORY=in+SKIPLIST=1+QBE.EQ.id=3752171" TargetMode="External"/><Relationship Id="rId22" Type="http://schemas.openxmlformats.org/officeDocument/2006/relationships/hyperlink" Target="http://s460-helpdesk/CAisd/pdmweb.exe?OP=SEARCH+FACTORY=in+SKIPLIST=1+QBE.EQ.id=3752151" TargetMode="External"/><Relationship Id="rId27" Type="http://schemas.openxmlformats.org/officeDocument/2006/relationships/hyperlink" Target="http://s460-helpdesk/CAisd/pdmweb.exe?OP=SEARCH+FACTORY=in+SKIPLIST=1+QBE.EQ.id=3752139" TargetMode="External"/><Relationship Id="rId30" Type="http://schemas.openxmlformats.org/officeDocument/2006/relationships/hyperlink" Target="http://s460-helpdesk/CAisd/pdmweb.exe?OP=SEARCH+FACTORY=in+SKIPLIST=1+QBE.EQ.id=3752133" TargetMode="External"/><Relationship Id="rId35" Type="http://schemas.openxmlformats.org/officeDocument/2006/relationships/hyperlink" Target="http://s460-helpdesk/CAisd/pdmweb.exe?OP=SEARCH+FACTORY=in+SKIPLIST=1+QBE.EQ.id=3752124" TargetMode="External"/><Relationship Id="rId43" Type="http://schemas.openxmlformats.org/officeDocument/2006/relationships/hyperlink" Target="http://s460-helpdesk/CAisd/pdmweb.exe?OP=SEARCH+FACTORY=in+SKIPLIST=1+QBE.EQ.id=3752001" TargetMode="External"/><Relationship Id="rId48" Type="http://schemas.openxmlformats.org/officeDocument/2006/relationships/hyperlink" Target="http://s460-helpdesk/CAisd/pdmweb.exe?OP=SEARCH+FACTORY=in+SKIPLIST=1+QBE.EQ.id=3752212" TargetMode="External"/><Relationship Id="rId56" Type="http://schemas.openxmlformats.org/officeDocument/2006/relationships/hyperlink" Target="http://s460-helpdesk/CAisd/pdmweb.exe?OP=SEARCH+FACTORY=in+SKIPLIST=1+QBE.EQ.id=3752204" TargetMode="External"/><Relationship Id="rId64" Type="http://schemas.openxmlformats.org/officeDocument/2006/relationships/hyperlink" Target="http://s460-helpdesk/CAisd/pdmweb.exe?OP=SEARCH+FACTORY=in+SKIPLIST=1+QBE.EQ.id=3752195" TargetMode="External"/><Relationship Id="rId69" Type="http://schemas.openxmlformats.org/officeDocument/2006/relationships/hyperlink" Target="http://s460-helpdesk/CAisd/pdmweb.exe?OP=SEARCH+FACTORY=in+SKIPLIST=1+QBE.EQ.id=3752189" TargetMode="Externa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09" TargetMode="External"/><Relationship Id="rId72" Type="http://schemas.openxmlformats.org/officeDocument/2006/relationships/hyperlink" Target="http://s460-helpdesk/CAisd/pdmweb.exe?OP=SEARCH+FACTORY=in+SKIPLIST=1+QBE.EQ.id=375218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3" TargetMode="External"/><Relationship Id="rId17" Type="http://schemas.openxmlformats.org/officeDocument/2006/relationships/hyperlink" Target="http://s460-helpdesk/CAisd/pdmweb.exe?OP=SEARCH+FACTORY=in+SKIPLIST=1+QBE.EQ.id=3752167" TargetMode="External"/><Relationship Id="rId25" Type="http://schemas.openxmlformats.org/officeDocument/2006/relationships/hyperlink" Target="http://s460-helpdesk/CAisd/pdmweb.exe?OP=SEARCH+FACTORY=in+SKIPLIST=1+QBE.EQ.id=3752146" TargetMode="External"/><Relationship Id="rId33" Type="http://schemas.openxmlformats.org/officeDocument/2006/relationships/hyperlink" Target="http://s460-helpdesk/CAisd/pdmweb.exe?OP=SEARCH+FACTORY=in+SKIPLIST=1+QBE.EQ.id=3752128" TargetMode="External"/><Relationship Id="rId38" Type="http://schemas.openxmlformats.org/officeDocument/2006/relationships/hyperlink" Target="http://s460-helpdesk/CAisd/pdmweb.exe?OP=SEARCH+FACTORY=in+SKIPLIST=1+QBE.EQ.id=3752118" TargetMode="External"/><Relationship Id="rId46" Type="http://schemas.openxmlformats.org/officeDocument/2006/relationships/hyperlink" Target="http://s460-helpdesk/CAisd/pdmweb.exe?OP=SEARCH+FACTORY=in+SKIPLIST=1+QBE.EQ.id=3751902" TargetMode="External"/><Relationship Id="rId59" Type="http://schemas.openxmlformats.org/officeDocument/2006/relationships/hyperlink" Target="http://s460-helpdesk/CAisd/pdmweb.exe?OP=SEARCH+FACTORY=in+SKIPLIST=1+QBE.EQ.id=3752200" TargetMode="External"/><Relationship Id="rId67" Type="http://schemas.openxmlformats.org/officeDocument/2006/relationships/hyperlink" Target="http://s460-helpdesk/CAisd/pdmweb.exe?OP=SEARCH+FACTORY=in+SKIPLIST=1+QBE.EQ.id=3752192" TargetMode="External"/><Relationship Id="rId20" Type="http://schemas.openxmlformats.org/officeDocument/2006/relationships/hyperlink" Target="http://s460-helpdesk/CAisd/pdmweb.exe?OP=SEARCH+FACTORY=in+SKIPLIST=1+QBE.EQ.id=3752155" TargetMode="External"/><Relationship Id="rId41" Type="http://schemas.openxmlformats.org/officeDocument/2006/relationships/hyperlink" Target="http://s460-helpdesk/CAisd/pdmweb.exe?OP=SEARCH+FACTORY=in+SKIPLIST=1+QBE.EQ.id=3752019" TargetMode="External"/><Relationship Id="rId54" Type="http://schemas.openxmlformats.org/officeDocument/2006/relationships/hyperlink" Target="http://s460-helpdesk/CAisd/pdmweb.exe?OP=SEARCH+FACTORY=in+SKIPLIST=1+QBE.EQ.id=3752206" TargetMode="External"/><Relationship Id="rId62" Type="http://schemas.openxmlformats.org/officeDocument/2006/relationships/hyperlink" Target="http://s460-helpdesk/CAisd/pdmweb.exe?OP=SEARCH+FACTORY=in+SKIPLIST=1+QBE.EQ.id=3752197" TargetMode="External"/><Relationship Id="rId70" Type="http://schemas.openxmlformats.org/officeDocument/2006/relationships/hyperlink" Target="http://s460-helpdesk/CAisd/pdmweb.exe?OP=SEARCH+FACTORY=in+SKIPLIST=1+QBE.EQ.id=3752188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050"/>
  <sheetViews>
    <sheetView tabSelected="1" zoomScale="85" zoomScaleNormal="85" workbookViewId="0">
      <pane ySplit="4" topLeftCell="A5" activePane="bottomLeft" state="frozen"/>
      <selection pane="bottomLeft" activeCell="L194" sqref="L194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2803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ht="18" x14ac:dyDescent="0.25">
      <c r="A5" s="141" t="str">
        <f>VLOOKUP(E5,'LISTADO ATM'!$A$2:$C$901,3,0)</f>
        <v>DISTRITO NACIONAL</v>
      </c>
      <c r="B5" s="154" t="s">
        <v>2653</v>
      </c>
      <c r="C5" s="94">
        <v>44469.591585648152</v>
      </c>
      <c r="D5" s="94" t="s">
        <v>2174</v>
      </c>
      <c r="E5" s="156">
        <v>744</v>
      </c>
      <c r="F5" s="154" t="str">
        <f>VLOOKUP(E5,VIP!$A$2:$O16380,2,0)</f>
        <v>DRBR289</v>
      </c>
      <c r="G5" s="141" t="str">
        <f>VLOOKUP(E5,'LISTADO ATM'!$A$2:$B$900,2,0)</f>
        <v xml:space="preserve">ATM Multicentro La Sirena Venezuela </v>
      </c>
      <c r="H5" s="141" t="str">
        <f>VLOOKUP(E5,VIP!$A$2:$O21341,7,FALSE)</f>
        <v>Si</v>
      </c>
      <c r="I5" s="141" t="str">
        <f>VLOOKUP(E5,VIP!$A$2:$O13306,8,FALSE)</f>
        <v>Si</v>
      </c>
      <c r="J5" s="141" t="str">
        <f>VLOOKUP(E5,VIP!$A$2:$O13256,8,FALSE)</f>
        <v>Si</v>
      </c>
      <c r="K5" s="141" t="str">
        <f>VLOOKUP(E5,VIP!$A$2:$O16830,6,0)</f>
        <v>SI</v>
      </c>
      <c r="L5" s="153" t="s">
        <v>2455</v>
      </c>
      <c r="M5" s="161" t="s">
        <v>2530</v>
      </c>
      <c r="N5" s="93" t="s">
        <v>2622</v>
      </c>
      <c r="O5" s="141" t="s">
        <v>2445</v>
      </c>
      <c r="P5" s="153"/>
      <c r="Q5" s="162">
        <v>44470.47724537037</v>
      </c>
    </row>
    <row r="6" spans="1:17" ht="18" x14ac:dyDescent="0.25">
      <c r="A6" s="141" t="str">
        <f>VLOOKUP(E6,'LISTADO ATM'!$A$2:$C$901,3,0)</f>
        <v>DISTRITO NACIONAL</v>
      </c>
      <c r="B6" s="154" t="s">
        <v>2651</v>
      </c>
      <c r="C6" s="94">
        <v>44469.599548611113</v>
      </c>
      <c r="D6" s="94" t="s">
        <v>2174</v>
      </c>
      <c r="E6" s="156">
        <v>359</v>
      </c>
      <c r="F6" s="154" t="str">
        <f>VLOOKUP(E6,VIP!$A$2:$O16381,2,0)</f>
        <v>DRBR359</v>
      </c>
      <c r="G6" s="141" t="str">
        <f>VLOOKUP(E6,'LISTADO ATM'!$A$2:$B$900,2,0)</f>
        <v>ATM S/M Bravo Ozama</v>
      </c>
      <c r="H6" s="141" t="str">
        <f>VLOOKUP(E6,VIP!$A$2:$O21342,7,FALSE)</f>
        <v>N/A</v>
      </c>
      <c r="I6" s="141" t="str">
        <f>VLOOKUP(E6,VIP!$A$2:$O13307,8,FALSE)</f>
        <v>N/A</v>
      </c>
      <c r="J6" s="141" t="str">
        <f>VLOOKUP(E6,VIP!$A$2:$O13257,8,FALSE)</f>
        <v>N/A</v>
      </c>
      <c r="K6" s="141" t="str">
        <f>VLOOKUP(E6,VIP!$A$2:$O16831,6,0)</f>
        <v>N/A</v>
      </c>
      <c r="L6" s="153" t="s">
        <v>2455</v>
      </c>
      <c r="M6" s="161" t="s">
        <v>2530</v>
      </c>
      <c r="N6" s="93" t="s">
        <v>2622</v>
      </c>
      <c r="O6" s="141" t="s">
        <v>2445</v>
      </c>
      <c r="P6" s="153"/>
      <c r="Q6" s="162">
        <v>44470.477673611109</v>
      </c>
    </row>
    <row r="7" spans="1:17" ht="18" x14ac:dyDescent="0.25">
      <c r="A7" s="141" t="str">
        <f>VLOOKUP(E7,'LISTADO ATM'!$A$2:$C$901,3,0)</f>
        <v>DISTRITO NACIONAL</v>
      </c>
      <c r="B7" s="154" t="s">
        <v>2663</v>
      </c>
      <c r="C7" s="94">
        <v>44469.680937500001</v>
      </c>
      <c r="D7" s="94" t="s">
        <v>2174</v>
      </c>
      <c r="E7" s="156">
        <v>281</v>
      </c>
      <c r="F7" s="154" t="str">
        <f>VLOOKUP(E7,VIP!$A$2:$O16382,2,0)</f>
        <v>DRBR737</v>
      </c>
      <c r="G7" s="141" t="str">
        <f>VLOOKUP(E7,'LISTADO ATM'!$A$2:$B$900,2,0)</f>
        <v xml:space="preserve">ATM S/M Pola Independencia </v>
      </c>
      <c r="H7" s="141" t="str">
        <f>VLOOKUP(E7,VIP!$A$2:$O21343,7,FALSE)</f>
        <v>Si</v>
      </c>
      <c r="I7" s="141" t="str">
        <f>VLOOKUP(E7,VIP!$A$2:$O13308,8,FALSE)</f>
        <v>Si</v>
      </c>
      <c r="J7" s="141" t="str">
        <f>VLOOKUP(E7,VIP!$A$2:$O13258,8,FALSE)</f>
        <v>Si</v>
      </c>
      <c r="K7" s="141" t="str">
        <f>VLOOKUP(E7,VIP!$A$2:$O16832,6,0)</f>
        <v>NO</v>
      </c>
      <c r="L7" s="153" t="s">
        <v>2455</v>
      </c>
      <c r="M7" s="161" t="s">
        <v>2530</v>
      </c>
      <c r="N7" s="93" t="s">
        <v>2443</v>
      </c>
      <c r="O7" s="141" t="s">
        <v>2445</v>
      </c>
      <c r="P7" s="153"/>
      <c r="Q7" s="162">
        <v>44470.421388888892</v>
      </c>
    </row>
    <row r="8" spans="1:17" ht="18" x14ac:dyDescent="0.25">
      <c r="A8" s="141" t="str">
        <f>VLOOKUP(E8,'LISTADO ATM'!$A$2:$C$901,3,0)</f>
        <v>SUR</v>
      </c>
      <c r="B8" s="154" t="s">
        <v>2692</v>
      </c>
      <c r="C8" s="94">
        <v>44469.855057870373</v>
      </c>
      <c r="D8" s="94" t="s">
        <v>2174</v>
      </c>
      <c r="E8" s="156">
        <v>252</v>
      </c>
      <c r="F8" s="154" t="str">
        <f>VLOOKUP(E8,VIP!$A$2:$O16383,2,0)</f>
        <v>DRBR252</v>
      </c>
      <c r="G8" s="141" t="str">
        <f>VLOOKUP(E8,'LISTADO ATM'!$A$2:$B$900,2,0)</f>
        <v xml:space="preserve">ATM Banco Agrícola (Barahona) </v>
      </c>
      <c r="H8" s="141" t="str">
        <f>VLOOKUP(E8,VIP!$A$2:$O21344,7,FALSE)</f>
        <v>Si</v>
      </c>
      <c r="I8" s="141" t="str">
        <f>VLOOKUP(E8,VIP!$A$2:$O13309,8,FALSE)</f>
        <v>Si</v>
      </c>
      <c r="J8" s="141" t="str">
        <f>VLOOKUP(E8,VIP!$A$2:$O13259,8,FALSE)</f>
        <v>Si</v>
      </c>
      <c r="K8" s="141" t="str">
        <f>VLOOKUP(E8,VIP!$A$2:$O16833,6,0)</f>
        <v>NO</v>
      </c>
      <c r="L8" s="153" t="s">
        <v>2455</v>
      </c>
      <c r="M8" s="161" t="s">
        <v>2530</v>
      </c>
      <c r="N8" s="93" t="s">
        <v>2443</v>
      </c>
      <c r="O8" s="141" t="s">
        <v>2445</v>
      </c>
      <c r="P8" s="153"/>
      <c r="Q8" s="162">
        <v>44470.464166666665</v>
      </c>
    </row>
    <row r="9" spans="1:17" ht="18" x14ac:dyDescent="0.25">
      <c r="A9" s="141" t="str">
        <f>VLOOKUP(E9,'LISTADO ATM'!$A$2:$C$901,3,0)</f>
        <v>NORTE</v>
      </c>
      <c r="B9" s="154" t="s">
        <v>2693</v>
      </c>
      <c r="C9" s="94">
        <v>44469.855868055558</v>
      </c>
      <c r="D9" s="94" t="s">
        <v>2175</v>
      </c>
      <c r="E9" s="156">
        <v>862</v>
      </c>
      <c r="F9" s="154" t="str">
        <f>VLOOKUP(E9,VIP!$A$2:$O16384,2,0)</f>
        <v>DRBR862</v>
      </c>
      <c r="G9" s="141" t="str">
        <f>VLOOKUP(E9,'LISTADO ATM'!$A$2:$B$900,2,0)</f>
        <v xml:space="preserve">ATM S/M Doble A (Sabaneta) </v>
      </c>
      <c r="H9" s="141" t="str">
        <f>VLOOKUP(E9,VIP!$A$2:$O21345,7,FALSE)</f>
        <v>Si</v>
      </c>
      <c r="I9" s="141" t="str">
        <f>VLOOKUP(E9,VIP!$A$2:$O13310,8,FALSE)</f>
        <v>Si</v>
      </c>
      <c r="J9" s="141" t="str">
        <f>VLOOKUP(E9,VIP!$A$2:$O13260,8,FALSE)</f>
        <v>Si</v>
      </c>
      <c r="K9" s="141" t="str">
        <f>VLOOKUP(E9,VIP!$A$2:$O16834,6,0)</f>
        <v>NO</v>
      </c>
      <c r="L9" s="153" t="s">
        <v>2455</v>
      </c>
      <c r="M9" s="161" t="s">
        <v>2530</v>
      </c>
      <c r="N9" s="93" t="s">
        <v>2443</v>
      </c>
      <c r="O9" s="141" t="s">
        <v>2623</v>
      </c>
      <c r="P9" s="153"/>
      <c r="Q9" s="162">
        <v>44470.471886574072</v>
      </c>
    </row>
    <row r="10" spans="1:17" ht="18" x14ac:dyDescent="0.25">
      <c r="A10" s="141" t="str">
        <f>VLOOKUP(E10,'LISTADO ATM'!$A$2:$C$901,3,0)</f>
        <v>DISTRITO NACIONAL</v>
      </c>
      <c r="B10" s="154" t="s">
        <v>2694</v>
      </c>
      <c r="C10" s="94">
        <v>44469.85728009259</v>
      </c>
      <c r="D10" s="94" t="s">
        <v>2174</v>
      </c>
      <c r="E10" s="156">
        <v>420</v>
      </c>
      <c r="F10" s="154" t="str">
        <f>VLOOKUP(E10,VIP!$A$2:$O16385,2,0)</f>
        <v>DRBR420</v>
      </c>
      <c r="G10" s="141" t="str">
        <f>VLOOKUP(E10,'LISTADO ATM'!$A$2:$B$900,2,0)</f>
        <v xml:space="preserve">ATM DGII Av. Lincoln </v>
      </c>
      <c r="H10" s="141" t="str">
        <f>VLOOKUP(E10,VIP!$A$2:$O21346,7,FALSE)</f>
        <v>Si</v>
      </c>
      <c r="I10" s="141" t="str">
        <f>VLOOKUP(E10,VIP!$A$2:$O13311,8,FALSE)</f>
        <v>Si</v>
      </c>
      <c r="J10" s="141" t="str">
        <f>VLOOKUP(E10,VIP!$A$2:$O13261,8,FALSE)</f>
        <v>Si</v>
      </c>
      <c r="K10" s="141" t="str">
        <f>VLOOKUP(E10,VIP!$A$2:$O16835,6,0)</f>
        <v>NO</v>
      </c>
      <c r="L10" s="153" t="s">
        <v>2455</v>
      </c>
      <c r="M10" s="161" t="s">
        <v>2530</v>
      </c>
      <c r="N10" s="93" t="s">
        <v>2443</v>
      </c>
      <c r="O10" s="141" t="s">
        <v>2445</v>
      </c>
      <c r="P10" s="153"/>
      <c r="Q10" s="162">
        <v>44470.460844907408</v>
      </c>
    </row>
    <row r="11" spans="1:17" ht="18" x14ac:dyDescent="0.25">
      <c r="A11" s="141" t="str">
        <f>VLOOKUP(E11,'LISTADO ATM'!$A$2:$C$901,3,0)</f>
        <v>NORTE</v>
      </c>
      <c r="B11" s="154" t="s">
        <v>2695</v>
      </c>
      <c r="C11" s="94">
        <v>44469.85800925926</v>
      </c>
      <c r="D11" s="94" t="s">
        <v>2175</v>
      </c>
      <c r="E11" s="156">
        <v>796</v>
      </c>
      <c r="F11" s="154" t="str">
        <f>VLOOKUP(E11,VIP!$A$2:$O16386,2,0)</f>
        <v>DRBR155</v>
      </c>
      <c r="G11" s="141" t="str">
        <f>VLOOKUP(E11,'LISTADO ATM'!$A$2:$B$900,2,0)</f>
        <v xml:space="preserve">ATM Oficina Plaza Ventura (Nagua) </v>
      </c>
      <c r="H11" s="141" t="str">
        <f>VLOOKUP(E11,VIP!$A$2:$O21347,7,FALSE)</f>
        <v>Si</v>
      </c>
      <c r="I11" s="141" t="str">
        <f>VLOOKUP(E11,VIP!$A$2:$O13312,8,FALSE)</f>
        <v>Si</v>
      </c>
      <c r="J11" s="141" t="str">
        <f>VLOOKUP(E11,VIP!$A$2:$O13262,8,FALSE)</f>
        <v>Si</v>
      </c>
      <c r="K11" s="141" t="str">
        <f>VLOOKUP(E11,VIP!$A$2:$O16836,6,0)</f>
        <v>SI</v>
      </c>
      <c r="L11" s="153" t="s">
        <v>2455</v>
      </c>
      <c r="M11" s="161" t="s">
        <v>2530</v>
      </c>
      <c r="N11" s="93" t="s">
        <v>2443</v>
      </c>
      <c r="O11" s="141" t="s">
        <v>2623</v>
      </c>
      <c r="P11" s="153"/>
      <c r="Q11" s="162">
        <v>44470.471620370372</v>
      </c>
    </row>
    <row r="12" spans="1:17" ht="18" x14ac:dyDescent="0.25">
      <c r="A12" s="141" t="str">
        <f>VLOOKUP(E12,'LISTADO ATM'!$A$2:$C$901,3,0)</f>
        <v>DISTRITO NACIONAL</v>
      </c>
      <c r="B12" s="154" t="s">
        <v>2725</v>
      </c>
      <c r="C12" s="94">
        <v>44470.019131944442</v>
      </c>
      <c r="D12" s="94" t="s">
        <v>2174</v>
      </c>
      <c r="E12" s="156">
        <v>698</v>
      </c>
      <c r="F12" s="154" t="str">
        <f>VLOOKUP(E12,VIP!$A$2:$O16387,2,0)</f>
        <v>DRBR698</v>
      </c>
      <c r="G12" s="141" t="str">
        <f>VLOOKUP(E12,'LISTADO ATM'!$A$2:$B$900,2,0)</f>
        <v>ATM Parador Bellamar</v>
      </c>
      <c r="H12" s="141" t="str">
        <f>VLOOKUP(E12,VIP!$A$2:$O21348,7,FALSE)</f>
        <v>Si</v>
      </c>
      <c r="I12" s="141" t="str">
        <f>VLOOKUP(E12,VIP!$A$2:$O13313,8,FALSE)</f>
        <v>Si</v>
      </c>
      <c r="J12" s="141" t="str">
        <f>VLOOKUP(E12,VIP!$A$2:$O13263,8,FALSE)</f>
        <v>Si</v>
      </c>
      <c r="K12" s="141" t="str">
        <f>VLOOKUP(E12,VIP!$A$2:$O16837,6,0)</f>
        <v>NO</v>
      </c>
      <c r="L12" s="153" t="s">
        <v>2455</v>
      </c>
      <c r="M12" s="161" t="s">
        <v>2530</v>
      </c>
      <c r="N12" s="93" t="s">
        <v>2443</v>
      </c>
      <c r="O12" s="141" t="s">
        <v>2445</v>
      </c>
      <c r="P12" s="153"/>
      <c r="Q12" s="162">
        <v>44470.468969907408</v>
      </c>
    </row>
    <row r="13" spans="1:17" ht="18" x14ac:dyDescent="0.25">
      <c r="A13" s="141" t="str">
        <f>VLOOKUP(E13,'LISTADO ATM'!$A$2:$C$901,3,0)</f>
        <v>DISTRITO NACIONAL</v>
      </c>
      <c r="B13" s="154" t="s">
        <v>2727</v>
      </c>
      <c r="C13" s="94">
        <v>44470.019884259258</v>
      </c>
      <c r="D13" s="94" t="s">
        <v>2174</v>
      </c>
      <c r="E13" s="156">
        <v>577</v>
      </c>
      <c r="F13" s="154" t="str">
        <f>VLOOKUP(E13,VIP!$A$2:$O16388,2,0)</f>
        <v>DRBR173</v>
      </c>
      <c r="G13" s="141" t="str">
        <f>VLOOKUP(E13,'LISTADO ATM'!$A$2:$B$900,2,0)</f>
        <v xml:space="preserve">ATM Olé Ave. Duarte </v>
      </c>
      <c r="H13" s="141" t="str">
        <f>VLOOKUP(E13,VIP!$A$2:$O21349,7,FALSE)</f>
        <v>Si</v>
      </c>
      <c r="I13" s="141" t="str">
        <f>VLOOKUP(E13,VIP!$A$2:$O13314,8,FALSE)</f>
        <v>Si</v>
      </c>
      <c r="J13" s="141" t="str">
        <f>VLOOKUP(E13,VIP!$A$2:$O13264,8,FALSE)</f>
        <v>Si</v>
      </c>
      <c r="K13" s="141" t="str">
        <f>VLOOKUP(E13,VIP!$A$2:$O16838,6,0)</f>
        <v>SI</v>
      </c>
      <c r="L13" s="153" t="s">
        <v>2455</v>
      </c>
      <c r="M13" s="161" t="s">
        <v>2530</v>
      </c>
      <c r="N13" s="93" t="s">
        <v>2443</v>
      </c>
      <c r="O13" s="141" t="s">
        <v>2445</v>
      </c>
      <c r="P13" s="153"/>
      <c r="Q13" s="162">
        <v>44470.476909722223</v>
      </c>
    </row>
    <row r="14" spans="1:17" ht="18" x14ac:dyDescent="0.25">
      <c r="A14" s="141" t="str">
        <f>VLOOKUP(E14,'LISTADO ATM'!$A$2:$C$901,3,0)</f>
        <v>NORTE</v>
      </c>
      <c r="B14" s="154" t="s">
        <v>2749</v>
      </c>
      <c r="C14" s="94">
        <v>44470.049884259257</v>
      </c>
      <c r="D14" s="94" t="s">
        <v>2175</v>
      </c>
      <c r="E14" s="156">
        <v>261</v>
      </c>
      <c r="F14" s="154" t="str">
        <f>VLOOKUP(E14,VIP!$A$2:$O16389,2,0)</f>
        <v>DRBR261</v>
      </c>
      <c r="G14" s="141" t="str">
        <f>VLOOKUP(E14,'LISTADO ATM'!$A$2:$B$900,2,0)</f>
        <v xml:space="preserve">ATM UNP Aeropuerto Cibao (Santiago) </v>
      </c>
      <c r="H14" s="141" t="str">
        <f>VLOOKUP(E14,VIP!$A$2:$O21350,7,FALSE)</f>
        <v>Si</v>
      </c>
      <c r="I14" s="141" t="str">
        <f>VLOOKUP(E14,VIP!$A$2:$O13315,8,FALSE)</f>
        <v>Si</v>
      </c>
      <c r="J14" s="141" t="str">
        <f>VLOOKUP(E14,VIP!$A$2:$O13265,8,FALSE)</f>
        <v>Si</v>
      </c>
      <c r="K14" s="141" t="str">
        <f>VLOOKUP(E14,VIP!$A$2:$O16839,6,0)</f>
        <v>NO</v>
      </c>
      <c r="L14" s="153" t="s">
        <v>2455</v>
      </c>
      <c r="M14" s="161" t="s">
        <v>2530</v>
      </c>
      <c r="N14" s="93" t="s">
        <v>2443</v>
      </c>
      <c r="O14" s="141" t="s">
        <v>2623</v>
      </c>
      <c r="P14" s="153"/>
      <c r="Q14" s="162">
        <v>44470.477858796294</v>
      </c>
    </row>
    <row r="15" spans="1:17" ht="18" x14ac:dyDescent="0.25">
      <c r="A15" s="141" t="str">
        <f>VLOOKUP(E15,'LISTADO ATM'!$A$2:$C$901,3,0)</f>
        <v>DISTRITO NACIONAL</v>
      </c>
      <c r="B15" s="154" t="s">
        <v>2629</v>
      </c>
      <c r="C15" s="94">
        <v>44469.43891203704</v>
      </c>
      <c r="D15" s="94" t="s">
        <v>2440</v>
      </c>
      <c r="E15" s="156">
        <v>721</v>
      </c>
      <c r="F15" s="154" t="str">
        <f>VLOOKUP(E15,VIP!$A$2:$O16390,2,0)</f>
        <v>DRBR23A</v>
      </c>
      <c r="G15" s="141" t="str">
        <f>VLOOKUP(E15,'LISTADO ATM'!$A$2:$B$900,2,0)</f>
        <v xml:space="preserve">ATM Oficina Charles de Gaulle II </v>
      </c>
      <c r="H15" s="141" t="str">
        <f>VLOOKUP(E15,VIP!$A$2:$O21351,7,FALSE)</f>
        <v>Si</v>
      </c>
      <c r="I15" s="141" t="str">
        <f>VLOOKUP(E15,VIP!$A$2:$O13316,8,FALSE)</f>
        <v>Si</v>
      </c>
      <c r="J15" s="141" t="str">
        <f>VLOOKUP(E15,VIP!$A$2:$O13266,8,FALSE)</f>
        <v>Si</v>
      </c>
      <c r="K15" s="141" t="str">
        <f>VLOOKUP(E15,VIP!$A$2:$O16840,6,0)</f>
        <v>NO</v>
      </c>
      <c r="L15" s="153" t="s">
        <v>2409</v>
      </c>
      <c r="M15" s="161" t="s">
        <v>2530</v>
      </c>
      <c r="N15" s="93" t="s">
        <v>2443</v>
      </c>
      <c r="O15" s="141" t="s">
        <v>2444</v>
      </c>
      <c r="P15" s="153"/>
      <c r="Q15" s="162">
        <v>44470.450219907405</v>
      </c>
    </row>
    <row r="16" spans="1:17" ht="18" x14ac:dyDescent="0.25">
      <c r="A16" s="141" t="str">
        <f>VLOOKUP(E16,'LISTADO ATM'!$A$2:$C$901,3,0)</f>
        <v>ESTE</v>
      </c>
      <c r="B16" s="154" t="s">
        <v>2640</v>
      </c>
      <c r="C16" s="94">
        <v>44469.623472222222</v>
      </c>
      <c r="D16" s="94" t="s">
        <v>2440</v>
      </c>
      <c r="E16" s="156">
        <v>609</v>
      </c>
      <c r="F16" s="154" t="str">
        <f>VLOOKUP(E16,VIP!$A$2:$O16391,2,0)</f>
        <v>DRBR120</v>
      </c>
      <c r="G16" s="141" t="str">
        <f>VLOOKUP(E16,'LISTADO ATM'!$A$2:$B$900,2,0)</f>
        <v xml:space="preserve">ATM S/M Jumbo (San Pedro) </v>
      </c>
      <c r="H16" s="141" t="str">
        <f>VLOOKUP(E16,VIP!$A$2:$O21352,7,FALSE)</f>
        <v>Si</v>
      </c>
      <c r="I16" s="141" t="str">
        <f>VLOOKUP(E16,VIP!$A$2:$O13317,8,FALSE)</f>
        <v>Si</v>
      </c>
      <c r="J16" s="141" t="str">
        <f>VLOOKUP(E16,VIP!$A$2:$O13267,8,FALSE)</f>
        <v>Si</v>
      </c>
      <c r="K16" s="141" t="str">
        <f>VLOOKUP(E16,VIP!$A$2:$O16841,6,0)</f>
        <v>NO</v>
      </c>
      <c r="L16" s="153" t="s">
        <v>2409</v>
      </c>
      <c r="M16" s="161" t="s">
        <v>2530</v>
      </c>
      <c r="N16" s="93" t="s">
        <v>2443</v>
      </c>
      <c r="O16" s="141" t="s">
        <v>2444</v>
      </c>
      <c r="P16" s="153"/>
      <c r="Q16" s="162">
        <v>44470.45108796296</v>
      </c>
    </row>
    <row r="17" spans="1:17" ht="18" x14ac:dyDescent="0.25">
      <c r="A17" s="141" t="str">
        <f>VLOOKUP(E17,'LISTADO ATM'!$A$2:$C$901,3,0)</f>
        <v>DISTRITO NACIONAL</v>
      </c>
      <c r="B17" s="154" t="s">
        <v>2637</v>
      </c>
      <c r="C17" s="94">
        <v>44469.633090277777</v>
      </c>
      <c r="D17" s="94" t="s">
        <v>2459</v>
      </c>
      <c r="E17" s="156">
        <v>911</v>
      </c>
      <c r="F17" s="154" t="str">
        <f>VLOOKUP(E17,VIP!$A$2:$O16392,2,0)</f>
        <v>DRBR911</v>
      </c>
      <c r="G17" s="141" t="str">
        <f>VLOOKUP(E17,'LISTADO ATM'!$A$2:$B$900,2,0)</f>
        <v xml:space="preserve">ATM Oficina Venezuela II </v>
      </c>
      <c r="H17" s="141" t="str">
        <f>VLOOKUP(E17,VIP!$A$2:$O21353,7,FALSE)</f>
        <v>Si</v>
      </c>
      <c r="I17" s="141" t="str">
        <f>VLOOKUP(E17,VIP!$A$2:$O13318,8,FALSE)</f>
        <v>Si</v>
      </c>
      <c r="J17" s="141" t="str">
        <f>VLOOKUP(E17,VIP!$A$2:$O13268,8,FALSE)</f>
        <v>Si</v>
      </c>
      <c r="K17" s="141" t="str">
        <f>VLOOKUP(E17,VIP!$A$2:$O16842,6,0)</f>
        <v>SI</v>
      </c>
      <c r="L17" s="153" t="s">
        <v>2409</v>
      </c>
      <c r="M17" s="161" t="s">
        <v>2530</v>
      </c>
      <c r="N17" s="93" t="s">
        <v>2443</v>
      </c>
      <c r="O17" s="141" t="s">
        <v>2612</v>
      </c>
      <c r="P17" s="153"/>
      <c r="Q17" s="162">
        <v>44470.451516203706</v>
      </c>
    </row>
    <row r="18" spans="1:17" ht="18" x14ac:dyDescent="0.25">
      <c r="A18" s="141" t="str">
        <f>VLOOKUP(E18,'LISTADO ATM'!$A$2:$C$901,3,0)</f>
        <v>ESTE</v>
      </c>
      <c r="B18" s="154" t="s">
        <v>2666</v>
      </c>
      <c r="C18" s="94">
        <v>44469.689050925925</v>
      </c>
      <c r="D18" s="94" t="s">
        <v>2440</v>
      </c>
      <c r="E18" s="156">
        <v>843</v>
      </c>
      <c r="F18" s="154" t="str">
        <f>VLOOKUP(E18,VIP!$A$2:$O16393,2,0)</f>
        <v>DRBR843</v>
      </c>
      <c r="G18" s="141" t="str">
        <f>VLOOKUP(E18,'LISTADO ATM'!$A$2:$B$900,2,0)</f>
        <v xml:space="preserve">ATM Oficina Romana Centro </v>
      </c>
      <c r="H18" s="141" t="str">
        <f>VLOOKUP(E18,VIP!$A$2:$O21354,7,FALSE)</f>
        <v>Si</v>
      </c>
      <c r="I18" s="141" t="str">
        <f>VLOOKUP(E18,VIP!$A$2:$O13319,8,FALSE)</f>
        <v>Si</v>
      </c>
      <c r="J18" s="141" t="str">
        <f>VLOOKUP(E18,VIP!$A$2:$O13269,8,FALSE)</f>
        <v>Si</v>
      </c>
      <c r="K18" s="141" t="str">
        <f>VLOOKUP(E18,VIP!$A$2:$O16843,6,0)</f>
        <v>NO</v>
      </c>
      <c r="L18" s="153" t="s">
        <v>2409</v>
      </c>
      <c r="M18" s="161" t="s">
        <v>2530</v>
      </c>
      <c r="N18" s="93" t="s">
        <v>2443</v>
      </c>
      <c r="O18" s="141" t="s">
        <v>2444</v>
      </c>
      <c r="P18" s="153"/>
      <c r="Q18" s="162">
        <v>44470.453703703701</v>
      </c>
    </row>
    <row r="19" spans="1:17" ht="18" x14ac:dyDescent="0.25">
      <c r="A19" s="141" t="str">
        <f>VLOOKUP(E19,'LISTADO ATM'!$A$2:$C$901,3,0)</f>
        <v>ESTE</v>
      </c>
      <c r="B19" s="154" t="s">
        <v>2667</v>
      </c>
      <c r="C19" s="94">
        <v>44469.692604166667</v>
      </c>
      <c r="D19" s="94" t="s">
        <v>2459</v>
      </c>
      <c r="E19" s="156">
        <v>294</v>
      </c>
      <c r="F19" s="154" t="str">
        <f>VLOOKUP(E19,VIP!$A$2:$O16394,2,0)</f>
        <v>DRBR294</v>
      </c>
      <c r="G19" s="141" t="str">
        <f>VLOOKUP(E19,'LISTADO ATM'!$A$2:$B$900,2,0)</f>
        <v xml:space="preserve">ATM Plaza Zaglul San Pedro II </v>
      </c>
      <c r="H19" s="141" t="str">
        <f>VLOOKUP(E19,VIP!$A$2:$O21355,7,FALSE)</f>
        <v>Si</v>
      </c>
      <c r="I19" s="141" t="str">
        <f>VLOOKUP(E19,VIP!$A$2:$O13320,8,FALSE)</f>
        <v>Si</v>
      </c>
      <c r="J19" s="141" t="str">
        <f>VLOOKUP(E19,VIP!$A$2:$O13270,8,FALSE)</f>
        <v>Si</v>
      </c>
      <c r="K19" s="141" t="str">
        <f>VLOOKUP(E19,VIP!$A$2:$O16844,6,0)</f>
        <v>NO</v>
      </c>
      <c r="L19" s="153" t="s">
        <v>2409</v>
      </c>
      <c r="M19" s="161" t="s">
        <v>2530</v>
      </c>
      <c r="N19" s="93" t="s">
        <v>2443</v>
      </c>
      <c r="O19" s="141" t="s">
        <v>2701</v>
      </c>
      <c r="P19" s="153"/>
      <c r="Q19" s="162">
        <v>44470.453738425924</v>
      </c>
    </row>
    <row r="20" spans="1:17" ht="18" x14ac:dyDescent="0.25">
      <c r="A20" s="141" t="str">
        <f>VLOOKUP(E20,'LISTADO ATM'!$A$2:$C$901,3,0)</f>
        <v>SUR</v>
      </c>
      <c r="B20" s="154" t="s">
        <v>2670</v>
      </c>
      <c r="C20" s="94">
        <v>44469.755312499998</v>
      </c>
      <c r="D20" s="94" t="s">
        <v>2440</v>
      </c>
      <c r="E20" s="156">
        <v>783</v>
      </c>
      <c r="F20" s="154" t="str">
        <f>VLOOKUP(E20,VIP!$A$2:$O16395,2,0)</f>
        <v>DRBR303</v>
      </c>
      <c r="G20" s="141" t="str">
        <f>VLOOKUP(E20,'LISTADO ATM'!$A$2:$B$900,2,0)</f>
        <v xml:space="preserve">ATM Autobanco Alfa y Omega (Barahona) </v>
      </c>
      <c r="H20" s="141" t="str">
        <f>VLOOKUP(E20,VIP!$A$2:$O21356,7,FALSE)</f>
        <v>Si</v>
      </c>
      <c r="I20" s="141" t="str">
        <f>VLOOKUP(E20,VIP!$A$2:$O13321,8,FALSE)</f>
        <v>Si</v>
      </c>
      <c r="J20" s="141" t="str">
        <f>VLOOKUP(E20,VIP!$A$2:$O13271,8,FALSE)</f>
        <v>Si</v>
      </c>
      <c r="K20" s="141" t="str">
        <f>VLOOKUP(E20,VIP!$A$2:$O16845,6,0)</f>
        <v>NO</v>
      </c>
      <c r="L20" s="153" t="s">
        <v>2409</v>
      </c>
      <c r="M20" s="161" t="s">
        <v>2530</v>
      </c>
      <c r="N20" s="93" t="s">
        <v>2443</v>
      </c>
      <c r="O20" s="141" t="s">
        <v>2444</v>
      </c>
      <c r="P20" s="153"/>
      <c r="Q20" s="162">
        <v>44470.455127314817</v>
      </c>
    </row>
    <row r="21" spans="1:17" ht="18" x14ac:dyDescent="0.25">
      <c r="A21" s="141" t="str">
        <f>VLOOKUP(E21,'LISTADO ATM'!$A$2:$C$901,3,0)</f>
        <v>ESTE</v>
      </c>
      <c r="B21" s="154" t="s">
        <v>2674</v>
      </c>
      <c r="C21" s="94">
        <v>44469.763993055552</v>
      </c>
      <c r="D21" s="94" t="s">
        <v>2459</v>
      </c>
      <c r="E21" s="156">
        <v>345</v>
      </c>
      <c r="F21" s="154" t="str">
        <f>VLOOKUP(E21,VIP!$A$2:$O16396,2,0)</f>
        <v>DRBR345</v>
      </c>
      <c r="G21" s="141" t="str">
        <f>VLOOKUP(E21,'LISTADO ATM'!$A$2:$B$900,2,0)</f>
        <v>ATM Oficina Yamasá  II</v>
      </c>
      <c r="H21" s="141" t="str">
        <f>VLOOKUP(E21,VIP!$A$2:$O21357,7,FALSE)</f>
        <v>N/A</v>
      </c>
      <c r="I21" s="141" t="str">
        <f>VLOOKUP(E21,VIP!$A$2:$O13322,8,FALSE)</f>
        <v>N/A</v>
      </c>
      <c r="J21" s="141" t="str">
        <f>VLOOKUP(E21,VIP!$A$2:$O13272,8,FALSE)</f>
        <v>N/A</v>
      </c>
      <c r="K21" s="141" t="str">
        <f>VLOOKUP(E21,VIP!$A$2:$O16846,6,0)</f>
        <v>N/A</v>
      </c>
      <c r="L21" s="153" t="s">
        <v>2409</v>
      </c>
      <c r="M21" s="161" t="s">
        <v>2530</v>
      </c>
      <c r="N21" s="93" t="s">
        <v>2443</v>
      </c>
      <c r="O21" s="141" t="s">
        <v>2701</v>
      </c>
      <c r="P21" s="153"/>
      <c r="Q21" s="162">
        <v>44470.452743055554</v>
      </c>
    </row>
    <row r="22" spans="1:17" ht="18" x14ac:dyDescent="0.25">
      <c r="A22" s="141" t="str">
        <f>VLOOKUP(E22,'LISTADO ATM'!$A$2:$C$901,3,0)</f>
        <v>ESTE</v>
      </c>
      <c r="B22" s="154" t="s">
        <v>2675</v>
      </c>
      <c r="C22" s="94">
        <v>44469.764999999999</v>
      </c>
      <c r="D22" s="94" t="s">
        <v>2459</v>
      </c>
      <c r="E22" s="156">
        <v>385</v>
      </c>
      <c r="F22" s="154" t="str">
        <f>VLOOKUP(E22,VIP!$A$2:$O16397,2,0)</f>
        <v>DRBR385</v>
      </c>
      <c r="G22" s="141" t="str">
        <f>VLOOKUP(E22,'LISTADO ATM'!$A$2:$B$900,2,0)</f>
        <v xml:space="preserve">ATM Plaza Verón I </v>
      </c>
      <c r="H22" s="141" t="str">
        <f>VLOOKUP(E22,VIP!$A$2:$O21358,7,FALSE)</f>
        <v>Si</v>
      </c>
      <c r="I22" s="141" t="str">
        <f>VLOOKUP(E22,VIP!$A$2:$O13323,8,FALSE)</f>
        <v>Si</v>
      </c>
      <c r="J22" s="141" t="str">
        <f>VLOOKUP(E22,VIP!$A$2:$O13273,8,FALSE)</f>
        <v>Si</v>
      </c>
      <c r="K22" s="141" t="str">
        <f>VLOOKUP(E22,VIP!$A$2:$O16847,6,0)</f>
        <v>NO</v>
      </c>
      <c r="L22" s="153" t="s">
        <v>2409</v>
      </c>
      <c r="M22" s="161" t="s">
        <v>2530</v>
      </c>
      <c r="N22" s="93" t="s">
        <v>2443</v>
      </c>
      <c r="O22" s="141" t="s">
        <v>2701</v>
      </c>
      <c r="P22" s="153"/>
      <c r="Q22" s="162">
        <v>44470.455358796295</v>
      </c>
    </row>
    <row r="23" spans="1:17" ht="18" x14ac:dyDescent="0.25">
      <c r="A23" s="141" t="str">
        <f>VLOOKUP(E23,'LISTADO ATM'!$A$2:$C$901,3,0)</f>
        <v>SUR</v>
      </c>
      <c r="B23" s="154" t="s">
        <v>2676</v>
      </c>
      <c r="C23" s="94">
        <v>44469.76599537037</v>
      </c>
      <c r="D23" s="94" t="s">
        <v>2459</v>
      </c>
      <c r="E23" s="156">
        <v>780</v>
      </c>
      <c r="F23" s="154" t="str">
        <f>VLOOKUP(E23,VIP!$A$2:$O16398,2,0)</f>
        <v>DRBR041</v>
      </c>
      <c r="G23" s="141" t="str">
        <f>VLOOKUP(E23,'LISTADO ATM'!$A$2:$B$900,2,0)</f>
        <v xml:space="preserve">ATM Oficina Barahona I </v>
      </c>
      <c r="H23" s="141" t="str">
        <f>VLOOKUP(E23,VIP!$A$2:$O21359,7,FALSE)</f>
        <v>Si</v>
      </c>
      <c r="I23" s="141" t="str">
        <f>VLOOKUP(E23,VIP!$A$2:$O13324,8,FALSE)</f>
        <v>Si</v>
      </c>
      <c r="J23" s="141" t="str">
        <f>VLOOKUP(E23,VIP!$A$2:$O13274,8,FALSE)</f>
        <v>Si</v>
      </c>
      <c r="K23" s="141" t="str">
        <f>VLOOKUP(E23,VIP!$A$2:$O16848,6,0)</f>
        <v>SI</v>
      </c>
      <c r="L23" s="153" t="s">
        <v>2409</v>
      </c>
      <c r="M23" s="161" t="s">
        <v>2530</v>
      </c>
      <c r="N23" s="93" t="s">
        <v>2443</v>
      </c>
      <c r="O23" s="141" t="s">
        <v>2701</v>
      </c>
      <c r="P23" s="153"/>
      <c r="Q23" s="162">
        <v>44470.455277777779</v>
      </c>
    </row>
    <row r="24" spans="1:17" ht="18" x14ac:dyDescent="0.25">
      <c r="A24" s="141" t="str">
        <f>VLOOKUP(E24,'LISTADO ATM'!$A$2:$C$901,3,0)</f>
        <v>NORTE</v>
      </c>
      <c r="B24" s="154" t="s">
        <v>2678</v>
      </c>
      <c r="C24" s="94">
        <v>44469.772465277776</v>
      </c>
      <c r="D24" s="94" t="s">
        <v>2459</v>
      </c>
      <c r="E24" s="156">
        <v>431</v>
      </c>
      <c r="F24" s="154" t="str">
        <f>VLOOKUP(E24,VIP!$A$2:$O16399,2,0)</f>
        <v>DRBR583</v>
      </c>
      <c r="G24" s="141" t="str">
        <f>VLOOKUP(E24,'LISTADO ATM'!$A$2:$B$900,2,0)</f>
        <v xml:space="preserve">ATM Autoservicio Sol (Santiago) </v>
      </c>
      <c r="H24" s="141" t="str">
        <f>VLOOKUP(E24,VIP!$A$2:$O21360,7,FALSE)</f>
        <v>Si</v>
      </c>
      <c r="I24" s="141" t="str">
        <f>VLOOKUP(E24,VIP!$A$2:$O13325,8,FALSE)</f>
        <v>Si</v>
      </c>
      <c r="J24" s="141" t="str">
        <f>VLOOKUP(E24,VIP!$A$2:$O13275,8,FALSE)</f>
        <v>Si</v>
      </c>
      <c r="K24" s="141" t="str">
        <f>VLOOKUP(E24,VIP!$A$2:$O16849,6,0)</f>
        <v>SI</v>
      </c>
      <c r="L24" s="153" t="s">
        <v>2409</v>
      </c>
      <c r="M24" s="161" t="s">
        <v>2530</v>
      </c>
      <c r="N24" s="93" t="s">
        <v>2443</v>
      </c>
      <c r="O24" s="141" t="s">
        <v>2701</v>
      </c>
      <c r="P24" s="153"/>
      <c r="Q24" s="162">
        <v>44470.453229166669</v>
      </c>
    </row>
    <row r="25" spans="1:17" ht="18" x14ac:dyDescent="0.25">
      <c r="A25" s="141" t="str">
        <f>VLOOKUP(E25,'LISTADO ATM'!$A$2:$C$901,3,0)</f>
        <v>NORTE</v>
      </c>
      <c r="B25" s="154" t="s">
        <v>2680</v>
      </c>
      <c r="C25" s="94">
        <v>44469.775879629633</v>
      </c>
      <c r="D25" s="94" t="s">
        <v>2459</v>
      </c>
      <c r="E25" s="156">
        <v>171</v>
      </c>
      <c r="F25" s="154" t="str">
        <f>VLOOKUP(E25,VIP!$A$2:$O16400,2,0)</f>
        <v>DRBR171</v>
      </c>
      <c r="G25" s="141" t="str">
        <f>VLOOKUP(E25,'LISTADO ATM'!$A$2:$B$900,2,0)</f>
        <v xml:space="preserve">ATM Oficina Moca </v>
      </c>
      <c r="H25" s="141" t="str">
        <f>VLOOKUP(E25,VIP!$A$2:$O21361,7,FALSE)</f>
        <v>Si</v>
      </c>
      <c r="I25" s="141" t="str">
        <f>VLOOKUP(E25,VIP!$A$2:$O13326,8,FALSE)</f>
        <v>Si</v>
      </c>
      <c r="J25" s="141" t="str">
        <f>VLOOKUP(E25,VIP!$A$2:$O13276,8,FALSE)</f>
        <v>Si</v>
      </c>
      <c r="K25" s="141" t="str">
        <f>VLOOKUP(E25,VIP!$A$2:$O16850,6,0)</f>
        <v>NO</v>
      </c>
      <c r="L25" s="153" t="s">
        <v>2409</v>
      </c>
      <c r="M25" s="161" t="s">
        <v>2530</v>
      </c>
      <c r="N25" s="93" t="s">
        <v>2443</v>
      </c>
      <c r="O25" s="141" t="s">
        <v>2701</v>
      </c>
      <c r="P25" s="153"/>
      <c r="Q25" s="162">
        <v>44470.455451388887</v>
      </c>
    </row>
    <row r="26" spans="1:17" ht="18" x14ac:dyDescent="0.25">
      <c r="A26" s="141" t="str">
        <f>VLOOKUP(E26,'LISTADO ATM'!$A$2:$C$901,3,0)</f>
        <v>DISTRITO NACIONAL</v>
      </c>
      <c r="B26" s="154" t="s">
        <v>2682</v>
      </c>
      <c r="C26" s="94">
        <v>44469.779224537036</v>
      </c>
      <c r="D26" s="94" t="s">
        <v>2459</v>
      </c>
      <c r="E26" s="156">
        <v>722</v>
      </c>
      <c r="F26" s="154" t="str">
        <f>VLOOKUP(E26,VIP!$A$2:$O16401,2,0)</f>
        <v>DRBR393</v>
      </c>
      <c r="G26" s="141" t="str">
        <f>VLOOKUP(E26,'LISTADO ATM'!$A$2:$B$900,2,0)</f>
        <v xml:space="preserve">ATM Oficina Charles de Gaulle III </v>
      </c>
      <c r="H26" s="141" t="str">
        <f>VLOOKUP(E26,VIP!$A$2:$O21362,7,FALSE)</f>
        <v>Si</v>
      </c>
      <c r="I26" s="141" t="str">
        <f>VLOOKUP(E26,VIP!$A$2:$O13327,8,FALSE)</f>
        <v>Si</v>
      </c>
      <c r="J26" s="141" t="str">
        <f>VLOOKUP(E26,VIP!$A$2:$O13277,8,FALSE)</f>
        <v>Si</v>
      </c>
      <c r="K26" s="141" t="str">
        <f>VLOOKUP(E26,VIP!$A$2:$O16851,6,0)</f>
        <v>SI</v>
      </c>
      <c r="L26" s="153" t="s">
        <v>2409</v>
      </c>
      <c r="M26" s="161" t="s">
        <v>2530</v>
      </c>
      <c r="N26" s="93" t="s">
        <v>2443</v>
      </c>
      <c r="O26" s="141" t="s">
        <v>2701</v>
      </c>
      <c r="P26" s="153"/>
      <c r="Q26" s="162">
        <v>44470.453460648147</v>
      </c>
    </row>
    <row r="27" spans="1:17" ht="18" x14ac:dyDescent="0.25">
      <c r="A27" s="141" t="str">
        <f>VLOOKUP(E27,'LISTADO ATM'!$A$2:$C$901,3,0)</f>
        <v>NORTE</v>
      </c>
      <c r="B27" s="154" t="s">
        <v>2706</v>
      </c>
      <c r="C27" s="94">
        <v>44469.915243055555</v>
      </c>
      <c r="D27" s="94" t="s">
        <v>2459</v>
      </c>
      <c r="E27" s="156">
        <v>292</v>
      </c>
      <c r="F27" s="154" t="str">
        <f>VLOOKUP(E27,VIP!$A$2:$O16402,2,0)</f>
        <v>DRBR292</v>
      </c>
      <c r="G27" s="141" t="str">
        <f>VLOOKUP(E27,'LISTADO ATM'!$A$2:$B$900,2,0)</f>
        <v xml:space="preserve">ATM UNP Castañuelas (Montecristi) </v>
      </c>
      <c r="H27" s="141" t="str">
        <f>VLOOKUP(E27,VIP!$A$2:$O21363,7,FALSE)</f>
        <v>Si</v>
      </c>
      <c r="I27" s="141" t="str">
        <f>VLOOKUP(E27,VIP!$A$2:$O13328,8,FALSE)</f>
        <v>Si</v>
      </c>
      <c r="J27" s="141" t="str">
        <f>VLOOKUP(E27,VIP!$A$2:$O13278,8,FALSE)</f>
        <v>Si</v>
      </c>
      <c r="K27" s="141" t="str">
        <f>VLOOKUP(E27,VIP!$A$2:$O16852,6,0)</f>
        <v>NO</v>
      </c>
      <c r="L27" s="153" t="s">
        <v>2409</v>
      </c>
      <c r="M27" s="161" t="s">
        <v>2530</v>
      </c>
      <c r="N27" s="93" t="s">
        <v>2443</v>
      </c>
      <c r="O27" s="141" t="s">
        <v>2701</v>
      </c>
      <c r="P27" s="153"/>
      <c r="Q27" s="162">
        <v>44470.462233796294</v>
      </c>
    </row>
    <row r="28" spans="1:17" ht="18" x14ac:dyDescent="0.25">
      <c r="A28" s="141" t="str">
        <f>VLOOKUP(E28,'LISTADO ATM'!$A$2:$C$901,3,0)</f>
        <v>ESTE</v>
      </c>
      <c r="B28" s="154" t="s">
        <v>2707</v>
      </c>
      <c r="C28" s="94">
        <v>44469.91814814815</v>
      </c>
      <c r="D28" s="94" t="s">
        <v>2459</v>
      </c>
      <c r="E28" s="156">
        <v>912</v>
      </c>
      <c r="F28" s="154" t="str">
        <f>VLOOKUP(E28,VIP!$A$2:$O16403,2,0)</f>
        <v>DRBR973</v>
      </c>
      <c r="G28" s="141" t="str">
        <f>VLOOKUP(E28,'LISTADO ATM'!$A$2:$B$900,2,0)</f>
        <v xml:space="preserve">ATM Oficina San Pedro II </v>
      </c>
      <c r="H28" s="141" t="str">
        <f>VLOOKUP(E28,VIP!$A$2:$O21364,7,FALSE)</f>
        <v>Si</v>
      </c>
      <c r="I28" s="141" t="str">
        <f>VLOOKUP(E28,VIP!$A$2:$O13329,8,FALSE)</f>
        <v>Si</v>
      </c>
      <c r="J28" s="141" t="str">
        <f>VLOOKUP(E28,VIP!$A$2:$O13279,8,FALSE)</f>
        <v>Si</v>
      </c>
      <c r="K28" s="141" t="str">
        <f>VLOOKUP(E28,VIP!$A$2:$O16853,6,0)</f>
        <v>SI</v>
      </c>
      <c r="L28" s="153" t="s">
        <v>2409</v>
      </c>
      <c r="M28" s="161" t="s">
        <v>2530</v>
      </c>
      <c r="N28" s="93" t="s">
        <v>2443</v>
      </c>
      <c r="O28" s="141" t="s">
        <v>2701</v>
      </c>
      <c r="P28" s="153"/>
      <c r="Q28" s="162">
        <v>44470.459560185183</v>
      </c>
    </row>
    <row r="29" spans="1:17" ht="18" x14ac:dyDescent="0.25">
      <c r="A29" s="141" t="str">
        <f>VLOOKUP(E29,'LISTADO ATM'!$A$2:$C$901,3,0)</f>
        <v>SUR</v>
      </c>
      <c r="B29" s="154" t="s">
        <v>2710</v>
      </c>
      <c r="C29" s="94">
        <v>44469.925046296295</v>
      </c>
      <c r="D29" s="94" t="s">
        <v>2440</v>
      </c>
      <c r="E29" s="156">
        <v>45</v>
      </c>
      <c r="F29" s="154" t="str">
        <f>VLOOKUP(E29,VIP!$A$2:$O16404,2,0)</f>
        <v>DRBR045</v>
      </c>
      <c r="G29" s="141" t="str">
        <f>VLOOKUP(E29,'LISTADO ATM'!$A$2:$B$900,2,0)</f>
        <v xml:space="preserve">ATM Oficina Tamayo </v>
      </c>
      <c r="H29" s="141" t="str">
        <f>VLOOKUP(E29,VIP!$A$2:$O21365,7,FALSE)</f>
        <v>Si</v>
      </c>
      <c r="I29" s="141" t="str">
        <f>VLOOKUP(E29,VIP!$A$2:$O13330,8,FALSE)</f>
        <v>Si</v>
      </c>
      <c r="J29" s="141" t="str">
        <f>VLOOKUP(E29,VIP!$A$2:$O13280,8,FALSE)</f>
        <v>Si</v>
      </c>
      <c r="K29" s="141" t="str">
        <f>VLOOKUP(E29,VIP!$A$2:$O16854,6,0)</f>
        <v>SI</v>
      </c>
      <c r="L29" s="153" t="s">
        <v>2409</v>
      </c>
      <c r="M29" s="161" t="s">
        <v>2530</v>
      </c>
      <c r="N29" s="93" t="s">
        <v>2443</v>
      </c>
      <c r="O29" s="141" t="s">
        <v>2444</v>
      </c>
      <c r="P29" s="153"/>
      <c r="Q29" s="162">
        <v>44470.462407407409</v>
      </c>
    </row>
    <row r="30" spans="1:17" ht="18" x14ac:dyDescent="0.25">
      <c r="A30" s="141" t="str">
        <f>VLOOKUP(E30,'LISTADO ATM'!$A$2:$C$901,3,0)</f>
        <v>SUR</v>
      </c>
      <c r="B30" s="154" t="s">
        <v>2712</v>
      </c>
      <c r="C30" s="94">
        <v>44469.927615740744</v>
      </c>
      <c r="D30" s="94" t="s">
        <v>2459</v>
      </c>
      <c r="E30" s="156">
        <v>301</v>
      </c>
      <c r="F30" s="154" t="str">
        <f>VLOOKUP(E30,VIP!$A$2:$O16405,2,0)</f>
        <v>DRBR301</v>
      </c>
      <c r="G30" s="141" t="str">
        <f>VLOOKUP(E30,'LISTADO ATM'!$A$2:$B$900,2,0)</f>
        <v xml:space="preserve">ATM UNP Alfa y Omega (Barahona) </v>
      </c>
      <c r="H30" s="141" t="str">
        <f>VLOOKUP(E30,VIP!$A$2:$O21366,7,FALSE)</f>
        <v>Si</v>
      </c>
      <c r="I30" s="141" t="str">
        <f>VLOOKUP(E30,VIP!$A$2:$O13331,8,FALSE)</f>
        <v>Si</v>
      </c>
      <c r="J30" s="141" t="str">
        <f>VLOOKUP(E30,VIP!$A$2:$O13281,8,FALSE)</f>
        <v>Si</v>
      </c>
      <c r="K30" s="141" t="str">
        <f>VLOOKUP(E30,VIP!$A$2:$O16855,6,0)</f>
        <v>NO</v>
      </c>
      <c r="L30" s="153" t="s">
        <v>2409</v>
      </c>
      <c r="M30" s="161" t="s">
        <v>2530</v>
      </c>
      <c r="N30" s="93" t="s">
        <v>2443</v>
      </c>
      <c r="O30" s="141" t="s">
        <v>2701</v>
      </c>
      <c r="P30" s="153"/>
      <c r="Q30" s="162">
        <v>44470.459976851853</v>
      </c>
    </row>
    <row r="31" spans="1:17" ht="18" x14ac:dyDescent="0.25">
      <c r="A31" s="141" t="str">
        <f>VLOOKUP(E31,'LISTADO ATM'!$A$2:$C$901,3,0)</f>
        <v>NORTE</v>
      </c>
      <c r="B31" s="154" t="s">
        <v>2716</v>
      </c>
      <c r="C31" s="94">
        <v>44469.934814814813</v>
      </c>
      <c r="D31" s="94" t="s">
        <v>2459</v>
      </c>
      <c r="E31" s="156">
        <v>151</v>
      </c>
      <c r="F31" s="154" t="str">
        <f>VLOOKUP(E31,VIP!$A$2:$O16406,2,0)</f>
        <v>DRBR151</v>
      </c>
      <c r="G31" s="141" t="str">
        <f>VLOOKUP(E31,'LISTADO ATM'!$A$2:$B$900,2,0)</f>
        <v xml:space="preserve">ATM Oficina Nagua </v>
      </c>
      <c r="H31" s="141" t="str">
        <f>VLOOKUP(E31,VIP!$A$2:$O21367,7,FALSE)</f>
        <v>Si</v>
      </c>
      <c r="I31" s="141" t="str">
        <f>VLOOKUP(E31,VIP!$A$2:$O13332,8,FALSE)</f>
        <v>Si</v>
      </c>
      <c r="J31" s="141" t="str">
        <f>VLOOKUP(E31,VIP!$A$2:$O13282,8,FALSE)</f>
        <v>Si</v>
      </c>
      <c r="K31" s="141" t="str">
        <f>VLOOKUP(E31,VIP!$A$2:$O16856,6,0)</f>
        <v>SI</v>
      </c>
      <c r="L31" s="153" t="s">
        <v>2409</v>
      </c>
      <c r="M31" s="161" t="s">
        <v>2530</v>
      </c>
      <c r="N31" s="93" t="s">
        <v>2443</v>
      </c>
      <c r="O31" s="141" t="s">
        <v>2701</v>
      </c>
      <c r="P31" s="153"/>
      <c r="Q31" s="162">
        <v>44470.463425925926</v>
      </c>
    </row>
    <row r="32" spans="1:17" ht="18" x14ac:dyDescent="0.25">
      <c r="A32" s="141" t="str">
        <f>VLOOKUP(E32,'LISTADO ATM'!$A$2:$C$901,3,0)</f>
        <v>ESTE</v>
      </c>
      <c r="B32" s="154" t="s">
        <v>2728</v>
      </c>
      <c r="C32" s="94">
        <v>44470.020497685182</v>
      </c>
      <c r="D32" s="94" t="s">
        <v>2459</v>
      </c>
      <c r="E32" s="156">
        <v>117</v>
      </c>
      <c r="F32" s="154" t="str">
        <f>VLOOKUP(E32,VIP!$A$2:$O16407,2,0)</f>
        <v>DRBR117</v>
      </c>
      <c r="G32" s="141" t="str">
        <f>VLOOKUP(E32,'LISTADO ATM'!$A$2:$B$900,2,0)</f>
        <v xml:space="preserve">ATM Oficina El Seybo </v>
      </c>
      <c r="H32" s="141" t="str">
        <f>VLOOKUP(E32,VIP!$A$2:$O21368,7,FALSE)</f>
        <v>Si</v>
      </c>
      <c r="I32" s="141" t="str">
        <f>VLOOKUP(E32,VIP!$A$2:$O13333,8,FALSE)</f>
        <v>Si</v>
      </c>
      <c r="J32" s="141" t="str">
        <f>VLOOKUP(E32,VIP!$A$2:$O13283,8,FALSE)</f>
        <v>Si</v>
      </c>
      <c r="K32" s="141" t="str">
        <f>VLOOKUP(E32,VIP!$A$2:$O16857,6,0)</f>
        <v>SI</v>
      </c>
      <c r="L32" s="153" t="s">
        <v>2409</v>
      </c>
      <c r="M32" s="161" t="s">
        <v>2530</v>
      </c>
      <c r="N32" s="93" t="s">
        <v>2443</v>
      </c>
      <c r="O32" s="141" t="s">
        <v>2701</v>
      </c>
      <c r="P32" s="153"/>
      <c r="Q32" s="162">
        <v>44470.463726851849</v>
      </c>
    </row>
    <row r="33" spans="1:17" ht="18" x14ac:dyDescent="0.25">
      <c r="A33" s="141" t="str">
        <f>VLOOKUP(E33,'LISTADO ATM'!$A$2:$C$901,3,0)</f>
        <v>DISTRITO NACIONAL</v>
      </c>
      <c r="B33" s="154" t="s">
        <v>2758</v>
      </c>
      <c r="C33" s="94">
        <v>44470.026365740741</v>
      </c>
      <c r="D33" s="94" t="s">
        <v>2440</v>
      </c>
      <c r="E33" s="156">
        <v>434</v>
      </c>
      <c r="F33" s="154" t="str">
        <f>VLOOKUP(E33,VIP!$A$2:$O16408,2,0)</f>
        <v>DRBR434</v>
      </c>
      <c r="G33" s="141" t="str">
        <f>VLOOKUP(E33,'LISTADO ATM'!$A$2:$B$900,2,0)</f>
        <v xml:space="preserve">ATM Generadora Hidroeléctrica Dom. (EGEHID) </v>
      </c>
      <c r="H33" s="141" t="str">
        <f>VLOOKUP(E33,VIP!$A$2:$O21369,7,FALSE)</f>
        <v>Si</v>
      </c>
      <c r="I33" s="141" t="str">
        <f>VLOOKUP(E33,VIP!$A$2:$O13334,8,FALSE)</f>
        <v>Si</v>
      </c>
      <c r="J33" s="141" t="str">
        <f>VLOOKUP(E33,VIP!$A$2:$O13284,8,FALSE)</f>
        <v>Si</v>
      </c>
      <c r="K33" s="141" t="str">
        <f>VLOOKUP(E33,VIP!$A$2:$O16858,6,0)</f>
        <v>NO</v>
      </c>
      <c r="L33" s="153" t="s">
        <v>2409</v>
      </c>
      <c r="M33" s="161" t="s">
        <v>2530</v>
      </c>
      <c r="N33" s="93" t="s">
        <v>2443</v>
      </c>
      <c r="O33" s="141" t="s">
        <v>2444</v>
      </c>
      <c r="P33" s="153"/>
      <c r="Q33" s="162">
        <v>44470.462418981479</v>
      </c>
    </row>
    <row r="34" spans="1:17" ht="18" x14ac:dyDescent="0.25">
      <c r="A34" s="141" t="str">
        <f>VLOOKUP(E34,'LISTADO ATM'!$A$2:$C$901,3,0)</f>
        <v>DISTRITO NACIONAL</v>
      </c>
      <c r="B34" s="154" t="s">
        <v>2755</v>
      </c>
      <c r="C34" s="94">
        <v>44470.029861111114</v>
      </c>
      <c r="D34" s="94" t="s">
        <v>2459</v>
      </c>
      <c r="E34" s="156">
        <v>554</v>
      </c>
      <c r="F34" s="154" t="str">
        <f>VLOOKUP(E34,VIP!$A$2:$O16409,2,0)</f>
        <v>DRBR011</v>
      </c>
      <c r="G34" s="141" t="str">
        <f>VLOOKUP(E34,'LISTADO ATM'!$A$2:$B$900,2,0)</f>
        <v xml:space="preserve">ATM Oficina Isabel La Católica I </v>
      </c>
      <c r="H34" s="141" t="str">
        <f>VLOOKUP(E34,VIP!$A$2:$O21370,7,FALSE)</f>
        <v>Si</v>
      </c>
      <c r="I34" s="141" t="str">
        <f>VLOOKUP(E34,VIP!$A$2:$O13335,8,FALSE)</f>
        <v>Si</v>
      </c>
      <c r="J34" s="141" t="str">
        <f>VLOOKUP(E34,VIP!$A$2:$O13285,8,FALSE)</f>
        <v>Si</v>
      </c>
      <c r="K34" s="141" t="str">
        <f>VLOOKUP(E34,VIP!$A$2:$O16859,6,0)</f>
        <v>NO</v>
      </c>
      <c r="L34" s="153" t="s">
        <v>2409</v>
      </c>
      <c r="M34" s="161" t="s">
        <v>2530</v>
      </c>
      <c r="N34" s="93" t="s">
        <v>2443</v>
      </c>
      <c r="O34" s="141" t="s">
        <v>2701</v>
      </c>
      <c r="P34" s="153"/>
      <c r="Q34" s="162">
        <v>44470.462233796294</v>
      </c>
    </row>
    <row r="35" spans="1:17" ht="18" x14ac:dyDescent="0.25">
      <c r="A35" s="141" t="str">
        <f>VLOOKUP(E35,'LISTADO ATM'!$A$2:$C$901,3,0)</f>
        <v>NORTE</v>
      </c>
      <c r="B35" s="154" t="s">
        <v>2753</v>
      </c>
      <c r="C35" s="94">
        <v>44470.041562500002</v>
      </c>
      <c r="D35" s="94" t="s">
        <v>2459</v>
      </c>
      <c r="E35" s="156">
        <v>605</v>
      </c>
      <c r="F35" s="154" t="str">
        <f>VLOOKUP(E35,VIP!$A$2:$O16410,2,0)</f>
        <v>DRBR141</v>
      </c>
      <c r="G35" s="141" t="str">
        <f>VLOOKUP(E35,'LISTADO ATM'!$A$2:$B$900,2,0)</f>
        <v xml:space="preserve">ATM Oficina Bonao I </v>
      </c>
      <c r="H35" s="141" t="str">
        <f>VLOOKUP(E35,VIP!$A$2:$O21371,7,FALSE)</f>
        <v>Si</v>
      </c>
      <c r="I35" s="141" t="str">
        <f>VLOOKUP(E35,VIP!$A$2:$O13336,8,FALSE)</f>
        <v>Si</v>
      </c>
      <c r="J35" s="141" t="str">
        <f>VLOOKUP(E35,VIP!$A$2:$O13286,8,FALSE)</f>
        <v>Si</v>
      </c>
      <c r="K35" s="141" t="str">
        <f>VLOOKUP(E35,VIP!$A$2:$O16860,6,0)</f>
        <v>SI</v>
      </c>
      <c r="L35" s="153" t="s">
        <v>2409</v>
      </c>
      <c r="M35" s="161" t="s">
        <v>2530</v>
      </c>
      <c r="N35" s="93" t="s">
        <v>2443</v>
      </c>
      <c r="O35" s="141" t="s">
        <v>2701</v>
      </c>
      <c r="P35" s="153"/>
      <c r="Q35" s="162">
        <v>44470.462800925925</v>
      </c>
    </row>
    <row r="36" spans="1:17" ht="18" x14ac:dyDescent="0.25">
      <c r="A36" s="141" t="str">
        <f>VLOOKUP(E36,'LISTADO ATM'!$A$2:$C$901,3,0)</f>
        <v>ESTE</v>
      </c>
      <c r="B36" s="154" t="s">
        <v>2752</v>
      </c>
      <c r="C36" s="94">
        <v>44470.042986111112</v>
      </c>
      <c r="D36" s="94" t="s">
        <v>2440</v>
      </c>
      <c r="E36" s="156">
        <v>963</v>
      </c>
      <c r="F36" s="154" t="str">
        <f>VLOOKUP(E36,VIP!$A$2:$O16411,2,0)</f>
        <v>DRBR963</v>
      </c>
      <c r="G36" s="141" t="str">
        <f>VLOOKUP(E36,'LISTADO ATM'!$A$2:$B$900,2,0)</f>
        <v xml:space="preserve">ATM Multiplaza La Romana </v>
      </c>
      <c r="H36" s="141" t="str">
        <f>VLOOKUP(E36,VIP!$A$2:$O21372,7,FALSE)</f>
        <v>Si</v>
      </c>
      <c r="I36" s="141" t="str">
        <f>VLOOKUP(E36,VIP!$A$2:$O13337,8,FALSE)</f>
        <v>Si</v>
      </c>
      <c r="J36" s="141" t="str">
        <f>VLOOKUP(E36,VIP!$A$2:$O13287,8,FALSE)</f>
        <v>Si</v>
      </c>
      <c r="K36" s="141" t="str">
        <f>VLOOKUP(E36,VIP!$A$2:$O16861,6,0)</f>
        <v>NO</v>
      </c>
      <c r="L36" s="153" t="s">
        <v>2409</v>
      </c>
      <c r="M36" s="161" t="s">
        <v>2530</v>
      </c>
      <c r="N36" s="93" t="s">
        <v>2443</v>
      </c>
      <c r="O36" s="141" t="s">
        <v>2444</v>
      </c>
      <c r="P36" s="153"/>
      <c r="Q36" s="162">
        <v>44470.469953703701</v>
      </c>
    </row>
    <row r="37" spans="1:17" ht="18" x14ac:dyDescent="0.25">
      <c r="A37" s="141" t="str">
        <f>VLOOKUP(E37,'LISTADO ATM'!$A$2:$C$901,3,0)</f>
        <v>ESTE</v>
      </c>
      <c r="B37" s="154" t="s">
        <v>2787</v>
      </c>
      <c r="C37" s="94">
        <v>44470.172488425924</v>
      </c>
      <c r="D37" s="94" t="s">
        <v>2459</v>
      </c>
      <c r="E37" s="156">
        <v>772</v>
      </c>
      <c r="F37" s="154" t="str">
        <f>VLOOKUP(E37,VIP!$A$2:$O16412,2,0)</f>
        <v>DRBR215</v>
      </c>
      <c r="G37" s="141" t="str">
        <f>VLOOKUP(E37,'LISTADO ATM'!$A$2:$B$900,2,0)</f>
        <v xml:space="preserve">ATM UNP Yamasá </v>
      </c>
      <c r="H37" s="141" t="str">
        <f>VLOOKUP(E37,VIP!$A$2:$O21373,7,FALSE)</f>
        <v>Si</v>
      </c>
      <c r="I37" s="141" t="str">
        <f>VLOOKUP(E37,VIP!$A$2:$O13338,8,FALSE)</f>
        <v>Si</v>
      </c>
      <c r="J37" s="141" t="str">
        <f>VLOOKUP(E37,VIP!$A$2:$O13288,8,FALSE)</f>
        <v>Si</v>
      </c>
      <c r="K37" s="141" t="str">
        <f>VLOOKUP(E37,VIP!$A$2:$O16862,6,0)</f>
        <v>NO</v>
      </c>
      <c r="L37" s="153" t="s">
        <v>2409</v>
      </c>
      <c r="M37" s="161" t="s">
        <v>2530</v>
      </c>
      <c r="N37" s="93" t="s">
        <v>2443</v>
      </c>
      <c r="O37" s="141" t="s">
        <v>2612</v>
      </c>
      <c r="P37" s="153"/>
      <c r="Q37" s="162">
        <v>44470.470266203702</v>
      </c>
    </row>
    <row r="38" spans="1:17" ht="18" x14ac:dyDescent="0.25">
      <c r="A38" s="141" t="str">
        <f>VLOOKUP(E38,'LISTADO ATM'!$A$2:$C$901,3,0)</f>
        <v>DISTRITO NACIONAL</v>
      </c>
      <c r="B38" s="154" t="s">
        <v>2783</v>
      </c>
      <c r="C38" s="94">
        <v>44470.181168981479</v>
      </c>
      <c r="D38" s="94" t="s">
        <v>2459</v>
      </c>
      <c r="E38" s="156">
        <v>24</v>
      </c>
      <c r="F38" s="154" t="str">
        <f>VLOOKUP(E38,VIP!$A$2:$O16413,2,0)</f>
        <v>DRBR024</v>
      </c>
      <c r="G38" s="141" t="str">
        <f>VLOOKUP(E38,'LISTADO ATM'!$A$2:$B$900,2,0)</f>
        <v xml:space="preserve">ATM Oficina Eusebio Manzueta </v>
      </c>
      <c r="H38" s="141" t="str">
        <f>VLOOKUP(E38,VIP!$A$2:$O21374,7,FALSE)</f>
        <v>No</v>
      </c>
      <c r="I38" s="141" t="str">
        <f>VLOOKUP(E38,VIP!$A$2:$O13339,8,FALSE)</f>
        <v>No</v>
      </c>
      <c r="J38" s="141" t="str">
        <f>VLOOKUP(E38,VIP!$A$2:$O13289,8,FALSE)</f>
        <v>No</v>
      </c>
      <c r="K38" s="141" t="str">
        <f>VLOOKUP(E38,VIP!$A$2:$O16863,6,0)</f>
        <v>NO</v>
      </c>
      <c r="L38" s="153" t="s">
        <v>2409</v>
      </c>
      <c r="M38" s="161" t="s">
        <v>2530</v>
      </c>
      <c r="N38" s="93" t="s">
        <v>2443</v>
      </c>
      <c r="O38" s="141" t="s">
        <v>2612</v>
      </c>
      <c r="P38" s="153"/>
      <c r="Q38" s="162">
        <v>44470.4690625</v>
      </c>
    </row>
    <row r="39" spans="1:17" ht="18" x14ac:dyDescent="0.25">
      <c r="A39" s="141" t="str">
        <f>VLOOKUP(E39,'LISTADO ATM'!$A$2:$C$901,3,0)</f>
        <v>NORTE</v>
      </c>
      <c r="B39" s="154" t="s">
        <v>2767</v>
      </c>
      <c r="C39" s="94">
        <v>44470.224745370368</v>
      </c>
      <c r="D39" s="94" t="s">
        <v>2660</v>
      </c>
      <c r="E39" s="156">
        <v>741</v>
      </c>
      <c r="F39" s="154" t="str">
        <f>VLOOKUP(E39,VIP!$A$2:$O16414,2,0)</f>
        <v>DRBR460</v>
      </c>
      <c r="G39" s="141" t="str">
        <f>VLOOKUP(E39,'LISTADO ATM'!$A$2:$B$900,2,0)</f>
        <v>ATM CURNE UASD San Francisco de Macorís</v>
      </c>
      <c r="H39" s="141" t="str">
        <f>VLOOKUP(E39,VIP!$A$2:$O21375,7,FALSE)</f>
        <v>Si</v>
      </c>
      <c r="I39" s="141" t="str">
        <f>VLOOKUP(E39,VIP!$A$2:$O13340,8,FALSE)</f>
        <v>Si</v>
      </c>
      <c r="J39" s="141" t="str">
        <f>VLOOKUP(E39,VIP!$A$2:$O13290,8,FALSE)</f>
        <v>Si</v>
      </c>
      <c r="K39" s="141" t="str">
        <f>VLOOKUP(E39,VIP!$A$2:$O16864,6,0)</f>
        <v>NO</v>
      </c>
      <c r="L39" s="153" t="s">
        <v>2409</v>
      </c>
      <c r="M39" s="161" t="s">
        <v>2530</v>
      </c>
      <c r="N39" s="93" t="s">
        <v>2443</v>
      </c>
      <c r="O39" s="141" t="s">
        <v>2659</v>
      </c>
      <c r="P39" s="153"/>
      <c r="Q39" s="162">
        <v>44470.461331018516</v>
      </c>
    </row>
    <row r="40" spans="1:17" ht="18" x14ac:dyDescent="0.25">
      <c r="A40" s="141" t="str">
        <f>VLOOKUP(E40,'LISTADO ATM'!$A$2:$C$901,3,0)</f>
        <v>NORTE</v>
      </c>
      <c r="B40" s="154" t="s">
        <v>2799</v>
      </c>
      <c r="C40" s="94">
        <v>44470.321898148148</v>
      </c>
      <c r="D40" s="94" t="s">
        <v>2459</v>
      </c>
      <c r="E40" s="156">
        <v>288</v>
      </c>
      <c r="F40" s="154" t="str">
        <f>VLOOKUP(E40,VIP!$A$2:$O16415,2,0)</f>
        <v>DRBR288</v>
      </c>
      <c r="G40" s="141" t="str">
        <f>VLOOKUP(E40,'LISTADO ATM'!$A$2:$B$900,2,0)</f>
        <v xml:space="preserve">ATM Oficina Camino Real II (Puerto Plata) </v>
      </c>
      <c r="H40" s="141" t="str">
        <f>VLOOKUP(E40,VIP!$A$2:$O21376,7,FALSE)</f>
        <v>N/A</v>
      </c>
      <c r="I40" s="141" t="str">
        <f>VLOOKUP(E40,VIP!$A$2:$O13341,8,FALSE)</f>
        <v>N/A</v>
      </c>
      <c r="J40" s="141" t="str">
        <f>VLOOKUP(E40,VIP!$A$2:$O13291,8,FALSE)</f>
        <v>N/A</v>
      </c>
      <c r="K40" s="141" t="str">
        <f>VLOOKUP(E40,VIP!$A$2:$O16865,6,0)</f>
        <v>N/A</v>
      </c>
      <c r="L40" s="153" t="s">
        <v>2409</v>
      </c>
      <c r="M40" s="161" t="s">
        <v>2530</v>
      </c>
      <c r="N40" s="93" t="s">
        <v>2443</v>
      </c>
      <c r="O40" s="141" t="s">
        <v>2612</v>
      </c>
      <c r="P40" s="153"/>
      <c r="Q40" s="162">
        <v>44470.470868055556</v>
      </c>
    </row>
    <row r="41" spans="1:17" ht="18" x14ac:dyDescent="0.25">
      <c r="A41" s="141" t="str">
        <f>VLOOKUP(E41,'LISTADO ATM'!$A$2:$C$901,3,0)</f>
        <v>DISTRITO NACIONAL</v>
      </c>
      <c r="B41" s="154" t="s">
        <v>2724</v>
      </c>
      <c r="C41" s="94">
        <v>44470.018472222226</v>
      </c>
      <c r="D41" s="94" t="s">
        <v>2174</v>
      </c>
      <c r="E41" s="156">
        <v>557</v>
      </c>
      <c r="F41" s="154" t="str">
        <f>VLOOKUP(E41,VIP!$A$2:$O16416,2,0)</f>
        <v>DRBR022</v>
      </c>
      <c r="G41" s="141" t="str">
        <f>VLOOKUP(E41,'LISTADO ATM'!$A$2:$B$900,2,0)</f>
        <v xml:space="preserve">ATM Multicentro La Sirena Ave. Mella </v>
      </c>
      <c r="H41" s="141" t="str">
        <f>VLOOKUP(E41,VIP!$A$2:$O21377,7,FALSE)</f>
        <v>Si</v>
      </c>
      <c r="I41" s="141" t="str">
        <f>VLOOKUP(E41,VIP!$A$2:$O13342,8,FALSE)</f>
        <v>Si</v>
      </c>
      <c r="J41" s="141" t="str">
        <f>VLOOKUP(E41,VIP!$A$2:$O13292,8,FALSE)</f>
        <v>Si</v>
      </c>
      <c r="K41" s="141" t="str">
        <f>VLOOKUP(E41,VIP!$A$2:$O16866,6,0)</f>
        <v>SI</v>
      </c>
      <c r="L41" s="153" t="s">
        <v>2627</v>
      </c>
      <c r="M41" s="161" t="s">
        <v>2530</v>
      </c>
      <c r="N41" s="93" t="s">
        <v>2443</v>
      </c>
      <c r="O41" s="141" t="s">
        <v>2445</v>
      </c>
      <c r="P41" s="153"/>
      <c r="Q41" s="162">
        <v>44470.450219907405</v>
      </c>
    </row>
    <row r="42" spans="1:17" ht="18" x14ac:dyDescent="0.25">
      <c r="A42" s="141" t="str">
        <f>VLOOKUP(E42,'LISTADO ATM'!$A$2:$C$901,3,0)</f>
        <v>NORTE</v>
      </c>
      <c r="B42" s="154" t="s">
        <v>2687</v>
      </c>
      <c r="C42" s="94">
        <v>44469.799317129633</v>
      </c>
      <c r="D42" s="94" t="s">
        <v>2459</v>
      </c>
      <c r="E42" s="156">
        <v>882</v>
      </c>
      <c r="F42" s="154" t="str">
        <f>VLOOKUP(E42,VIP!$A$2:$O16417,2,0)</f>
        <v>DRBR882</v>
      </c>
      <c r="G42" s="141" t="str">
        <f>VLOOKUP(E42,'LISTADO ATM'!$A$2:$B$900,2,0)</f>
        <v xml:space="preserve">ATM Oficina Moca II </v>
      </c>
      <c r="H42" s="141" t="str">
        <f>VLOOKUP(E42,VIP!$A$2:$O21378,7,FALSE)</f>
        <v>Si</v>
      </c>
      <c r="I42" s="141" t="str">
        <f>VLOOKUP(E42,VIP!$A$2:$O13343,8,FALSE)</f>
        <v>Si</v>
      </c>
      <c r="J42" s="141" t="str">
        <f>VLOOKUP(E42,VIP!$A$2:$O13293,8,FALSE)</f>
        <v>Si</v>
      </c>
      <c r="K42" s="141" t="str">
        <f>VLOOKUP(E42,VIP!$A$2:$O16867,6,0)</f>
        <v>SI</v>
      </c>
      <c r="L42" s="153" t="s">
        <v>2433</v>
      </c>
      <c r="M42" s="161" t="s">
        <v>2530</v>
      </c>
      <c r="N42" s="93" t="s">
        <v>2443</v>
      </c>
      <c r="O42" s="141" t="s">
        <v>2701</v>
      </c>
      <c r="P42" s="153"/>
      <c r="Q42" s="162">
        <v>44470.442627314813</v>
      </c>
    </row>
    <row r="43" spans="1:17" ht="18" x14ac:dyDescent="0.25">
      <c r="A43" s="141" t="str">
        <f>VLOOKUP(E43,'LISTADO ATM'!$A$2:$C$901,3,0)</f>
        <v>NORTE</v>
      </c>
      <c r="B43" s="154" t="s">
        <v>2708</v>
      </c>
      <c r="C43" s="94">
        <v>44469.920798611114</v>
      </c>
      <c r="D43" s="94" t="s">
        <v>2459</v>
      </c>
      <c r="E43" s="156">
        <v>93</v>
      </c>
      <c r="F43" s="154" t="str">
        <f>VLOOKUP(E43,VIP!$A$2:$O16418,2,0)</f>
        <v>DRBR093</v>
      </c>
      <c r="G43" s="141" t="str">
        <f>VLOOKUP(E43,'LISTADO ATM'!$A$2:$B$900,2,0)</f>
        <v xml:space="preserve">ATM Oficina Cotuí </v>
      </c>
      <c r="H43" s="141" t="str">
        <f>VLOOKUP(E43,VIP!$A$2:$O21379,7,FALSE)</f>
        <v>Si</v>
      </c>
      <c r="I43" s="141" t="str">
        <f>VLOOKUP(E43,VIP!$A$2:$O13344,8,FALSE)</f>
        <v>Si</v>
      </c>
      <c r="J43" s="141" t="str">
        <f>VLOOKUP(E43,VIP!$A$2:$O13294,8,FALSE)</f>
        <v>Si</v>
      </c>
      <c r="K43" s="141" t="str">
        <f>VLOOKUP(E43,VIP!$A$2:$O16868,6,0)</f>
        <v>SI</v>
      </c>
      <c r="L43" s="153" t="s">
        <v>2433</v>
      </c>
      <c r="M43" s="161" t="s">
        <v>2530</v>
      </c>
      <c r="N43" s="93" t="s">
        <v>2443</v>
      </c>
      <c r="O43" s="141" t="s">
        <v>2701</v>
      </c>
      <c r="P43" s="153"/>
      <c r="Q43" s="162">
        <v>44470.445115740738</v>
      </c>
    </row>
    <row r="44" spans="1:17" ht="18" x14ac:dyDescent="0.25">
      <c r="A44" s="141" t="str">
        <f>VLOOKUP(E44,'LISTADO ATM'!$A$2:$C$901,3,0)</f>
        <v>ESTE</v>
      </c>
      <c r="B44" s="154" t="s">
        <v>2714</v>
      </c>
      <c r="C44" s="94">
        <v>44469.930671296293</v>
      </c>
      <c r="D44" s="94" t="s">
        <v>2459</v>
      </c>
      <c r="E44" s="156">
        <v>386</v>
      </c>
      <c r="F44" s="154" t="str">
        <f>VLOOKUP(E44,VIP!$A$2:$O16419,2,0)</f>
        <v>DRBR386</v>
      </c>
      <c r="G44" s="141" t="str">
        <f>VLOOKUP(E44,'LISTADO ATM'!$A$2:$B$900,2,0)</f>
        <v xml:space="preserve">ATM Plaza Verón II </v>
      </c>
      <c r="H44" s="141" t="str">
        <f>VLOOKUP(E44,VIP!$A$2:$O21380,7,FALSE)</f>
        <v>Si</v>
      </c>
      <c r="I44" s="141" t="str">
        <f>VLOOKUP(E44,VIP!$A$2:$O13345,8,FALSE)</f>
        <v>Si</v>
      </c>
      <c r="J44" s="141" t="str">
        <f>VLOOKUP(E44,VIP!$A$2:$O13295,8,FALSE)</f>
        <v>Si</v>
      </c>
      <c r="K44" s="141" t="str">
        <f>VLOOKUP(E44,VIP!$A$2:$O16869,6,0)</f>
        <v>NO</v>
      </c>
      <c r="L44" s="153" t="s">
        <v>2433</v>
      </c>
      <c r="M44" s="161" t="s">
        <v>2530</v>
      </c>
      <c r="N44" s="93" t="s">
        <v>2443</v>
      </c>
      <c r="O44" s="141" t="s">
        <v>2701</v>
      </c>
      <c r="P44" s="153"/>
      <c r="Q44" s="162">
        <v>44470.445289351854</v>
      </c>
    </row>
    <row r="45" spans="1:17" ht="18" x14ac:dyDescent="0.25">
      <c r="A45" s="141" t="str">
        <f>VLOOKUP(E45,'LISTADO ATM'!$A$2:$C$901,3,0)</f>
        <v>ESTE</v>
      </c>
      <c r="B45" s="154" t="s">
        <v>2786</v>
      </c>
      <c r="C45" s="94">
        <v>44470.174722222226</v>
      </c>
      <c r="D45" s="94" t="s">
        <v>2440</v>
      </c>
      <c r="E45" s="156">
        <v>293</v>
      </c>
      <c r="F45" s="154" t="str">
        <f>VLOOKUP(E45,VIP!$A$2:$O16420,2,0)</f>
        <v>DRBR293</v>
      </c>
      <c r="G45" s="141" t="str">
        <f>VLOOKUP(E45,'LISTADO ATM'!$A$2:$B$900,2,0)</f>
        <v xml:space="preserve">ATM S/M Nueva Visión (San Pedro) </v>
      </c>
      <c r="H45" s="141" t="str">
        <f>VLOOKUP(E45,VIP!$A$2:$O21381,7,FALSE)</f>
        <v>Si</v>
      </c>
      <c r="I45" s="141" t="str">
        <f>VLOOKUP(E45,VIP!$A$2:$O13346,8,FALSE)</f>
        <v>Si</v>
      </c>
      <c r="J45" s="141" t="str">
        <f>VLOOKUP(E45,VIP!$A$2:$O13296,8,FALSE)</f>
        <v>Si</v>
      </c>
      <c r="K45" s="141" t="str">
        <f>VLOOKUP(E45,VIP!$A$2:$O16870,6,0)</f>
        <v>NO</v>
      </c>
      <c r="L45" s="153" t="s">
        <v>2433</v>
      </c>
      <c r="M45" s="161" t="s">
        <v>2530</v>
      </c>
      <c r="N45" s="93" t="s">
        <v>2443</v>
      </c>
      <c r="O45" s="141" t="s">
        <v>2444</v>
      </c>
      <c r="P45" s="153"/>
      <c r="Q45" s="162">
        <v>44470.445717592593</v>
      </c>
    </row>
    <row r="46" spans="1:17" ht="18" x14ac:dyDescent="0.25">
      <c r="A46" s="141" t="str">
        <f>VLOOKUP(E46,'LISTADO ATM'!$A$2:$C$901,3,0)</f>
        <v>NORTE</v>
      </c>
      <c r="B46" s="154" t="s">
        <v>2777</v>
      </c>
      <c r="C46" s="94">
        <v>44470.192928240744</v>
      </c>
      <c r="D46" s="94" t="s">
        <v>2459</v>
      </c>
      <c r="E46" s="156">
        <v>910</v>
      </c>
      <c r="F46" s="154" t="str">
        <f>VLOOKUP(E46,VIP!$A$2:$O16421,2,0)</f>
        <v>DRBR12A</v>
      </c>
      <c r="G46" s="141" t="str">
        <f>VLOOKUP(E46,'LISTADO ATM'!$A$2:$B$900,2,0)</f>
        <v xml:space="preserve">ATM Oficina El Sol II (Santiago) </v>
      </c>
      <c r="H46" s="141" t="str">
        <f>VLOOKUP(E46,VIP!$A$2:$O21382,7,FALSE)</f>
        <v>Si</v>
      </c>
      <c r="I46" s="141" t="str">
        <f>VLOOKUP(E46,VIP!$A$2:$O13347,8,FALSE)</f>
        <v>Si</v>
      </c>
      <c r="J46" s="141" t="str">
        <f>VLOOKUP(E46,VIP!$A$2:$O13297,8,FALSE)</f>
        <v>Si</v>
      </c>
      <c r="K46" s="141" t="str">
        <f>VLOOKUP(E46,VIP!$A$2:$O16871,6,0)</f>
        <v>SI</v>
      </c>
      <c r="L46" s="153" t="s">
        <v>2433</v>
      </c>
      <c r="M46" s="161" t="s">
        <v>2530</v>
      </c>
      <c r="N46" s="93" t="s">
        <v>2443</v>
      </c>
      <c r="O46" s="141" t="s">
        <v>2612</v>
      </c>
      <c r="P46" s="153"/>
      <c r="Q46" s="162">
        <v>44470.446458333332</v>
      </c>
    </row>
    <row r="47" spans="1:17" ht="18" x14ac:dyDescent="0.25">
      <c r="A47" s="141" t="str">
        <f>VLOOKUP(E47,'LISTADO ATM'!$A$2:$C$901,3,0)</f>
        <v>DISTRITO NACIONAL</v>
      </c>
      <c r="B47" s="154" t="s">
        <v>2775</v>
      </c>
      <c r="C47" s="94">
        <v>44470.200428240743</v>
      </c>
      <c r="D47" s="94" t="s">
        <v>2459</v>
      </c>
      <c r="E47" s="156">
        <v>39</v>
      </c>
      <c r="F47" s="154" t="str">
        <f>VLOOKUP(E47,VIP!$A$2:$O16422,2,0)</f>
        <v>DRBR039</v>
      </c>
      <c r="G47" s="141" t="str">
        <f>VLOOKUP(E47,'LISTADO ATM'!$A$2:$B$900,2,0)</f>
        <v xml:space="preserve">ATM Oficina Ovando </v>
      </c>
      <c r="H47" s="141" t="str">
        <f>VLOOKUP(E47,VIP!$A$2:$O21383,7,FALSE)</f>
        <v>Si</v>
      </c>
      <c r="I47" s="141" t="str">
        <f>VLOOKUP(E47,VIP!$A$2:$O13348,8,FALSE)</f>
        <v>No</v>
      </c>
      <c r="J47" s="141" t="str">
        <f>VLOOKUP(E47,VIP!$A$2:$O13298,8,FALSE)</f>
        <v>No</v>
      </c>
      <c r="K47" s="141" t="str">
        <f>VLOOKUP(E47,VIP!$A$2:$O16872,6,0)</f>
        <v>NO</v>
      </c>
      <c r="L47" s="153" t="s">
        <v>2433</v>
      </c>
      <c r="M47" s="161" t="s">
        <v>2530</v>
      </c>
      <c r="N47" s="93" t="s">
        <v>2443</v>
      </c>
      <c r="O47" s="141" t="s">
        <v>2612</v>
      </c>
      <c r="P47" s="153"/>
      <c r="Q47" s="162">
        <v>44470.449618055558</v>
      </c>
    </row>
    <row r="48" spans="1:17" ht="18" x14ac:dyDescent="0.25">
      <c r="A48" s="141" t="str">
        <f>VLOOKUP(E48,'LISTADO ATM'!$A$2:$C$901,3,0)</f>
        <v>NORTE</v>
      </c>
      <c r="B48" s="154" t="s">
        <v>2772</v>
      </c>
      <c r="C48" s="94">
        <v>44470.206192129626</v>
      </c>
      <c r="D48" s="94" t="s">
        <v>2459</v>
      </c>
      <c r="E48" s="156">
        <v>903</v>
      </c>
      <c r="F48" s="154" t="str">
        <f>VLOOKUP(E48,VIP!$A$2:$O16423,2,0)</f>
        <v>DRBR903</v>
      </c>
      <c r="G48" s="141" t="str">
        <f>VLOOKUP(E48,'LISTADO ATM'!$A$2:$B$900,2,0)</f>
        <v xml:space="preserve">ATM Oficina La Vega Real I </v>
      </c>
      <c r="H48" s="141" t="str">
        <f>VLOOKUP(E48,VIP!$A$2:$O21384,7,FALSE)</f>
        <v>Si</v>
      </c>
      <c r="I48" s="141" t="str">
        <f>VLOOKUP(E48,VIP!$A$2:$O13349,8,FALSE)</f>
        <v>Si</v>
      </c>
      <c r="J48" s="141" t="str">
        <f>VLOOKUP(E48,VIP!$A$2:$O13299,8,FALSE)</f>
        <v>Si</v>
      </c>
      <c r="K48" s="141" t="str">
        <f>VLOOKUP(E48,VIP!$A$2:$O16873,6,0)</f>
        <v>NO</v>
      </c>
      <c r="L48" s="153" t="s">
        <v>2433</v>
      </c>
      <c r="M48" s="161" t="s">
        <v>2530</v>
      </c>
      <c r="N48" s="93" t="s">
        <v>2443</v>
      </c>
      <c r="O48" s="141" t="s">
        <v>2612</v>
      </c>
      <c r="P48" s="153"/>
      <c r="Q48" s="162">
        <v>44470.448368055557</v>
      </c>
    </row>
    <row r="49" spans="1:17" ht="18" x14ac:dyDescent="0.25">
      <c r="A49" s="141" t="str">
        <f>VLOOKUP(E49,'LISTADO ATM'!$A$2:$C$901,3,0)</f>
        <v>DISTRITO NACIONAL</v>
      </c>
      <c r="B49" s="154" t="s">
        <v>2628</v>
      </c>
      <c r="C49" s="94">
        <v>44469.468206018515</v>
      </c>
      <c r="D49" s="94" t="s">
        <v>2174</v>
      </c>
      <c r="E49" s="156">
        <v>574</v>
      </c>
      <c r="F49" s="154" t="str">
        <f>VLOOKUP(E49,VIP!$A$2:$O16424,2,0)</f>
        <v>DRBR080</v>
      </c>
      <c r="G49" s="141" t="str">
        <f>VLOOKUP(E49,'LISTADO ATM'!$A$2:$B$900,2,0)</f>
        <v xml:space="preserve">ATM Club Obras Públicas </v>
      </c>
      <c r="H49" s="141" t="str">
        <f>VLOOKUP(E49,VIP!$A$2:$O21385,7,FALSE)</f>
        <v>Si</v>
      </c>
      <c r="I49" s="141" t="str">
        <f>VLOOKUP(E49,VIP!$A$2:$O13350,8,FALSE)</f>
        <v>Si</v>
      </c>
      <c r="J49" s="141" t="str">
        <f>VLOOKUP(E49,VIP!$A$2:$O13300,8,FALSE)</f>
        <v>Si</v>
      </c>
      <c r="K49" s="141" t="str">
        <f>VLOOKUP(E49,VIP!$A$2:$O16874,6,0)</f>
        <v>NO</v>
      </c>
      <c r="L49" s="153" t="s">
        <v>2238</v>
      </c>
      <c r="M49" s="161" t="s">
        <v>2530</v>
      </c>
      <c r="N49" s="93" t="s">
        <v>2443</v>
      </c>
      <c r="O49" s="141" t="s">
        <v>2445</v>
      </c>
      <c r="P49" s="153"/>
      <c r="Q49" s="162">
        <v>44470.432210648149</v>
      </c>
    </row>
    <row r="50" spans="1:17" ht="18" x14ac:dyDescent="0.25">
      <c r="A50" s="141" t="str">
        <f>VLOOKUP(E50,'LISTADO ATM'!$A$2:$C$901,3,0)</f>
        <v>DISTRITO NACIONAL</v>
      </c>
      <c r="B50" s="154" t="s">
        <v>2761</v>
      </c>
      <c r="C50" s="94">
        <v>44470.024814814817</v>
      </c>
      <c r="D50" s="94" t="s">
        <v>2174</v>
      </c>
      <c r="E50" s="156">
        <v>618</v>
      </c>
      <c r="F50" s="154" t="str">
        <f>VLOOKUP(E50,VIP!$A$2:$O16425,2,0)</f>
        <v>DRBR618</v>
      </c>
      <c r="G50" s="141" t="str">
        <f>VLOOKUP(E50,'LISTADO ATM'!$A$2:$B$900,2,0)</f>
        <v xml:space="preserve">ATM Bienes Nacionales </v>
      </c>
      <c r="H50" s="141" t="str">
        <f>VLOOKUP(E50,VIP!$A$2:$O21386,7,FALSE)</f>
        <v>Si</v>
      </c>
      <c r="I50" s="141" t="str">
        <f>VLOOKUP(E50,VIP!$A$2:$O13351,8,FALSE)</f>
        <v>Si</v>
      </c>
      <c r="J50" s="141" t="str">
        <f>VLOOKUP(E50,VIP!$A$2:$O13301,8,FALSE)</f>
        <v>Si</v>
      </c>
      <c r="K50" s="141" t="str">
        <f>VLOOKUP(E50,VIP!$A$2:$O16875,6,0)</f>
        <v>NO</v>
      </c>
      <c r="L50" s="153" t="s">
        <v>2238</v>
      </c>
      <c r="M50" s="161" t="s">
        <v>2530</v>
      </c>
      <c r="N50" s="93" t="s">
        <v>2443</v>
      </c>
      <c r="O50" s="141" t="s">
        <v>2445</v>
      </c>
      <c r="P50" s="153"/>
      <c r="Q50" s="162">
        <v>44470.430891203701</v>
      </c>
    </row>
    <row r="51" spans="1:17" ht="18" x14ac:dyDescent="0.25">
      <c r="A51" s="141" t="str">
        <f>VLOOKUP(E51,'LISTADO ATM'!$A$2:$C$901,3,0)</f>
        <v>DISTRITO NACIONAL</v>
      </c>
      <c r="B51" s="154" t="s">
        <v>2802</v>
      </c>
      <c r="C51" s="94">
        <v>44470.264861111114</v>
      </c>
      <c r="D51" s="94" t="s">
        <v>2174</v>
      </c>
      <c r="E51" s="156">
        <v>264</v>
      </c>
      <c r="F51" s="154" t="str">
        <f>VLOOKUP(E51,VIP!$A$2:$O16426,2,0)</f>
        <v>DRBR264</v>
      </c>
      <c r="G51" s="141" t="str">
        <f>VLOOKUP(E51,'LISTADO ATM'!$A$2:$B$900,2,0)</f>
        <v xml:space="preserve">ATM S/M Nacional Independencia </v>
      </c>
      <c r="H51" s="141" t="str">
        <f>VLOOKUP(E51,VIP!$A$2:$O21387,7,FALSE)</f>
        <v>Si</v>
      </c>
      <c r="I51" s="141" t="str">
        <f>VLOOKUP(E51,VIP!$A$2:$O13352,8,FALSE)</f>
        <v>Si</v>
      </c>
      <c r="J51" s="141" t="str">
        <f>VLOOKUP(E51,VIP!$A$2:$O13302,8,FALSE)</f>
        <v>Si</v>
      </c>
      <c r="K51" s="141" t="str">
        <f>VLOOKUP(E51,VIP!$A$2:$O16876,6,0)</f>
        <v>SI</v>
      </c>
      <c r="L51" s="153" t="s">
        <v>2238</v>
      </c>
      <c r="M51" s="161" t="s">
        <v>2530</v>
      </c>
      <c r="N51" s="93" t="s">
        <v>2622</v>
      </c>
      <c r="O51" s="141" t="s">
        <v>2445</v>
      </c>
      <c r="P51" s="153"/>
      <c r="Q51" s="162">
        <v>44470.440023148149</v>
      </c>
    </row>
    <row r="52" spans="1:17" ht="18" x14ac:dyDescent="0.25">
      <c r="A52" s="141" t="str">
        <f>VLOOKUP(E52,'LISTADO ATM'!$A$2:$C$901,3,0)</f>
        <v>ESTE</v>
      </c>
      <c r="B52" s="154" t="s">
        <v>2700</v>
      </c>
      <c r="C52" s="94">
        <v>44469.864016203705</v>
      </c>
      <c r="D52" s="94" t="s">
        <v>2174</v>
      </c>
      <c r="E52" s="156">
        <v>399</v>
      </c>
      <c r="F52" s="154" t="str">
        <f>VLOOKUP(E52,VIP!$A$2:$O16427,2,0)</f>
        <v>DRBR399</v>
      </c>
      <c r="G52" s="141" t="str">
        <f>VLOOKUP(E52,'LISTADO ATM'!$A$2:$B$900,2,0)</f>
        <v xml:space="preserve">ATM Oficina La Romana II </v>
      </c>
      <c r="H52" s="141" t="str">
        <f>VLOOKUP(E52,VIP!$A$2:$O21388,7,FALSE)</f>
        <v>Si</v>
      </c>
      <c r="I52" s="141" t="str">
        <f>VLOOKUP(E52,VIP!$A$2:$O13353,8,FALSE)</f>
        <v>Si</v>
      </c>
      <c r="J52" s="141" t="str">
        <f>VLOOKUP(E52,VIP!$A$2:$O13303,8,FALSE)</f>
        <v>Si</v>
      </c>
      <c r="K52" s="141" t="str">
        <f>VLOOKUP(E52,VIP!$A$2:$O16877,6,0)</f>
        <v>NO</v>
      </c>
      <c r="L52" s="153" t="s">
        <v>2212</v>
      </c>
      <c r="M52" s="161" t="s">
        <v>2530</v>
      </c>
      <c r="N52" s="93" t="s">
        <v>2443</v>
      </c>
      <c r="O52" s="141" t="s">
        <v>2445</v>
      </c>
      <c r="P52" s="153"/>
      <c r="Q52" s="162">
        <v>44470.434074074074</v>
      </c>
    </row>
    <row r="53" spans="1:17" ht="18" x14ac:dyDescent="0.25">
      <c r="A53" s="141" t="str">
        <f>VLOOKUP(E53,'LISTADO ATM'!$A$2:$C$901,3,0)</f>
        <v>NORTE</v>
      </c>
      <c r="B53" s="154" t="s">
        <v>2744</v>
      </c>
      <c r="C53" s="94">
        <v>44470.08016203704</v>
      </c>
      <c r="D53" s="94" t="s">
        <v>2175</v>
      </c>
      <c r="E53" s="156">
        <v>528</v>
      </c>
      <c r="F53" s="154" t="str">
        <f>VLOOKUP(E53,VIP!$A$2:$O16428,2,0)</f>
        <v>DRBR284</v>
      </c>
      <c r="G53" s="141" t="str">
        <f>VLOOKUP(E53,'LISTADO ATM'!$A$2:$B$900,2,0)</f>
        <v xml:space="preserve">ATM Ferretería Ochoa (Santiago) </v>
      </c>
      <c r="H53" s="141" t="str">
        <f>VLOOKUP(E53,VIP!$A$2:$O21389,7,FALSE)</f>
        <v>Si</v>
      </c>
      <c r="I53" s="141" t="str">
        <f>VLOOKUP(E53,VIP!$A$2:$O13354,8,FALSE)</f>
        <v>Si</v>
      </c>
      <c r="J53" s="141" t="str">
        <f>VLOOKUP(E53,VIP!$A$2:$O13304,8,FALSE)</f>
        <v>Si</v>
      </c>
      <c r="K53" s="141" t="str">
        <f>VLOOKUP(E53,VIP!$A$2:$O16878,6,0)</f>
        <v>NO</v>
      </c>
      <c r="L53" s="153" t="s">
        <v>2212</v>
      </c>
      <c r="M53" s="161" t="s">
        <v>2530</v>
      </c>
      <c r="N53" s="93" t="s">
        <v>2443</v>
      </c>
      <c r="O53" s="141" t="s">
        <v>2623</v>
      </c>
      <c r="P53" s="153"/>
      <c r="Q53" s="162">
        <v>44470.358807870369</v>
      </c>
    </row>
    <row r="54" spans="1:17" ht="18" x14ac:dyDescent="0.25">
      <c r="A54" s="141" t="str">
        <f>VLOOKUP(E54,'LISTADO ATM'!$A$2:$C$901,3,0)</f>
        <v>NORTE</v>
      </c>
      <c r="B54" s="154" t="s">
        <v>2734</v>
      </c>
      <c r="C54" s="94">
        <v>44470.107048611113</v>
      </c>
      <c r="D54" s="94" t="s">
        <v>2175</v>
      </c>
      <c r="E54" s="156">
        <v>76</v>
      </c>
      <c r="F54" s="154" t="str">
        <f>VLOOKUP(E54,VIP!$A$2:$O16429,2,0)</f>
        <v>DRBR076</v>
      </c>
      <c r="G54" s="141" t="str">
        <f>VLOOKUP(E54,'LISTADO ATM'!$A$2:$B$900,2,0)</f>
        <v xml:space="preserve">ATM Casa Nelson (Puerto Plata) </v>
      </c>
      <c r="H54" s="141" t="str">
        <f>VLOOKUP(E54,VIP!$A$2:$O21390,7,FALSE)</f>
        <v>Si</v>
      </c>
      <c r="I54" s="141" t="str">
        <f>VLOOKUP(E54,VIP!$A$2:$O13355,8,FALSE)</f>
        <v>Si</v>
      </c>
      <c r="J54" s="141" t="str">
        <f>VLOOKUP(E54,VIP!$A$2:$O13305,8,FALSE)</f>
        <v>Si</v>
      </c>
      <c r="K54" s="141" t="str">
        <f>VLOOKUP(E54,VIP!$A$2:$O16879,6,0)</f>
        <v>NO</v>
      </c>
      <c r="L54" s="153" t="s">
        <v>2212</v>
      </c>
      <c r="M54" s="161" t="s">
        <v>2530</v>
      </c>
      <c r="N54" s="93" t="s">
        <v>2443</v>
      </c>
      <c r="O54" s="141" t="s">
        <v>2623</v>
      </c>
      <c r="P54" s="153"/>
      <c r="Q54" s="162">
        <v>44470.438402777778</v>
      </c>
    </row>
    <row r="55" spans="1:17" ht="18" x14ac:dyDescent="0.25">
      <c r="A55" s="141" t="str">
        <f>VLOOKUP(E55,'LISTADO ATM'!$A$2:$C$901,3,0)</f>
        <v>DISTRITO NACIONAL</v>
      </c>
      <c r="B55" s="154" t="s">
        <v>2691</v>
      </c>
      <c r="C55" s="94">
        <v>44469.852881944447</v>
      </c>
      <c r="D55" s="94" t="s">
        <v>2174</v>
      </c>
      <c r="E55" s="156">
        <v>300</v>
      </c>
      <c r="F55" s="154" t="str">
        <f>VLOOKUP(E55,VIP!$A$2:$O16430,2,0)</f>
        <v>DRBR300</v>
      </c>
      <c r="G55" s="141" t="str">
        <f>VLOOKUP(E55,'LISTADO ATM'!$A$2:$B$900,2,0)</f>
        <v xml:space="preserve">ATM S/M Aprezio Los Guaricanos </v>
      </c>
      <c r="H55" s="141" t="str">
        <f>VLOOKUP(E55,VIP!$A$2:$O21391,7,FALSE)</f>
        <v>Si</v>
      </c>
      <c r="I55" s="141" t="str">
        <f>VLOOKUP(E55,VIP!$A$2:$O13356,8,FALSE)</f>
        <v>Si</v>
      </c>
      <c r="J55" s="141" t="str">
        <f>VLOOKUP(E55,VIP!$A$2:$O13306,8,FALSE)</f>
        <v>Si</v>
      </c>
      <c r="K55" s="141" t="str">
        <f>VLOOKUP(E55,VIP!$A$2:$O16880,6,0)</f>
        <v>NO</v>
      </c>
      <c r="L55" s="153" t="s">
        <v>2455</v>
      </c>
      <c r="M55" s="161" t="s">
        <v>2530</v>
      </c>
      <c r="N55" s="93" t="s">
        <v>2443</v>
      </c>
      <c r="O55" s="141" t="s">
        <v>2445</v>
      </c>
      <c r="P55" s="153"/>
      <c r="Q55" s="162">
        <v>44470.583819444444</v>
      </c>
    </row>
    <row r="56" spans="1:17" ht="18" x14ac:dyDescent="0.25">
      <c r="A56" s="141" t="str">
        <f>VLOOKUP(E56,'LISTADO ATM'!$A$2:$C$901,3,0)</f>
        <v>DISTRITO NACIONAL</v>
      </c>
      <c r="B56" s="154" t="s">
        <v>2720</v>
      </c>
      <c r="C56" s="94">
        <v>44470.015474537038</v>
      </c>
      <c r="D56" s="94" t="s">
        <v>2174</v>
      </c>
      <c r="E56" s="156">
        <v>580</v>
      </c>
      <c r="F56" s="154" t="str">
        <f>VLOOKUP(E56,VIP!$A$2:$O16431,2,0)</f>
        <v>DRBR523</v>
      </c>
      <c r="G56" s="141" t="str">
        <f>VLOOKUP(E56,'LISTADO ATM'!$A$2:$B$900,2,0)</f>
        <v xml:space="preserve">ATM Edificio Propagas </v>
      </c>
      <c r="H56" s="141" t="str">
        <f>VLOOKUP(E56,VIP!$A$2:$O21392,7,FALSE)</f>
        <v>Si</v>
      </c>
      <c r="I56" s="141" t="str">
        <f>VLOOKUP(E56,VIP!$A$2:$O13357,8,FALSE)</f>
        <v>Si</v>
      </c>
      <c r="J56" s="141" t="str">
        <f>VLOOKUP(E56,VIP!$A$2:$O13307,8,FALSE)</f>
        <v>Si</v>
      </c>
      <c r="K56" s="141" t="str">
        <f>VLOOKUP(E56,VIP!$A$2:$O16881,6,0)</f>
        <v>NO</v>
      </c>
      <c r="L56" s="153" t="s">
        <v>2455</v>
      </c>
      <c r="M56" s="93" t="s">
        <v>2437</v>
      </c>
      <c r="N56" s="93" t="s">
        <v>2443</v>
      </c>
      <c r="O56" s="141" t="s">
        <v>2445</v>
      </c>
      <c r="P56" s="153"/>
      <c r="Q56" s="93" t="s">
        <v>2455</v>
      </c>
    </row>
    <row r="57" spans="1:17" ht="18" x14ac:dyDescent="0.25">
      <c r="A57" s="141" t="str">
        <f>VLOOKUP(E57,'LISTADO ATM'!$A$2:$C$901,3,0)</f>
        <v>NORTE</v>
      </c>
      <c r="B57" s="154" t="s">
        <v>2722</v>
      </c>
      <c r="C57" s="94">
        <v>44470.016967592594</v>
      </c>
      <c r="D57" s="94" t="s">
        <v>2175</v>
      </c>
      <c r="E57" s="156">
        <v>747</v>
      </c>
      <c r="F57" s="154" t="str">
        <f>VLOOKUP(E57,VIP!$A$2:$O16432,2,0)</f>
        <v>DRBR200</v>
      </c>
      <c r="G57" s="141" t="str">
        <f>VLOOKUP(E57,'LISTADO ATM'!$A$2:$B$900,2,0)</f>
        <v xml:space="preserve">ATM Club BR (Santiago) </v>
      </c>
      <c r="H57" s="141" t="str">
        <f>VLOOKUP(E57,VIP!$A$2:$O21393,7,FALSE)</f>
        <v>Si</v>
      </c>
      <c r="I57" s="141" t="str">
        <f>VLOOKUP(E57,VIP!$A$2:$O13358,8,FALSE)</f>
        <v>Si</v>
      </c>
      <c r="J57" s="141" t="str">
        <f>VLOOKUP(E57,VIP!$A$2:$O13308,8,FALSE)</f>
        <v>Si</v>
      </c>
      <c r="K57" s="141" t="str">
        <f>VLOOKUP(E57,VIP!$A$2:$O16882,6,0)</f>
        <v>SI</v>
      </c>
      <c r="L57" s="153" t="s">
        <v>2455</v>
      </c>
      <c r="M57" s="161" t="s">
        <v>2530</v>
      </c>
      <c r="N57" s="93" t="s">
        <v>2443</v>
      </c>
      <c r="O57" s="141" t="s">
        <v>2623</v>
      </c>
      <c r="P57" s="153"/>
      <c r="Q57" s="162">
        <v>44470.575891203705</v>
      </c>
    </row>
    <row r="58" spans="1:17" ht="18" x14ac:dyDescent="0.25">
      <c r="A58" s="141" t="str">
        <f>VLOOKUP(E58,'LISTADO ATM'!$A$2:$C$901,3,0)</f>
        <v>DISTRITO NACIONAL</v>
      </c>
      <c r="B58" s="154" t="s">
        <v>2723</v>
      </c>
      <c r="C58" s="94">
        <v>44470.017800925925</v>
      </c>
      <c r="D58" s="94" t="s">
        <v>2174</v>
      </c>
      <c r="E58" s="156">
        <v>710</v>
      </c>
      <c r="F58" s="154" t="str">
        <f>VLOOKUP(E58,VIP!$A$2:$O16433,2,0)</f>
        <v>DRBR506</v>
      </c>
      <c r="G58" s="141" t="str">
        <f>VLOOKUP(E58,'LISTADO ATM'!$A$2:$B$900,2,0)</f>
        <v xml:space="preserve">ATM S/M Soberano </v>
      </c>
      <c r="H58" s="141" t="str">
        <f>VLOOKUP(E58,VIP!$A$2:$O21394,7,FALSE)</f>
        <v>Si</v>
      </c>
      <c r="I58" s="141" t="str">
        <f>VLOOKUP(E58,VIP!$A$2:$O13359,8,FALSE)</f>
        <v>Si</v>
      </c>
      <c r="J58" s="141" t="str">
        <f>VLOOKUP(E58,VIP!$A$2:$O13309,8,FALSE)</f>
        <v>Si</v>
      </c>
      <c r="K58" s="141" t="str">
        <f>VLOOKUP(E58,VIP!$A$2:$O16883,6,0)</f>
        <v>NO</v>
      </c>
      <c r="L58" s="153" t="s">
        <v>2455</v>
      </c>
      <c r="M58" s="93" t="s">
        <v>2437</v>
      </c>
      <c r="N58" s="93" t="s">
        <v>2443</v>
      </c>
      <c r="O58" s="141" t="s">
        <v>2445</v>
      </c>
      <c r="P58" s="153"/>
      <c r="Q58" s="93" t="s">
        <v>2455</v>
      </c>
    </row>
    <row r="59" spans="1:17" ht="18" x14ac:dyDescent="0.25">
      <c r="A59" s="141" t="str">
        <f>VLOOKUP(E59,'LISTADO ATM'!$A$2:$C$901,3,0)</f>
        <v>ESTE</v>
      </c>
      <c r="B59" s="154" t="s">
        <v>2729</v>
      </c>
      <c r="C59" s="94">
        <v>44470.020648148151</v>
      </c>
      <c r="D59" s="94" t="s">
        <v>2174</v>
      </c>
      <c r="E59" s="156">
        <v>776</v>
      </c>
      <c r="F59" s="154" t="str">
        <f>VLOOKUP(E59,VIP!$A$2:$O16434,2,0)</f>
        <v>DRBR03D</v>
      </c>
      <c r="G59" s="141" t="str">
        <f>VLOOKUP(E59,'LISTADO ATM'!$A$2:$B$900,2,0)</f>
        <v xml:space="preserve">ATM Oficina Monte Plata </v>
      </c>
      <c r="H59" s="141" t="str">
        <f>VLOOKUP(E59,VIP!$A$2:$O21395,7,FALSE)</f>
        <v>Si</v>
      </c>
      <c r="I59" s="141" t="str">
        <f>VLOOKUP(E59,VIP!$A$2:$O13360,8,FALSE)</f>
        <v>Si</v>
      </c>
      <c r="J59" s="141" t="str">
        <f>VLOOKUP(E59,VIP!$A$2:$O13310,8,FALSE)</f>
        <v>Si</v>
      </c>
      <c r="K59" s="141" t="str">
        <f>VLOOKUP(E59,VIP!$A$2:$O16884,6,0)</f>
        <v>SI</v>
      </c>
      <c r="L59" s="153" t="s">
        <v>2455</v>
      </c>
      <c r="M59" s="161" t="s">
        <v>2530</v>
      </c>
      <c r="N59" s="93" t="s">
        <v>2443</v>
      </c>
      <c r="O59" s="141" t="s">
        <v>2445</v>
      </c>
      <c r="P59" s="153"/>
      <c r="Q59" s="162">
        <v>44470.583148148151</v>
      </c>
    </row>
    <row r="60" spans="1:17" ht="18" x14ac:dyDescent="0.25">
      <c r="A60" s="141" t="str">
        <f>VLOOKUP(E60,'LISTADO ATM'!$A$2:$C$901,3,0)</f>
        <v>DISTRITO NACIONAL</v>
      </c>
      <c r="B60" s="154" t="s">
        <v>2750</v>
      </c>
      <c r="C60" s="94">
        <v>44470.045266203706</v>
      </c>
      <c r="D60" s="94" t="s">
        <v>2174</v>
      </c>
      <c r="E60" s="156">
        <v>908</v>
      </c>
      <c r="F60" s="154" t="str">
        <f>VLOOKUP(E60,VIP!$A$2:$O16435,2,0)</f>
        <v>DRBR16D</v>
      </c>
      <c r="G60" s="141" t="str">
        <f>VLOOKUP(E60,'LISTADO ATM'!$A$2:$B$900,2,0)</f>
        <v xml:space="preserve">ATM Oficina Plaza Botánika </v>
      </c>
      <c r="H60" s="141" t="str">
        <f>VLOOKUP(E60,VIP!$A$2:$O21396,7,FALSE)</f>
        <v>Si</v>
      </c>
      <c r="I60" s="141" t="str">
        <f>VLOOKUP(E60,VIP!$A$2:$O13361,8,FALSE)</f>
        <v>Si</v>
      </c>
      <c r="J60" s="141" t="str">
        <f>VLOOKUP(E60,VIP!$A$2:$O13311,8,FALSE)</f>
        <v>Si</v>
      </c>
      <c r="K60" s="141" t="str">
        <f>VLOOKUP(E60,VIP!$A$2:$O16885,6,0)</f>
        <v>NO</v>
      </c>
      <c r="L60" s="153" t="s">
        <v>2455</v>
      </c>
      <c r="M60" s="93" t="s">
        <v>2437</v>
      </c>
      <c r="N60" s="93" t="s">
        <v>2443</v>
      </c>
      <c r="O60" s="141" t="s">
        <v>2445</v>
      </c>
      <c r="P60" s="153"/>
      <c r="Q60" s="93" t="s">
        <v>2455</v>
      </c>
    </row>
    <row r="61" spans="1:17" ht="18" x14ac:dyDescent="0.25">
      <c r="A61" s="141" t="str">
        <f>VLOOKUP(E61,'LISTADO ATM'!$A$2:$C$901,3,0)</f>
        <v>ESTE</v>
      </c>
      <c r="B61" s="154">
        <v>3336038130</v>
      </c>
      <c r="C61" s="94">
        <v>44466.585763888892</v>
      </c>
      <c r="D61" s="94" t="s">
        <v>2459</v>
      </c>
      <c r="E61" s="156">
        <v>429</v>
      </c>
      <c r="F61" s="154" t="str">
        <f>VLOOKUP(E61,VIP!$A$2:$O16436,2,0)</f>
        <v>DRBR429</v>
      </c>
      <c r="G61" s="141" t="str">
        <f>VLOOKUP(E61,'LISTADO ATM'!$A$2:$B$900,2,0)</f>
        <v xml:space="preserve">ATM Oficina Jumbo La Romana </v>
      </c>
      <c r="H61" s="141" t="str">
        <f>VLOOKUP(E61,VIP!$A$2:$O21397,7,FALSE)</f>
        <v>Si</v>
      </c>
      <c r="I61" s="141" t="str">
        <f>VLOOKUP(E61,VIP!$A$2:$O13362,8,FALSE)</f>
        <v>Si</v>
      </c>
      <c r="J61" s="141" t="str">
        <f>VLOOKUP(E61,VIP!$A$2:$O13312,8,FALSE)</f>
        <v>Si</v>
      </c>
      <c r="K61" s="141" t="str">
        <f>VLOOKUP(E61,VIP!$A$2:$O16886,6,0)</f>
        <v>NO</v>
      </c>
      <c r="L61" s="153" t="s">
        <v>2409</v>
      </c>
      <c r="M61" s="161" t="s">
        <v>2530</v>
      </c>
      <c r="N61" s="93" t="s">
        <v>2443</v>
      </c>
      <c r="O61" s="141" t="s">
        <v>2612</v>
      </c>
      <c r="P61" s="153"/>
      <c r="Q61" s="162">
        <v>44470.585682870369</v>
      </c>
    </row>
    <row r="62" spans="1:17" ht="18" x14ac:dyDescent="0.25">
      <c r="A62" s="141" t="str">
        <f>VLOOKUP(E62,'LISTADO ATM'!$A$2:$C$901,3,0)</f>
        <v>DISTRITO NACIONAL</v>
      </c>
      <c r="B62" s="154">
        <v>3336039776</v>
      </c>
      <c r="C62" s="94">
        <v>44467.582442129627</v>
      </c>
      <c r="D62" s="94" t="s">
        <v>2440</v>
      </c>
      <c r="E62" s="156">
        <v>573</v>
      </c>
      <c r="F62" s="154" t="str">
        <f>VLOOKUP(E62,VIP!$A$2:$O16437,2,0)</f>
        <v>DRBR038</v>
      </c>
      <c r="G62" s="141" t="str">
        <f>VLOOKUP(E62,'LISTADO ATM'!$A$2:$B$900,2,0)</f>
        <v xml:space="preserve">ATM IDSS </v>
      </c>
      <c r="H62" s="141" t="str">
        <f>VLOOKUP(E62,VIP!$A$2:$O21398,7,FALSE)</f>
        <v>Si</v>
      </c>
      <c r="I62" s="141" t="str">
        <f>VLOOKUP(E62,VIP!$A$2:$O13363,8,FALSE)</f>
        <v>Si</v>
      </c>
      <c r="J62" s="141" t="str">
        <f>VLOOKUP(E62,VIP!$A$2:$O13313,8,FALSE)</f>
        <v>Si</v>
      </c>
      <c r="K62" s="141" t="str">
        <f>VLOOKUP(E62,VIP!$A$2:$O16887,6,0)</f>
        <v>NO</v>
      </c>
      <c r="L62" s="153" t="s">
        <v>2409</v>
      </c>
      <c r="M62" s="93" t="s">
        <v>2437</v>
      </c>
      <c r="N62" s="93" t="s">
        <v>2443</v>
      </c>
      <c r="O62" s="141" t="s">
        <v>2444</v>
      </c>
      <c r="P62" s="153"/>
      <c r="Q62" s="93" t="s">
        <v>2409</v>
      </c>
    </row>
    <row r="63" spans="1:17" ht="18" x14ac:dyDescent="0.25">
      <c r="A63" s="141" t="str">
        <f>VLOOKUP(E63,'LISTADO ATM'!$A$2:$C$901,3,0)</f>
        <v>SUR</v>
      </c>
      <c r="B63" s="154" t="s">
        <v>2641</v>
      </c>
      <c r="C63" s="94">
        <v>44469.619537037041</v>
      </c>
      <c r="D63" s="94" t="s">
        <v>2440</v>
      </c>
      <c r="E63" s="156">
        <v>249</v>
      </c>
      <c r="F63" s="154" t="str">
        <f>VLOOKUP(E63,VIP!$A$2:$O16438,2,0)</f>
        <v>DRBR249</v>
      </c>
      <c r="G63" s="141" t="str">
        <f>VLOOKUP(E63,'LISTADO ATM'!$A$2:$B$900,2,0)</f>
        <v xml:space="preserve">ATM Banco Agrícola Neiba </v>
      </c>
      <c r="H63" s="141" t="str">
        <f>VLOOKUP(E63,VIP!$A$2:$O21399,7,FALSE)</f>
        <v>Si</v>
      </c>
      <c r="I63" s="141" t="str">
        <f>VLOOKUP(E63,VIP!$A$2:$O13364,8,FALSE)</f>
        <v>Si</v>
      </c>
      <c r="J63" s="141" t="str">
        <f>VLOOKUP(E63,VIP!$A$2:$O13314,8,FALSE)</f>
        <v>Si</v>
      </c>
      <c r="K63" s="141" t="str">
        <f>VLOOKUP(E63,VIP!$A$2:$O16888,6,0)</f>
        <v>NO</v>
      </c>
      <c r="L63" s="153" t="s">
        <v>2409</v>
      </c>
      <c r="M63" s="161" t="s">
        <v>2530</v>
      </c>
      <c r="N63" s="93" t="s">
        <v>2443</v>
      </c>
      <c r="O63" s="141" t="s">
        <v>2444</v>
      </c>
      <c r="P63" s="153"/>
      <c r="Q63" s="162">
        <v>44470.585601851853</v>
      </c>
    </row>
    <row r="64" spans="1:17" ht="18" x14ac:dyDescent="0.25">
      <c r="A64" s="141" t="str">
        <f>VLOOKUP(E64,'LISTADO ATM'!$A$2:$C$901,3,0)</f>
        <v>NORTE</v>
      </c>
      <c r="B64" s="154" t="s">
        <v>2662</v>
      </c>
      <c r="C64" s="94">
        <v>44469.678310185183</v>
      </c>
      <c r="D64" s="94" t="s">
        <v>2660</v>
      </c>
      <c r="E64" s="156">
        <v>720</v>
      </c>
      <c r="F64" s="154" t="str">
        <f>VLOOKUP(E64,VIP!$A$2:$O16439,2,0)</f>
        <v>DRBR12E</v>
      </c>
      <c r="G64" s="141" t="str">
        <f>VLOOKUP(E64,'LISTADO ATM'!$A$2:$B$900,2,0)</f>
        <v xml:space="preserve">ATM OMSA (Santiago) </v>
      </c>
      <c r="H64" s="141" t="str">
        <f>VLOOKUP(E64,VIP!$A$2:$O21400,7,FALSE)</f>
        <v>Si</v>
      </c>
      <c r="I64" s="141" t="str">
        <f>VLOOKUP(E64,VIP!$A$2:$O13365,8,FALSE)</f>
        <v>Si</v>
      </c>
      <c r="J64" s="141" t="str">
        <f>VLOOKUP(E64,VIP!$A$2:$O13315,8,FALSE)</f>
        <v>Si</v>
      </c>
      <c r="K64" s="141" t="str">
        <f>VLOOKUP(E64,VIP!$A$2:$O16889,6,0)</f>
        <v>NO</v>
      </c>
      <c r="L64" s="153" t="s">
        <v>2409</v>
      </c>
      <c r="M64" s="93" t="s">
        <v>2437</v>
      </c>
      <c r="N64" s="93" t="s">
        <v>2443</v>
      </c>
      <c r="O64" s="141" t="s">
        <v>2659</v>
      </c>
      <c r="P64" s="153"/>
      <c r="Q64" s="93" t="s">
        <v>2409</v>
      </c>
    </row>
    <row r="65" spans="1:17" ht="18" x14ac:dyDescent="0.25">
      <c r="A65" s="141" t="str">
        <f>VLOOKUP(E65,'LISTADO ATM'!$A$2:$C$901,3,0)</f>
        <v>SUR</v>
      </c>
      <c r="B65" s="154" t="s">
        <v>2665</v>
      </c>
      <c r="C65" s="94">
        <v>44469.684270833335</v>
      </c>
      <c r="D65" s="94" t="s">
        <v>2459</v>
      </c>
      <c r="E65" s="156">
        <v>84</v>
      </c>
      <c r="F65" s="154" t="str">
        <f>VLOOKUP(E65,VIP!$A$2:$O16440,2,0)</f>
        <v>DRBR084</v>
      </c>
      <c r="G65" s="141" t="str">
        <f>VLOOKUP(E65,'LISTADO ATM'!$A$2:$B$900,2,0)</f>
        <v xml:space="preserve">ATM Oficina Multicentro Sirena San Cristóbal </v>
      </c>
      <c r="H65" s="141" t="str">
        <f>VLOOKUP(E65,VIP!$A$2:$O21401,7,FALSE)</f>
        <v>Si</v>
      </c>
      <c r="I65" s="141" t="str">
        <f>VLOOKUP(E65,VIP!$A$2:$O13366,8,FALSE)</f>
        <v>Si</v>
      </c>
      <c r="J65" s="141" t="str">
        <f>VLOOKUP(E65,VIP!$A$2:$O13316,8,FALSE)</f>
        <v>Si</v>
      </c>
      <c r="K65" s="141" t="str">
        <f>VLOOKUP(E65,VIP!$A$2:$O16890,6,0)</f>
        <v>SI</v>
      </c>
      <c r="L65" s="153" t="s">
        <v>2409</v>
      </c>
      <c r="M65" s="93" t="s">
        <v>2437</v>
      </c>
      <c r="N65" s="93" t="s">
        <v>2443</v>
      </c>
      <c r="O65" s="141" t="s">
        <v>2612</v>
      </c>
      <c r="P65" s="153"/>
      <c r="Q65" s="93" t="s">
        <v>2409</v>
      </c>
    </row>
    <row r="66" spans="1:17" ht="18" x14ac:dyDescent="0.25">
      <c r="A66" s="141" t="str">
        <f>VLOOKUP(E66,'LISTADO ATM'!$A$2:$C$901,3,0)</f>
        <v>NORTE</v>
      </c>
      <c r="B66" s="154" t="s">
        <v>2668</v>
      </c>
      <c r="C66" s="94">
        <v>44469.70008101852</v>
      </c>
      <c r="D66" s="94" t="s">
        <v>2660</v>
      </c>
      <c r="E66" s="156">
        <v>878</v>
      </c>
      <c r="F66" s="154" t="str">
        <f>VLOOKUP(E66,VIP!$A$2:$O16441,2,0)</f>
        <v>DRBR878</v>
      </c>
      <c r="G66" s="141" t="str">
        <f>VLOOKUP(E66,'LISTADO ATM'!$A$2:$B$900,2,0)</f>
        <v>ATM UNP Cabral Y Baez</v>
      </c>
      <c r="H66" s="141" t="str">
        <f>VLOOKUP(E66,VIP!$A$2:$O21402,7,FALSE)</f>
        <v>N/A</v>
      </c>
      <c r="I66" s="141" t="str">
        <f>VLOOKUP(E66,VIP!$A$2:$O13367,8,FALSE)</f>
        <v>N/A</v>
      </c>
      <c r="J66" s="141" t="str">
        <f>VLOOKUP(E66,VIP!$A$2:$O13317,8,FALSE)</f>
        <v>N/A</v>
      </c>
      <c r="K66" s="141" t="str">
        <f>VLOOKUP(E66,VIP!$A$2:$O16891,6,0)</f>
        <v>N/A</v>
      </c>
      <c r="L66" s="153" t="s">
        <v>2409</v>
      </c>
      <c r="M66" s="93" t="s">
        <v>2437</v>
      </c>
      <c r="N66" s="93" t="s">
        <v>2443</v>
      </c>
      <c r="O66" s="141" t="s">
        <v>2659</v>
      </c>
      <c r="P66" s="153"/>
      <c r="Q66" s="93" t="s">
        <v>2409</v>
      </c>
    </row>
    <row r="67" spans="1:17" ht="18" x14ac:dyDescent="0.25">
      <c r="A67" s="141" t="str">
        <f>VLOOKUP(E67,'LISTADO ATM'!$A$2:$C$901,3,0)</f>
        <v>NORTE</v>
      </c>
      <c r="B67" s="154" t="s">
        <v>2669</v>
      </c>
      <c r="C67" s="94">
        <v>44469.753796296296</v>
      </c>
      <c r="D67" s="94" t="s">
        <v>2459</v>
      </c>
      <c r="E67" s="156">
        <v>256</v>
      </c>
      <c r="F67" s="154" t="str">
        <f>VLOOKUP(E67,VIP!$A$2:$O16442,2,0)</f>
        <v>DRBR256</v>
      </c>
      <c r="G67" s="141" t="str">
        <f>VLOOKUP(E67,'LISTADO ATM'!$A$2:$B$900,2,0)</f>
        <v xml:space="preserve">ATM Oficina Licey Al Medio </v>
      </c>
      <c r="H67" s="141" t="str">
        <f>VLOOKUP(E67,VIP!$A$2:$O21403,7,FALSE)</f>
        <v>Si</v>
      </c>
      <c r="I67" s="141" t="str">
        <f>VLOOKUP(E67,VIP!$A$2:$O13368,8,FALSE)</f>
        <v>Si</v>
      </c>
      <c r="J67" s="141" t="str">
        <f>VLOOKUP(E67,VIP!$A$2:$O13318,8,FALSE)</f>
        <v>Si</v>
      </c>
      <c r="K67" s="141" t="str">
        <f>VLOOKUP(E67,VIP!$A$2:$O16892,6,0)</f>
        <v>NO</v>
      </c>
      <c r="L67" s="153" t="s">
        <v>2409</v>
      </c>
      <c r="M67" s="161" t="s">
        <v>2530</v>
      </c>
      <c r="N67" s="93" t="s">
        <v>2443</v>
      </c>
      <c r="O67" s="141" t="s">
        <v>2701</v>
      </c>
      <c r="P67" s="153"/>
      <c r="Q67" s="162">
        <v>44470.586504629631</v>
      </c>
    </row>
    <row r="68" spans="1:17" ht="18" x14ac:dyDescent="0.25">
      <c r="A68" s="141" t="str">
        <f>VLOOKUP(E68,'LISTADO ATM'!$A$2:$C$901,3,0)</f>
        <v>DISTRITO NACIONAL</v>
      </c>
      <c r="B68" s="154" t="s">
        <v>2671</v>
      </c>
      <c r="C68" s="94">
        <v>44469.757581018515</v>
      </c>
      <c r="D68" s="94" t="s">
        <v>2440</v>
      </c>
      <c r="E68" s="156">
        <v>974</v>
      </c>
      <c r="F68" s="154" t="str">
        <f>VLOOKUP(E68,VIP!$A$2:$O16443,2,0)</f>
        <v>DRBR974</v>
      </c>
      <c r="G68" s="141" t="str">
        <f>VLOOKUP(E68,'LISTADO ATM'!$A$2:$B$900,2,0)</f>
        <v xml:space="preserve">ATM S/M Nacional Ave. Lope de Vega </v>
      </c>
      <c r="H68" s="141" t="str">
        <f>VLOOKUP(E68,VIP!$A$2:$O21404,7,FALSE)</f>
        <v>Si</v>
      </c>
      <c r="I68" s="141" t="str">
        <f>VLOOKUP(E68,VIP!$A$2:$O13369,8,FALSE)</f>
        <v>Si</v>
      </c>
      <c r="J68" s="141" t="str">
        <f>VLOOKUP(E68,VIP!$A$2:$O13319,8,FALSE)</f>
        <v>Si</v>
      </c>
      <c r="K68" s="141" t="str">
        <f>VLOOKUP(E68,VIP!$A$2:$O16893,6,0)</f>
        <v>NO</v>
      </c>
      <c r="L68" s="153" t="s">
        <v>2409</v>
      </c>
      <c r="M68" s="93" t="s">
        <v>2437</v>
      </c>
      <c r="N68" s="93" t="s">
        <v>2443</v>
      </c>
      <c r="O68" s="141" t="s">
        <v>2444</v>
      </c>
      <c r="P68" s="153"/>
      <c r="Q68" s="93" t="s">
        <v>2409</v>
      </c>
    </row>
    <row r="69" spans="1:17" ht="18" x14ac:dyDescent="0.25">
      <c r="A69" s="141" t="str">
        <f>VLOOKUP(E69,'LISTADO ATM'!$A$2:$C$901,3,0)</f>
        <v>DISTRITO NACIONAL</v>
      </c>
      <c r="B69" s="154" t="s">
        <v>2673</v>
      </c>
      <c r="C69" s="94">
        <v>44469.761874999997</v>
      </c>
      <c r="D69" s="94" t="s">
        <v>2440</v>
      </c>
      <c r="E69" s="156">
        <v>815</v>
      </c>
      <c r="F69" s="154" t="str">
        <f>VLOOKUP(E69,VIP!$A$2:$O16444,2,0)</f>
        <v>DRBR24A</v>
      </c>
      <c r="G69" s="141" t="str">
        <f>VLOOKUP(E69,'LISTADO ATM'!$A$2:$B$900,2,0)</f>
        <v xml:space="preserve">ATM Oficina Atalaya del Mar </v>
      </c>
      <c r="H69" s="141" t="str">
        <f>VLOOKUP(E69,VIP!$A$2:$O21405,7,FALSE)</f>
        <v>Si</v>
      </c>
      <c r="I69" s="141" t="str">
        <f>VLOOKUP(E69,VIP!$A$2:$O13370,8,FALSE)</f>
        <v>Si</v>
      </c>
      <c r="J69" s="141" t="str">
        <f>VLOOKUP(E69,VIP!$A$2:$O13320,8,FALSE)</f>
        <v>Si</v>
      </c>
      <c r="K69" s="141" t="str">
        <f>VLOOKUP(E69,VIP!$A$2:$O16894,6,0)</f>
        <v>SI</v>
      </c>
      <c r="L69" s="153" t="s">
        <v>2409</v>
      </c>
      <c r="M69" s="161" t="s">
        <v>2530</v>
      </c>
      <c r="N69" s="93" t="s">
        <v>2443</v>
      </c>
      <c r="O69" s="141" t="s">
        <v>2444</v>
      </c>
      <c r="P69" s="153"/>
      <c r="Q69" s="162">
        <v>44470.586828703701</v>
      </c>
    </row>
    <row r="70" spans="1:17" ht="18" x14ac:dyDescent="0.25">
      <c r="A70" s="141" t="str">
        <f>VLOOKUP(E70,'LISTADO ATM'!$A$2:$C$901,3,0)</f>
        <v>DISTRITO NACIONAL</v>
      </c>
      <c r="B70" s="154" t="s">
        <v>2677</v>
      </c>
      <c r="C70" s="94">
        <v>44469.767175925925</v>
      </c>
      <c r="D70" s="94" t="s">
        <v>2440</v>
      </c>
      <c r="E70" s="156">
        <v>967</v>
      </c>
      <c r="F70" s="154" t="str">
        <f>VLOOKUP(E70,VIP!$A$2:$O16445,2,0)</f>
        <v>DRBR967</v>
      </c>
      <c r="G70" s="141" t="str">
        <f>VLOOKUP(E70,'LISTADO ATM'!$A$2:$B$900,2,0)</f>
        <v xml:space="preserve">ATM UNP Hiper Olé Autopista Duarte </v>
      </c>
      <c r="H70" s="141" t="str">
        <f>VLOOKUP(E70,VIP!$A$2:$O21406,7,FALSE)</f>
        <v>Si</v>
      </c>
      <c r="I70" s="141" t="str">
        <f>VLOOKUP(E70,VIP!$A$2:$O13371,8,FALSE)</f>
        <v>Si</v>
      </c>
      <c r="J70" s="141" t="str">
        <f>VLOOKUP(E70,VIP!$A$2:$O13321,8,FALSE)</f>
        <v>Si</v>
      </c>
      <c r="K70" s="141" t="str">
        <f>VLOOKUP(E70,VIP!$A$2:$O16895,6,0)</f>
        <v>NO</v>
      </c>
      <c r="L70" s="153" t="s">
        <v>2409</v>
      </c>
      <c r="M70" s="93" t="s">
        <v>2437</v>
      </c>
      <c r="N70" s="93" t="s">
        <v>2443</v>
      </c>
      <c r="O70" s="141" t="s">
        <v>2444</v>
      </c>
      <c r="P70" s="153"/>
      <c r="Q70" s="93" t="s">
        <v>2409</v>
      </c>
    </row>
    <row r="71" spans="1:17" ht="18" x14ac:dyDescent="0.25">
      <c r="A71" s="141" t="str">
        <f>VLOOKUP(E71,'LISTADO ATM'!$A$2:$C$901,3,0)</f>
        <v>NORTE</v>
      </c>
      <c r="B71" s="154" t="s">
        <v>2681</v>
      </c>
      <c r="C71" s="94">
        <v>44469.77752314815</v>
      </c>
      <c r="D71" s="94" t="s">
        <v>2459</v>
      </c>
      <c r="E71" s="156">
        <v>716</v>
      </c>
      <c r="F71" s="154" t="str">
        <f>VLOOKUP(E71,VIP!$A$2:$O16446,2,0)</f>
        <v>DRBR340</v>
      </c>
      <c r="G71" s="141" t="str">
        <f>VLOOKUP(E71,'LISTADO ATM'!$A$2:$B$900,2,0)</f>
        <v xml:space="preserve">ATM Oficina Zona Franca (Santiago) </v>
      </c>
      <c r="H71" s="141" t="str">
        <f>VLOOKUP(E71,VIP!$A$2:$O21407,7,FALSE)</f>
        <v>Si</v>
      </c>
      <c r="I71" s="141" t="str">
        <f>VLOOKUP(E71,VIP!$A$2:$O13372,8,FALSE)</f>
        <v>Si</v>
      </c>
      <c r="J71" s="141" t="str">
        <f>VLOOKUP(E71,VIP!$A$2:$O13322,8,FALSE)</f>
        <v>Si</v>
      </c>
      <c r="K71" s="141" t="str">
        <f>VLOOKUP(E71,VIP!$A$2:$O16896,6,0)</f>
        <v>SI</v>
      </c>
      <c r="L71" s="153" t="s">
        <v>2409</v>
      </c>
      <c r="M71" s="161" t="s">
        <v>2530</v>
      </c>
      <c r="N71" s="93" t="s">
        <v>2443</v>
      </c>
      <c r="O71" s="141" t="s">
        <v>2701</v>
      </c>
      <c r="P71" s="153"/>
      <c r="Q71" s="162">
        <v>44470.582083333335</v>
      </c>
    </row>
    <row r="72" spans="1:17" ht="18" x14ac:dyDescent="0.25">
      <c r="A72" s="141" t="str">
        <f>VLOOKUP(E72,'LISTADO ATM'!$A$2:$C$901,3,0)</f>
        <v>NORTE</v>
      </c>
      <c r="B72" s="154" t="s">
        <v>2683</v>
      </c>
      <c r="C72" s="94">
        <v>44469.780902777777</v>
      </c>
      <c r="D72" s="94" t="s">
        <v>2660</v>
      </c>
      <c r="E72" s="156">
        <v>373</v>
      </c>
      <c r="F72" s="154" t="str">
        <f>VLOOKUP(E72,VIP!$A$2:$O16447,2,0)</f>
        <v>DRBR373</v>
      </c>
      <c r="G72" s="141" t="str">
        <f>VLOOKUP(E72,'LISTADO ATM'!$A$2:$B$900,2,0)</f>
        <v>S/M Tangui Nagua</v>
      </c>
      <c r="H72" s="141" t="str">
        <f>VLOOKUP(E72,VIP!$A$2:$O21408,7,FALSE)</f>
        <v>N/A</v>
      </c>
      <c r="I72" s="141" t="str">
        <f>VLOOKUP(E72,VIP!$A$2:$O13373,8,FALSE)</f>
        <v>N/A</v>
      </c>
      <c r="J72" s="141" t="str">
        <f>VLOOKUP(E72,VIP!$A$2:$O13323,8,FALSE)</f>
        <v>N/A</v>
      </c>
      <c r="K72" s="141" t="str">
        <f>VLOOKUP(E72,VIP!$A$2:$O16897,6,0)</f>
        <v>N/A</v>
      </c>
      <c r="L72" s="153" t="s">
        <v>2409</v>
      </c>
      <c r="M72" s="93" t="s">
        <v>2437</v>
      </c>
      <c r="N72" s="93" t="s">
        <v>2443</v>
      </c>
      <c r="O72" s="141" t="s">
        <v>2659</v>
      </c>
      <c r="P72" s="153"/>
      <c r="Q72" s="93" t="s">
        <v>2409</v>
      </c>
    </row>
    <row r="73" spans="1:17" ht="18" x14ac:dyDescent="0.25">
      <c r="A73" s="141" t="str">
        <f>VLOOKUP(E73,'LISTADO ATM'!$A$2:$C$901,3,0)</f>
        <v>NORTE</v>
      </c>
      <c r="B73" s="154" t="s">
        <v>2684</v>
      </c>
      <c r="C73" s="94">
        <v>44469.78229166667</v>
      </c>
      <c r="D73" s="94" t="s">
        <v>2459</v>
      </c>
      <c r="E73" s="156">
        <v>396</v>
      </c>
      <c r="F73" s="154" t="str">
        <f>VLOOKUP(E73,VIP!$A$2:$O16448,2,0)</f>
        <v>DRBR396</v>
      </c>
      <c r="G73" s="141" t="str">
        <f>VLOOKUP(E73,'LISTADO ATM'!$A$2:$B$900,2,0)</f>
        <v xml:space="preserve">ATM Oficina Plaza Ulloa (La Fuente) </v>
      </c>
      <c r="H73" s="141" t="str">
        <f>VLOOKUP(E73,VIP!$A$2:$O21409,7,FALSE)</f>
        <v>Si</v>
      </c>
      <c r="I73" s="141" t="str">
        <f>VLOOKUP(E73,VIP!$A$2:$O13374,8,FALSE)</f>
        <v>Si</v>
      </c>
      <c r="J73" s="141" t="str">
        <f>VLOOKUP(E73,VIP!$A$2:$O13324,8,FALSE)</f>
        <v>Si</v>
      </c>
      <c r="K73" s="141" t="str">
        <f>VLOOKUP(E73,VIP!$A$2:$O16898,6,0)</f>
        <v>NO</v>
      </c>
      <c r="L73" s="153" t="s">
        <v>2409</v>
      </c>
      <c r="M73" s="93" t="s">
        <v>2437</v>
      </c>
      <c r="N73" s="93" t="s">
        <v>2443</v>
      </c>
      <c r="O73" s="141" t="s">
        <v>2701</v>
      </c>
      <c r="P73" s="153"/>
      <c r="Q73" s="93" t="s">
        <v>2409</v>
      </c>
    </row>
    <row r="74" spans="1:17" ht="18" x14ac:dyDescent="0.25">
      <c r="A74" s="141" t="str">
        <f>VLOOKUP(E74,'LISTADO ATM'!$A$2:$C$901,3,0)</f>
        <v>DISTRITO NACIONAL</v>
      </c>
      <c r="B74" s="154" t="s">
        <v>2686</v>
      </c>
      <c r="C74" s="94">
        <v>44469.785682870373</v>
      </c>
      <c r="D74" s="94" t="s">
        <v>2440</v>
      </c>
      <c r="E74" s="156">
        <v>562</v>
      </c>
      <c r="F74" s="154" t="str">
        <f>VLOOKUP(E74,VIP!$A$2:$O16449,2,0)</f>
        <v>DRBR226</v>
      </c>
      <c r="G74" s="141" t="str">
        <f>VLOOKUP(E74,'LISTADO ATM'!$A$2:$B$900,2,0)</f>
        <v xml:space="preserve">ATM S/M Jumbo Carretera Mella </v>
      </c>
      <c r="H74" s="141" t="str">
        <f>VLOOKUP(E74,VIP!$A$2:$O21410,7,FALSE)</f>
        <v>Si</v>
      </c>
      <c r="I74" s="141" t="str">
        <f>VLOOKUP(E74,VIP!$A$2:$O13375,8,FALSE)</f>
        <v>Si</v>
      </c>
      <c r="J74" s="141" t="str">
        <f>VLOOKUP(E74,VIP!$A$2:$O13325,8,FALSE)</f>
        <v>Si</v>
      </c>
      <c r="K74" s="141" t="str">
        <f>VLOOKUP(E74,VIP!$A$2:$O16899,6,0)</f>
        <v>SI</v>
      </c>
      <c r="L74" s="153" t="s">
        <v>2409</v>
      </c>
      <c r="M74" s="93" t="s">
        <v>2437</v>
      </c>
      <c r="N74" s="93" t="s">
        <v>2443</v>
      </c>
      <c r="O74" s="141" t="s">
        <v>2444</v>
      </c>
      <c r="P74" s="153"/>
      <c r="Q74" s="93" t="s">
        <v>2409</v>
      </c>
    </row>
    <row r="75" spans="1:17" ht="18" x14ac:dyDescent="0.25">
      <c r="A75" s="141" t="str">
        <f>VLOOKUP(E75,'LISTADO ATM'!$A$2:$C$901,3,0)</f>
        <v>NORTE</v>
      </c>
      <c r="B75" s="154" t="s">
        <v>2689</v>
      </c>
      <c r="C75" s="94">
        <v>44469.829618055555</v>
      </c>
      <c r="D75" s="94" t="s">
        <v>2459</v>
      </c>
      <c r="E75" s="156">
        <v>285</v>
      </c>
      <c r="F75" s="154" t="str">
        <f>VLOOKUP(E75,VIP!$A$2:$O16450,2,0)</f>
        <v>DRBR285</v>
      </c>
      <c r="G75" s="141" t="str">
        <f>VLOOKUP(E75,'LISTADO ATM'!$A$2:$B$900,2,0)</f>
        <v xml:space="preserve">ATM Oficina Camino Real (Puerto Plata) </v>
      </c>
      <c r="H75" s="141" t="str">
        <f>VLOOKUP(E75,VIP!$A$2:$O21411,7,FALSE)</f>
        <v>Si</v>
      </c>
      <c r="I75" s="141" t="str">
        <f>VLOOKUP(E75,VIP!$A$2:$O13376,8,FALSE)</f>
        <v>Si</v>
      </c>
      <c r="J75" s="141" t="str">
        <f>VLOOKUP(E75,VIP!$A$2:$O13326,8,FALSE)</f>
        <v>Si</v>
      </c>
      <c r="K75" s="141" t="str">
        <f>VLOOKUP(E75,VIP!$A$2:$O16900,6,0)</f>
        <v>NO</v>
      </c>
      <c r="L75" s="153" t="s">
        <v>2409</v>
      </c>
      <c r="M75" s="93" t="s">
        <v>2437</v>
      </c>
      <c r="N75" s="93" t="s">
        <v>2443</v>
      </c>
      <c r="O75" s="141" t="s">
        <v>2701</v>
      </c>
      <c r="P75" s="153"/>
      <c r="Q75" s="93" t="s">
        <v>2409</v>
      </c>
    </row>
    <row r="76" spans="1:17" ht="18" x14ac:dyDescent="0.25">
      <c r="A76" s="141" t="str">
        <f>VLOOKUP(E76,'LISTADO ATM'!$A$2:$C$901,3,0)</f>
        <v>DISTRITO NACIONAL</v>
      </c>
      <c r="B76" s="154" t="s">
        <v>2704</v>
      </c>
      <c r="C76" s="94">
        <v>44469.912349537037</v>
      </c>
      <c r="D76" s="94" t="s">
        <v>2440</v>
      </c>
      <c r="E76" s="156">
        <v>993</v>
      </c>
      <c r="F76" s="154" t="str">
        <f>VLOOKUP(E76,VIP!$A$2:$O16451,2,0)</f>
        <v>DRBR993</v>
      </c>
      <c r="G76" s="141" t="str">
        <f>VLOOKUP(E76,'LISTADO ATM'!$A$2:$B$900,2,0)</f>
        <v xml:space="preserve">ATM Centro Medico Integral II </v>
      </c>
      <c r="H76" s="141" t="str">
        <f>VLOOKUP(E76,VIP!$A$2:$O21412,7,FALSE)</f>
        <v>Si</v>
      </c>
      <c r="I76" s="141" t="str">
        <f>VLOOKUP(E76,VIP!$A$2:$O13377,8,FALSE)</f>
        <v>Si</v>
      </c>
      <c r="J76" s="141" t="str">
        <f>VLOOKUP(E76,VIP!$A$2:$O13327,8,FALSE)</f>
        <v>Si</v>
      </c>
      <c r="K76" s="141" t="str">
        <f>VLOOKUP(E76,VIP!$A$2:$O16901,6,0)</f>
        <v>NO</v>
      </c>
      <c r="L76" s="153" t="s">
        <v>2409</v>
      </c>
      <c r="M76" s="93" t="s">
        <v>2437</v>
      </c>
      <c r="N76" s="93" t="s">
        <v>2443</v>
      </c>
      <c r="O76" s="141" t="s">
        <v>2444</v>
      </c>
      <c r="P76" s="153"/>
      <c r="Q76" s="93" t="s">
        <v>2409</v>
      </c>
    </row>
    <row r="77" spans="1:17" ht="18" x14ac:dyDescent="0.25">
      <c r="A77" s="141" t="str">
        <f>VLOOKUP(E77,'LISTADO ATM'!$A$2:$C$901,3,0)</f>
        <v>DISTRITO NACIONAL</v>
      </c>
      <c r="B77" s="154" t="s">
        <v>2705</v>
      </c>
      <c r="C77" s="94">
        <v>44469.913784722223</v>
      </c>
      <c r="D77" s="94" t="s">
        <v>2440</v>
      </c>
      <c r="E77" s="156">
        <v>823</v>
      </c>
      <c r="F77" s="154" t="str">
        <f>VLOOKUP(E77,VIP!$A$2:$O16452,2,0)</f>
        <v>DRBR823</v>
      </c>
      <c r="G77" s="141" t="str">
        <f>VLOOKUP(E77,'LISTADO ATM'!$A$2:$B$900,2,0)</f>
        <v xml:space="preserve">ATM UNP El Carril (Haina) </v>
      </c>
      <c r="H77" s="141" t="str">
        <f>VLOOKUP(E77,VIP!$A$2:$O21413,7,FALSE)</f>
        <v>Si</v>
      </c>
      <c r="I77" s="141" t="str">
        <f>VLOOKUP(E77,VIP!$A$2:$O13378,8,FALSE)</f>
        <v>Si</v>
      </c>
      <c r="J77" s="141" t="str">
        <f>VLOOKUP(E77,VIP!$A$2:$O13328,8,FALSE)</f>
        <v>Si</v>
      </c>
      <c r="K77" s="141" t="str">
        <f>VLOOKUP(E77,VIP!$A$2:$O16902,6,0)</f>
        <v>NO</v>
      </c>
      <c r="L77" s="153" t="s">
        <v>2409</v>
      </c>
      <c r="M77" s="161" t="s">
        <v>2530</v>
      </c>
      <c r="N77" s="93" t="s">
        <v>2443</v>
      </c>
      <c r="O77" s="141" t="s">
        <v>2444</v>
      </c>
      <c r="P77" s="153"/>
      <c r="Q77" s="162">
        <v>44470.586006944446</v>
      </c>
    </row>
    <row r="78" spans="1:17" ht="18" x14ac:dyDescent="0.25">
      <c r="A78" s="141" t="str">
        <f>VLOOKUP(E78,'LISTADO ATM'!$A$2:$C$901,3,0)</f>
        <v>DISTRITO NACIONAL</v>
      </c>
      <c r="B78" s="154" t="s">
        <v>2709</v>
      </c>
      <c r="C78" s="94">
        <v>44469.923159722224</v>
      </c>
      <c r="D78" s="94" t="s">
        <v>2440</v>
      </c>
      <c r="E78" s="156">
        <v>20</v>
      </c>
      <c r="F78" s="154" t="str">
        <f>VLOOKUP(E78,VIP!$A$2:$O16453,2,0)</f>
        <v>DRBR049</v>
      </c>
      <c r="G78" s="141" t="str">
        <f>VLOOKUP(E78,'LISTADO ATM'!$A$2:$B$900,2,0)</f>
        <v>ATM S/M Aprezio Las Palmas</v>
      </c>
      <c r="H78" s="141" t="str">
        <f>VLOOKUP(E78,VIP!$A$2:$O21414,7,FALSE)</f>
        <v>Si</v>
      </c>
      <c r="I78" s="141" t="str">
        <f>VLOOKUP(E78,VIP!$A$2:$O13379,8,FALSE)</f>
        <v>Si</v>
      </c>
      <c r="J78" s="141" t="str">
        <f>VLOOKUP(E78,VIP!$A$2:$O13329,8,FALSE)</f>
        <v>Si</v>
      </c>
      <c r="K78" s="141" t="str">
        <f>VLOOKUP(E78,VIP!$A$2:$O16903,6,0)</f>
        <v>NO</v>
      </c>
      <c r="L78" s="153" t="s">
        <v>2409</v>
      </c>
      <c r="M78" s="161" t="s">
        <v>2530</v>
      </c>
      <c r="N78" s="93" t="s">
        <v>2443</v>
      </c>
      <c r="O78" s="141" t="s">
        <v>2444</v>
      </c>
      <c r="P78" s="153"/>
      <c r="Q78" s="162">
        <v>44470.591979166667</v>
      </c>
    </row>
    <row r="79" spans="1:17" ht="18" x14ac:dyDescent="0.25">
      <c r="A79" s="141" t="str">
        <f>VLOOKUP(E79,'LISTADO ATM'!$A$2:$C$901,3,0)</f>
        <v>DISTRITO NACIONAL</v>
      </c>
      <c r="B79" s="154" t="s">
        <v>2711</v>
      </c>
      <c r="C79" s="94">
        <v>44469.926469907405</v>
      </c>
      <c r="D79" s="94" t="s">
        <v>2440</v>
      </c>
      <c r="E79" s="156">
        <v>408</v>
      </c>
      <c r="F79" s="154" t="str">
        <f>VLOOKUP(E79,VIP!$A$2:$O16454,2,0)</f>
        <v>DRBR408</v>
      </c>
      <c r="G79" s="141" t="str">
        <f>VLOOKUP(E79,'LISTADO ATM'!$A$2:$B$900,2,0)</f>
        <v xml:space="preserve">ATM Autobanco Las Palmas de Herrera </v>
      </c>
      <c r="H79" s="141" t="str">
        <f>VLOOKUP(E79,VIP!$A$2:$O21415,7,FALSE)</f>
        <v>Si</v>
      </c>
      <c r="I79" s="141" t="str">
        <f>VLOOKUP(E79,VIP!$A$2:$O13380,8,FALSE)</f>
        <v>Si</v>
      </c>
      <c r="J79" s="141" t="str">
        <f>VLOOKUP(E79,VIP!$A$2:$O13330,8,FALSE)</f>
        <v>Si</v>
      </c>
      <c r="K79" s="141" t="str">
        <f>VLOOKUP(E79,VIP!$A$2:$O16904,6,0)</f>
        <v>NO</v>
      </c>
      <c r="L79" s="153" t="s">
        <v>2409</v>
      </c>
      <c r="M79" s="161" t="s">
        <v>2530</v>
      </c>
      <c r="N79" s="93" t="s">
        <v>2443</v>
      </c>
      <c r="O79" s="141" t="s">
        <v>2444</v>
      </c>
      <c r="P79" s="153"/>
      <c r="Q79" s="162">
        <v>44470.590682870374</v>
      </c>
    </row>
    <row r="80" spans="1:17" ht="18" x14ac:dyDescent="0.25">
      <c r="A80" s="141" t="str">
        <f>VLOOKUP(E80,'LISTADO ATM'!$A$2:$C$901,3,0)</f>
        <v>DISTRITO NACIONAL</v>
      </c>
      <c r="B80" s="154" t="s">
        <v>2718</v>
      </c>
      <c r="C80" s="94">
        <v>44470.008553240739</v>
      </c>
      <c r="D80" s="94" t="s">
        <v>2440</v>
      </c>
      <c r="E80" s="156">
        <v>918</v>
      </c>
      <c r="F80" s="154" t="str">
        <f>VLOOKUP(E80,VIP!$A$2:$O16455,2,0)</f>
        <v>DRBR918</v>
      </c>
      <c r="G80" s="141" t="str">
        <f>VLOOKUP(E80,'LISTADO ATM'!$A$2:$B$900,2,0)</f>
        <v xml:space="preserve">ATM S/M Liverpool de la Jacobo Majluta </v>
      </c>
      <c r="H80" s="141" t="str">
        <f>VLOOKUP(E80,VIP!$A$2:$O21416,7,FALSE)</f>
        <v>Si</v>
      </c>
      <c r="I80" s="141" t="str">
        <f>VLOOKUP(E80,VIP!$A$2:$O13381,8,FALSE)</f>
        <v>Si</v>
      </c>
      <c r="J80" s="141" t="str">
        <f>VLOOKUP(E80,VIP!$A$2:$O13331,8,FALSE)</f>
        <v>Si</v>
      </c>
      <c r="K80" s="141" t="str">
        <f>VLOOKUP(E80,VIP!$A$2:$O16905,6,0)</f>
        <v>NO</v>
      </c>
      <c r="L80" s="153" t="s">
        <v>2409</v>
      </c>
      <c r="M80" s="93" t="s">
        <v>2437</v>
      </c>
      <c r="N80" s="93" t="s">
        <v>2443</v>
      </c>
      <c r="O80" s="141" t="s">
        <v>2444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ESTE</v>
      </c>
      <c r="B81" s="154" t="s">
        <v>2763</v>
      </c>
      <c r="C81" s="94">
        <v>44470.021979166668</v>
      </c>
      <c r="D81" s="94" t="s">
        <v>2440</v>
      </c>
      <c r="E81" s="156">
        <v>159</v>
      </c>
      <c r="F81" s="154" t="str">
        <f>VLOOKUP(E81,VIP!$A$2:$O16456,2,0)</f>
        <v>DRBR159</v>
      </c>
      <c r="G81" s="141" t="str">
        <f>VLOOKUP(E81,'LISTADO ATM'!$A$2:$B$900,2,0)</f>
        <v xml:space="preserve">ATM Hotel Dreams Bayahibe I </v>
      </c>
      <c r="H81" s="141" t="str">
        <f>VLOOKUP(E81,VIP!$A$2:$O21417,7,FALSE)</f>
        <v>Si</v>
      </c>
      <c r="I81" s="141" t="str">
        <f>VLOOKUP(E81,VIP!$A$2:$O13382,8,FALSE)</f>
        <v>Si</v>
      </c>
      <c r="J81" s="141" t="str">
        <f>VLOOKUP(E81,VIP!$A$2:$O13332,8,FALSE)</f>
        <v>Si</v>
      </c>
      <c r="K81" s="141" t="str">
        <f>VLOOKUP(E81,VIP!$A$2:$O16906,6,0)</f>
        <v>NO</v>
      </c>
      <c r="L81" s="153" t="s">
        <v>2409</v>
      </c>
      <c r="M81" s="161" t="s">
        <v>2530</v>
      </c>
      <c r="N81" s="93" t="s">
        <v>2443</v>
      </c>
      <c r="O81" s="141" t="s">
        <v>2444</v>
      </c>
      <c r="P81" s="153"/>
      <c r="Q81" s="162">
        <v>44470.592476851853</v>
      </c>
    </row>
    <row r="82" spans="1:17" ht="18" x14ac:dyDescent="0.25">
      <c r="A82" s="141" t="str">
        <f>VLOOKUP(E82,'LISTADO ATM'!$A$2:$C$901,3,0)</f>
        <v>SUR</v>
      </c>
      <c r="B82" s="154" t="s">
        <v>2754</v>
      </c>
      <c r="C82" s="94">
        <v>44470.038819444446</v>
      </c>
      <c r="D82" s="94" t="s">
        <v>2440</v>
      </c>
      <c r="E82" s="156">
        <v>592</v>
      </c>
      <c r="F82" s="154" t="str">
        <f>VLOOKUP(E82,VIP!$A$2:$O16457,2,0)</f>
        <v>DRBR081</v>
      </c>
      <c r="G82" s="141" t="str">
        <f>VLOOKUP(E82,'LISTADO ATM'!$A$2:$B$900,2,0)</f>
        <v xml:space="preserve">ATM Centro de Caja San Cristóbal I </v>
      </c>
      <c r="H82" s="141" t="str">
        <f>VLOOKUP(E82,VIP!$A$2:$O21418,7,FALSE)</f>
        <v>Si</v>
      </c>
      <c r="I82" s="141" t="str">
        <f>VLOOKUP(E82,VIP!$A$2:$O13383,8,FALSE)</f>
        <v>Si</v>
      </c>
      <c r="J82" s="141" t="str">
        <f>VLOOKUP(E82,VIP!$A$2:$O13333,8,FALSE)</f>
        <v>Si</v>
      </c>
      <c r="K82" s="141" t="str">
        <f>VLOOKUP(E82,VIP!$A$2:$O16907,6,0)</f>
        <v>SI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ht="18" x14ac:dyDescent="0.25">
      <c r="A83" s="141" t="str">
        <f>VLOOKUP(E83,'LISTADO ATM'!$A$2:$C$901,3,0)</f>
        <v>NORTE</v>
      </c>
      <c r="B83" s="154" t="s">
        <v>2774</v>
      </c>
      <c r="C83" s="94">
        <v>44470.202361111114</v>
      </c>
      <c r="D83" s="94" t="s">
        <v>2660</v>
      </c>
      <c r="E83" s="156">
        <v>664</v>
      </c>
      <c r="F83" s="154" t="str">
        <f>VLOOKUP(E83,VIP!$A$2:$O16458,2,0)</f>
        <v>DRBR664</v>
      </c>
      <c r="G83" s="141" t="str">
        <f>VLOOKUP(E83,'LISTADO ATM'!$A$2:$B$900,2,0)</f>
        <v>ATM S/M Asfer (Constanza)</v>
      </c>
      <c r="H83" s="141" t="str">
        <f>VLOOKUP(E83,VIP!$A$2:$O21419,7,FALSE)</f>
        <v>N/A</v>
      </c>
      <c r="I83" s="141" t="str">
        <f>VLOOKUP(E83,VIP!$A$2:$O13384,8,FALSE)</f>
        <v>N/A</v>
      </c>
      <c r="J83" s="141" t="str">
        <f>VLOOKUP(E83,VIP!$A$2:$O13334,8,FALSE)</f>
        <v>N/A</v>
      </c>
      <c r="K83" s="141" t="str">
        <f>VLOOKUP(E83,VIP!$A$2:$O16908,6,0)</f>
        <v>N/A</v>
      </c>
      <c r="L83" s="153" t="s">
        <v>2409</v>
      </c>
      <c r="M83" s="93" t="s">
        <v>2437</v>
      </c>
      <c r="N83" s="93" t="s">
        <v>2443</v>
      </c>
      <c r="O83" s="141" t="s">
        <v>2659</v>
      </c>
      <c r="P83" s="153"/>
      <c r="Q83" s="93" t="s">
        <v>2409</v>
      </c>
    </row>
    <row r="84" spans="1:17" ht="18" x14ac:dyDescent="0.25">
      <c r="A84" s="141" t="str">
        <f>VLOOKUP(E84,'LISTADO ATM'!$A$2:$C$901,3,0)</f>
        <v>DISTRITO NACIONAL</v>
      </c>
      <c r="B84" s="154" t="s">
        <v>2771</v>
      </c>
      <c r="C84" s="94">
        <v>44470.208414351851</v>
      </c>
      <c r="D84" s="94" t="s">
        <v>2459</v>
      </c>
      <c r="E84" s="156">
        <v>813</v>
      </c>
      <c r="F84" s="154" t="str">
        <f>VLOOKUP(E84,VIP!$A$2:$O16459,2,0)</f>
        <v>DRBR815</v>
      </c>
      <c r="G84" s="141" t="str">
        <f>VLOOKUP(E84,'LISTADO ATM'!$A$2:$B$900,2,0)</f>
        <v>ATM Occidental Mall</v>
      </c>
      <c r="H84" s="141" t="str">
        <f>VLOOKUP(E84,VIP!$A$2:$O21420,7,FALSE)</f>
        <v>Si</v>
      </c>
      <c r="I84" s="141" t="str">
        <f>VLOOKUP(E84,VIP!$A$2:$O13385,8,FALSE)</f>
        <v>Si</v>
      </c>
      <c r="J84" s="141" t="str">
        <f>VLOOKUP(E84,VIP!$A$2:$O13335,8,FALSE)</f>
        <v>Si</v>
      </c>
      <c r="K84" s="141" t="str">
        <f>VLOOKUP(E84,VIP!$A$2:$O16909,6,0)</f>
        <v>NO</v>
      </c>
      <c r="L84" s="153" t="s">
        <v>2409</v>
      </c>
      <c r="M84" s="93" t="s">
        <v>2437</v>
      </c>
      <c r="N84" s="93" t="s">
        <v>2443</v>
      </c>
      <c r="O84" s="141" t="s">
        <v>2612</v>
      </c>
      <c r="P84" s="153"/>
      <c r="Q84" s="93" t="s">
        <v>2409</v>
      </c>
    </row>
    <row r="85" spans="1:17" ht="18" x14ac:dyDescent="0.25">
      <c r="A85" s="141" t="str">
        <f>VLOOKUP(E85,'LISTADO ATM'!$A$2:$C$901,3,0)</f>
        <v>NORTE</v>
      </c>
      <c r="B85" s="154" t="s">
        <v>2769</v>
      </c>
      <c r="C85" s="94">
        <v>44470.216643518521</v>
      </c>
      <c r="D85" s="94" t="s">
        <v>2660</v>
      </c>
      <c r="E85" s="156">
        <v>941</v>
      </c>
      <c r="F85" s="154" t="str">
        <f>VLOOKUP(E85,VIP!$A$2:$O16460,2,0)</f>
        <v>DRBR941</v>
      </c>
      <c r="G85" s="141" t="str">
        <f>VLOOKUP(E85,'LISTADO ATM'!$A$2:$B$900,2,0)</f>
        <v xml:space="preserve">ATM Estación Next (Puerto Plata) </v>
      </c>
      <c r="H85" s="141" t="str">
        <f>VLOOKUP(E85,VIP!$A$2:$O21421,7,FALSE)</f>
        <v>Si</v>
      </c>
      <c r="I85" s="141" t="str">
        <f>VLOOKUP(E85,VIP!$A$2:$O13386,8,FALSE)</f>
        <v>Si</v>
      </c>
      <c r="J85" s="141" t="str">
        <f>VLOOKUP(E85,VIP!$A$2:$O13336,8,FALSE)</f>
        <v>Si</v>
      </c>
      <c r="K85" s="141" t="str">
        <f>VLOOKUP(E85,VIP!$A$2:$O16910,6,0)</f>
        <v>NO</v>
      </c>
      <c r="L85" s="153" t="s">
        <v>2409</v>
      </c>
      <c r="M85" s="161" t="s">
        <v>2530</v>
      </c>
      <c r="N85" s="93" t="s">
        <v>2443</v>
      </c>
      <c r="O85" s="141" t="s">
        <v>2659</v>
      </c>
      <c r="P85" s="153"/>
      <c r="Q85" s="162">
        <v>44470.57953703704</v>
      </c>
    </row>
    <row r="86" spans="1:17" ht="18" x14ac:dyDescent="0.25">
      <c r="A86" s="141" t="str">
        <f>VLOOKUP(E86,'LISTADO ATM'!$A$2:$C$901,3,0)</f>
        <v>DISTRITO NACIONAL</v>
      </c>
      <c r="B86" s="154" t="s">
        <v>2765</v>
      </c>
      <c r="C86" s="94">
        <v>44470.229097222225</v>
      </c>
      <c r="D86" s="94" t="s">
        <v>2440</v>
      </c>
      <c r="E86" s="156">
        <v>541</v>
      </c>
      <c r="F86" s="154" t="str">
        <f>VLOOKUP(E86,VIP!$A$2:$O16461,2,0)</f>
        <v>DRBR541</v>
      </c>
      <c r="G86" s="141" t="str">
        <f>VLOOKUP(E86,'LISTADO ATM'!$A$2:$B$900,2,0)</f>
        <v xml:space="preserve">ATM Oficina Sambil II </v>
      </c>
      <c r="H86" s="141" t="str">
        <f>VLOOKUP(E86,VIP!$A$2:$O21422,7,FALSE)</f>
        <v>Si</v>
      </c>
      <c r="I86" s="141" t="str">
        <f>VLOOKUP(E86,VIP!$A$2:$O13387,8,FALSE)</f>
        <v>Si</v>
      </c>
      <c r="J86" s="141" t="str">
        <f>VLOOKUP(E86,VIP!$A$2:$O13337,8,FALSE)</f>
        <v>Si</v>
      </c>
      <c r="K86" s="141" t="str">
        <f>VLOOKUP(E86,VIP!$A$2:$O16911,6,0)</f>
        <v>SI</v>
      </c>
      <c r="L86" s="153" t="s">
        <v>2409</v>
      </c>
      <c r="M86" s="161" t="s">
        <v>2530</v>
      </c>
      <c r="N86" s="93" t="s">
        <v>2443</v>
      </c>
      <c r="O86" s="141" t="s">
        <v>2444</v>
      </c>
      <c r="P86" s="153"/>
      <c r="Q86" s="162">
        <v>44470.591944444444</v>
      </c>
    </row>
    <row r="87" spans="1:17" ht="18" x14ac:dyDescent="0.25">
      <c r="A87" s="141" t="str">
        <f>VLOOKUP(E87,'LISTADO ATM'!$A$2:$C$901,3,0)</f>
        <v>DISTRITO NACIONAL</v>
      </c>
      <c r="B87" s="154" t="s">
        <v>2798</v>
      </c>
      <c r="C87" s="94">
        <v>44470.323900462965</v>
      </c>
      <c r="D87" s="94" t="s">
        <v>2440</v>
      </c>
      <c r="E87" s="156">
        <v>879</v>
      </c>
      <c r="F87" s="154" t="str">
        <f>VLOOKUP(E87,VIP!$A$2:$O16462,2,0)</f>
        <v>DRBR879</v>
      </c>
      <c r="G87" s="141" t="str">
        <f>VLOOKUP(E87,'LISTADO ATM'!$A$2:$B$900,2,0)</f>
        <v xml:space="preserve">ATM Plaza Metropolitana </v>
      </c>
      <c r="H87" s="141" t="str">
        <f>VLOOKUP(E87,VIP!$A$2:$O21423,7,FALSE)</f>
        <v>Si</v>
      </c>
      <c r="I87" s="141" t="str">
        <f>VLOOKUP(E87,VIP!$A$2:$O13388,8,FALSE)</f>
        <v>Si</v>
      </c>
      <c r="J87" s="141" t="str">
        <f>VLOOKUP(E87,VIP!$A$2:$O13338,8,FALSE)</f>
        <v>Si</v>
      </c>
      <c r="K87" s="141" t="str">
        <f>VLOOKUP(E87,VIP!$A$2:$O16912,6,0)</f>
        <v>NO</v>
      </c>
      <c r="L87" s="153" t="s">
        <v>2409</v>
      </c>
      <c r="M87" s="93" t="s">
        <v>2437</v>
      </c>
      <c r="N87" s="93" t="s">
        <v>2443</v>
      </c>
      <c r="O87" s="141" t="s">
        <v>2444</v>
      </c>
      <c r="P87" s="153"/>
      <c r="Q87" s="93" t="s">
        <v>2409</v>
      </c>
    </row>
    <row r="88" spans="1:17" ht="18" x14ac:dyDescent="0.25">
      <c r="A88" s="141" t="str">
        <f>VLOOKUP(E88,'LISTADO ATM'!$A$2:$C$901,3,0)</f>
        <v>NORTE</v>
      </c>
      <c r="B88" s="154" t="s">
        <v>2797</v>
      </c>
      <c r="C88" s="94">
        <v>44470.324918981481</v>
      </c>
      <c r="D88" s="94" t="s">
        <v>2459</v>
      </c>
      <c r="E88" s="156">
        <v>712</v>
      </c>
      <c r="F88" s="154" t="str">
        <f>VLOOKUP(E88,VIP!$A$2:$O16463,2,0)</f>
        <v>DRBR128</v>
      </c>
      <c r="G88" s="141" t="str">
        <f>VLOOKUP(E88,'LISTADO ATM'!$A$2:$B$900,2,0)</f>
        <v xml:space="preserve">ATM Oficina Imbert </v>
      </c>
      <c r="H88" s="141" t="str">
        <f>VLOOKUP(E88,VIP!$A$2:$O21424,7,FALSE)</f>
        <v>Si</v>
      </c>
      <c r="I88" s="141" t="str">
        <f>VLOOKUP(E88,VIP!$A$2:$O13389,8,FALSE)</f>
        <v>Si</v>
      </c>
      <c r="J88" s="141" t="str">
        <f>VLOOKUP(E88,VIP!$A$2:$O13339,8,FALSE)</f>
        <v>Si</v>
      </c>
      <c r="K88" s="141" t="str">
        <f>VLOOKUP(E88,VIP!$A$2:$O16913,6,0)</f>
        <v>SI</v>
      </c>
      <c r="L88" s="153" t="s">
        <v>2409</v>
      </c>
      <c r="M88" s="161" t="s">
        <v>2530</v>
      </c>
      <c r="N88" s="93" t="s">
        <v>2443</v>
      </c>
      <c r="O88" s="141" t="s">
        <v>2612</v>
      </c>
      <c r="P88" s="153"/>
      <c r="Q88" s="162">
        <v>44470.59175925926</v>
      </c>
    </row>
    <row r="89" spans="1:17" ht="18" x14ac:dyDescent="0.25">
      <c r="A89" s="141" t="str">
        <f>VLOOKUP(E89,'LISTADO ATM'!$A$2:$C$901,3,0)</f>
        <v>DISTRITO NACIONAL</v>
      </c>
      <c r="B89" s="154" t="s">
        <v>2796</v>
      </c>
      <c r="C89" s="94">
        <v>44470.325925925928</v>
      </c>
      <c r="D89" s="94" t="s">
        <v>2440</v>
      </c>
      <c r="E89" s="156">
        <v>240</v>
      </c>
      <c r="F89" s="154" t="str">
        <f>VLOOKUP(E89,VIP!$A$2:$O16464,2,0)</f>
        <v>DRBR24D</v>
      </c>
      <c r="G89" s="141" t="str">
        <f>VLOOKUP(E89,'LISTADO ATM'!$A$2:$B$900,2,0)</f>
        <v xml:space="preserve">ATM Oficina Carrefour I </v>
      </c>
      <c r="H89" s="141" t="str">
        <f>VLOOKUP(E89,VIP!$A$2:$O21425,7,FALSE)</f>
        <v>Si</v>
      </c>
      <c r="I89" s="141" t="str">
        <f>VLOOKUP(E89,VIP!$A$2:$O13390,8,FALSE)</f>
        <v>Si</v>
      </c>
      <c r="J89" s="141" t="str">
        <f>VLOOKUP(E89,VIP!$A$2:$O13340,8,FALSE)</f>
        <v>Si</v>
      </c>
      <c r="K89" s="141" t="str">
        <f>VLOOKUP(E89,VIP!$A$2:$O16914,6,0)</f>
        <v>SI</v>
      </c>
      <c r="L89" s="153" t="s">
        <v>2409</v>
      </c>
      <c r="M89" s="161" t="s">
        <v>2530</v>
      </c>
      <c r="N89" s="93" t="s">
        <v>2443</v>
      </c>
      <c r="O89" s="141" t="s">
        <v>2444</v>
      </c>
      <c r="P89" s="153"/>
      <c r="Q89" s="162">
        <v>44470.591909722221</v>
      </c>
    </row>
    <row r="90" spans="1:17" ht="18" x14ac:dyDescent="0.25">
      <c r="A90" s="141" t="str">
        <f>VLOOKUP(E90,'LISTADO ATM'!$A$2:$C$901,3,0)</f>
        <v>DISTRITO NACIONAL</v>
      </c>
      <c r="B90" s="154" t="s">
        <v>2805</v>
      </c>
      <c r="C90" s="94">
        <v>44470.479027777779</v>
      </c>
      <c r="D90" s="94" t="s">
        <v>2440</v>
      </c>
      <c r="E90" s="156">
        <v>391</v>
      </c>
      <c r="F90" s="154" t="str">
        <f>VLOOKUP(E90,VIP!$A$2:$O16465,2,0)</f>
        <v>DRBR391</v>
      </c>
      <c r="G90" s="141" t="str">
        <f>VLOOKUP(E90,'LISTADO ATM'!$A$2:$B$900,2,0)</f>
        <v xml:space="preserve">ATM S/M Jumbo Luperón </v>
      </c>
      <c r="H90" s="141" t="str">
        <f>VLOOKUP(E90,VIP!$A$2:$O21426,7,FALSE)</f>
        <v>Si</v>
      </c>
      <c r="I90" s="141" t="str">
        <f>VLOOKUP(E90,VIP!$A$2:$O13391,8,FALSE)</f>
        <v>Si</v>
      </c>
      <c r="J90" s="141" t="str">
        <f>VLOOKUP(E90,VIP!$A$2:$O13341,8,FALSE)</f>
        <v>Si</v>
      </c>
      <c r="K90" s="141" t="str">
        <f>VLOOKUP(E90,VIP!$A$2:$O16915,6,0)</f>
        <v>NO</v>
      </c>
      <c r="L90" s="153" t="s">
        <v>2409</v>
      </c>
      <c r="M90" s="161" t="s">
        <v>2530</v>
      </c>
      <c r="N90" s="93" t="s">
        <v>2443</v>
      </c>
      <c r="O90" s="141" t="s">
        <v>2444</v>
      </c>
      <c r="P90" s="153"/>
      <c r="Q90" s="162">
        <v>44470.590879629628</v>
      </c>
    </row>
    <row r="91" spans="1:17" ht="18" x14ac:dyDescent="0.25">
      <c r="A91" s="141" t="str">
        <f>VLOOKUP(E91,'LISTADO ATM'!$A$2:$C$901,3,0)</f>
        <v>DISTRITO NACIONAL</v>
      </c>
      <c r="B91" s="154" t="s">
        <v>2806</v>
      </c>
      <c r="C91" s="94">
        <v>44470.476678240739</v>
      </c>
      <c r="D91" s="94" t="s">
        <v>2440</v>
      </c>
      <c r="E91" s="156">
        <v>738</v>
      </c>
      <c r="F91" s="154" t="str">
        <f>VLOOKUP(E91,VIP!$A$2:$O16466,2,0)</f>
        <v>DRBR24S</v>
      </c>
      <c r="G91" s="141" t="str">
        <f>VLOOKUP(E91,'LISTADO ATM'!$A$2:$B$900,2,0)</f>
        <v xml:space="preserve">ATM Zona Franca Los Alcarrizos </v>
      </c>
      <c r="H91" s="141" t="str">
        <f>VLOOKUP(E91,VIP!$A$2:$O21427,7,FALSE)</f>
        <v>Si</v>
      </c>
      <c r="I91" s="141" t="str">
        <f>VLOOKUP(E91,VIP!$A$2:$O13392,8,FALSE)</f>
        <v>Si</v>
      </c>
      <c r="J91" s="141" t="str">
        <f>VLOOKUP(E91,VIP!$A$2:$O13342,8,FALSE)</f>
        <v>Si</v>
      </c>
      <c r="K91" s="141" t="str">
        <f>VLOOKUP(E91,VIP!$A$2:$O16916,6,0)</f>
        <v>NO</v>
      </c>
      <c r="L91" s="153" t="s">
        <v>2409</v>
      </c>
      <c r="M91" s="93" t="s">
        <v>2437</v>
      </c>
      <c r="N91" s="93" t="s">
        <v>2443</v>
      </c>
      <c r="O91" s="141" t="s">
        <v>2444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DISTRITO NACIONAL</v>
      </c>
      <c r="B92" s="154" t="s">
        <v>2807</v>
      </c>
      <c r="C92" s="94">
        <v>44470.475023148145</v>
      </c>
      <c r="D92" s="94" t="s">
        <v>2440</v>
      </c>
      <c r="E92" s="156">
        <v>561</v>
      </c>
      <c r="F92" s="154" t="str">
        <f>VLOOKUP(E92,VIP!$A$2:$O16467,2,0)</f>
        <v>DRBR133</v>
      </c>
      <c r="G92" s="141" t="str">
        <f>VLOOKUP(E92,'LISTADO ATM'!$A$2:$B$900,2,0)</f>
        <v xml:space="preserve">ATM Comando Regional P.N. S.D. Este </v>
      </c>
      <c r="H92" s="141" t="str">
        <f>VLOOKUP(E92,VIP!$A$2:$O21428,7,FALSE)</f>
        <v>Si</v>
      </c>
      <c r="I92" s="141" t="str">
        <f>VLOOKUP(E92,VIP!$A$2:$O13393,8,FALSE)</f>
        <v>Si</v>
      </c>
      <c r="J92" s="141" t="str">
        <f>VLOOKUP(E92,VIP!$A$2:$O13343,8,FALSE)</f>
        <v>Si</v>
      </c>
      <c r="K92" s="141" t="str">
        <f>VLOOKUP(E92,VIP!$A$2:$O16917,6,0)</f>
        <v>NO</v>
      </c>
      <c r="L92" s="153" t="s">
        <v>2409</v>
      </c>
      <c r="M92" s="161" t="s">
        <v>2530</v>
      </c>
      <c r="N92" s="93" t="s">
        <v>2443</v>
      </c>
      <c r="O92" s="141" t="s">
        <v>2444</v>
      </c>
      <c r="P92" s="153"/>
      <c r="Q92" s="162">
        <v>44470.592430555553</v>
      </c>
    </row>
    <row r="93" spans="1:17" ht="18" x14ac:dyDescent="0.25">
      <c r="A93" s="141" t="str">
        <f>VLOOKUP(E93,'LISTADO ATM'!$A$2:$C$901,3,0)</f>
        <v>DISTRITO NACIONAL</v>
      </c>
      <c r="B93" s="154" t="s">
        <v>2808</v>
      </c>
      <c r="C93" s="94">
        <v>44470.407951388886</v>
      </c>
      <c r="D93" s="94" t="s">
        <v>2459</v>
      </c>
      <c r="E93" s="156">
        <v>713</v>
      </c>
      <c r="F93" s="154" t="str">
        <f>VLOOKUP(E93,VIP!$A$2:$O16468,2,0)</f>
        <v>DRBR016</v>
      </c>
      <c r="G93" s="141" t="str">
        <f>VLOOKUP(E93,'LISTADO ATM'!$A$2:$B$900,2,0)</f>
        <v xml:space="preserve">ATM Oficina Las Américas </v>
      </c>
      <c r="H93" s="141" t="str">
        <f>VLOOKUP(E93,VIP!$A$2:$O21429,7,FALSE)</f>
        <v>Si</v>
      </c>
      <c r="I93" s="141" t="str">
        <f>VLOOKUP(E93,VIP!$A$2:$O13394,8,FALSE)</f>
        <v>Si</v>
      </c>
      <c r="J93" s="141" t="str">
        <f>VLOOKUP(E93,VIP!$A$2:$O13344,8,FALSE)</f>
        <v>Si</v>
      </c>
      <c r="K93" s="141" t="str">
        <f>VLOOKUP(E93,VIP!$A$2:$O16918,6,0)</f>
        <v>NO</v>
      </c>
      <c r="L93" s="153" t="s">
        <v>2409</v>
      </c>
      <c r="M93" s="161" t="s">
        <v>2530</v>
      </c>
      <c r="N93" s="93" t="s">
        <v>2443</v>
      </c>
      <c r="O93" s="141" t="s">
        <v>2612</v>
      </c>
      <c r="P93" s="153"/>
      <c r="Q93" s="162">
        <v>44470.592662037037</v>
      </c>
    </row>
    <row r="94" spans="1:17" ht="18" x14ac:dyDescent="0.25">
      <c r="A94" s="141" t="str">
        <f>VLOOKUP(E94,'LISTADO ATM'!$A$2:$C$901,3,0)</f>
        <v>DISTRITO NACIONAL</v>
      </c>
      <c r="B94" s="154" t="s">
        <v>2809</v>
      </c>
      <c r="C94" s="94">
        <v>44470.406423611108</v>
      </c>
      <c r="D94" s="94" t="s">
        <v>2440</v>
      </c>
      <c r="E94" s="156">
        <v>697</v>
      </c>
      <c r="F94" s="154" t="str">
        <f>VLOOKUP(E94,VIP!$A$2:$O16469,2,0)</f>
        <v>DRBR697</v>
      </c>
      <c r="G94" s="141" t="str">
        <f>VLOOKUP(E94,'LISTADO ATM'!$A$2:$B$900,2,0)</f>
        <v>ATM Hipermercado Olé Ciudad Juan Bosch</v>
      </c>
      <c r="H94" s="141" t="str">
        <f>VLOOKUP(E94,VIP!$A$2:$O21430,7,FALSE)</f>
        <v>Si</v>
      </c>
      <c r="I94" s="141" t="str">
        <f>VLOOKUP(E94,VIP!$A$2:$O13395,8,FALSE)</f>
        <v>Si</v>
      </c>
      <c r="J94" s="141" t="str">
        <f>VLOOKUP(E94,VIP!$A$2:$O13345,8,FALSE)</f>
        <v>Si</v>
      </c>
      <c r="K94" s="141" t="str">
        <f>VLOOKUP(E94,VIP!$A$2:$O16919,6,0)</f>
        <v>NO</v>
      </c>
      <c r="L94" s="153" t="s">
        <v>2409</v>
      </c>
      <c r="M94" s="161" t="s">
        <v>2530</v>
      </c>
      <c r="N94" s="93" t="s">
        <v>2443</v>
      </c>
      <c r="O94" s="141" t="s">
        <v>2444</v>
      </c>
      <c r="P94" s="153"/>
      <c r="Q94" s="162">
        <v>44470.522696759261</v>
      </c>
    </row>
    <row r="95" spans="1:17" ht="18" x14ac:dyDescent="0.25">
      <c r="A95" s="141" t="str">
        <f>VLOOKUP(E95,'LISTADO ATM'!$A$2:$C$901,3,0)</f>
        <v>DISTRITO NACIONAL</v>
      </c>
      <c r="B95" s="154" t="s">
        <v>2810</v>
      </c>
      <c r="C95" s="94">
        <v>44470.404756944445</v>
      </c>
      <c r="D95" s="94" t="s">
        <v>2440</v>
      </c>
      <c r="E95" s="156">
        <v>486</v>
      </c>
      <c r="F95" s="154" t="str">
        <f>VLOOKUP(E95,VIP!$A$2:$O16470,2,0)</f>
        <v>DRBR486</v>
      </c>
      <c r="G95" s="141" t="str">
        <f>VLOOKUP(E95,'LISTADO ATM'!$A$2:$B$900,2,0)</f>
        <v xml:space="preserve">ATM Olé La Caleta </v>
      </c>
      <c r="H95" s="141" t="str">
        <f>VLOOKUP(E95,VIP!$A$2:$O21431,7,FALSE)</f>
        <v>Si</v>
      </c>
      <c r="I95" s="141" t="str">
        <f>VLOOKUP(E95,VIP!$A$2:$O13396,8,FALSE)</f>
        <v>Si</v>
      </c>
      <c r="J95" s="141" t="str">
        <f>VLOOKUP(E95,VIP!$A$2:$O13346,8,FALSE)</f>
        <v>Si</v>
      </c>
      <c r="K95" s="141" t="str">
        <f>VLOOKUP(E95,VIP!$A$2:$O16920,6,0)</f>
        <v>NO</v>
      </c>
      <c r="L95" s="153" t="s">
        <v>2409</v>
      </c>
      <c r="M95" s="161" t="s">
        <v>2530</v>
      </c>
      <c r="N95" s="93" t="s">
        <v>2443</v>
      </c>
      <c r="O95" s="141" t="s">
        <v>2444</v>
      </c>
      <c r="P95" s="153"/>
      <c r="Q95" s="162">
        <v>44470.597557870373</v>
      </c>
    </row>
    <row r="96" spans="1:17" ht="18" x14ac:dyDescent="0.25">
      <c r="A96" s="141" t="str">
        <f>VLOOKUP(E96,'LISTADO ATM'!$A$2:$C$901,3,0)</f>
        <v>DISTRITO NACIONAL</v>
      </c>
      <c r="B96" s="154" t="s">
        <v>2811</v>
      </c>
      <c r="C96" s="94">
        <v>44470.403449074074</v>
      </c>
      <c r="D96" s="94" t="s">
        <v>2440</v>
      </c>
      <c r="E96" s="156">
        <v>868</v>
      </c>
      <c r="F96" s="154" t="str">
        <f>VLOOKUP(E96,VIP!$A$2:$O16471,2,0)</f>
        <v>DRBR868</v>
      </c>
      <c r="G96" s="141" t="str">
        <f>VLOOKUP(E96,'LISTADO ATM'!$A$2:$B$900,2,0)</f>
        <v xml:space="preserve">ATM Casino Diamante </v>
      </c>
      <c r="H96" s="141" t="str">
        <f>VLOOKUP(E96,VIP!$A$2:$O21432,7,FALSE)</f>
        <v>Si</v>
      </c>
      <c r="I96" s="141" t="str">
        <f>VLOOKUP(E96,VIP!$A$2:$O13397,8,FALSE)</f>
        <v>Si</v>
      </c>
      <c r="J96" s="141" t="str">
        <f>VLOOKUP(E96,VIP!$A$2:$O13347,8,FALSE)</f>
        <v>Si</v>
      </c>
      <c r="K96" s="141" t="str">
        <f>VLOOKUP(E96,VIP!$A$2:$O16921,6,0)</f>
        <v>NO</v>
      </c>
      <c r="L96" s="153" t="s">
        <v>2409</v>
      </c>
      <c r="M96" s="93" t="s">
        <v>2437</v>
      </c>
      <c r="N96" s="93" t="s">
        <v>2443</v>
      </c>
      <c r="O96" s="141" t="s">
        <v>2444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DISTRITO NACIONAL</v>
      </c>
      <c r="B97" s="154" t="s">
        <v>2812</v>
      </c>
      <c r="C97" s="94">
        <v>44470.402083333334</v>
      </c>
      <c r="D97" s="94" t="s">
        <v>2440</v>
      </c>
      <c r="E97" s="156">
        <v>629</v>
      </c>
      <c r="F97" s="154" t="str">
        <f>VLOOKUP(E97,VIP!$A$2:$O16472,2,0)</f>
        <v>DRBR24M</v>
      </c>
      <c r="G97" s="141" t="str">
        <f>VLOOKUP(E97,'LISTADO ATM'!$A$2:$B$900,2,0)</f>
        <v xml:space="preserve">ATM Oficina Americana Independencia I </v>
      </c>
      <c r="H97" s="141" t="str">
        <f>VLOOKUP(E97,VIP!$A$2:$O21433,7,FALSE)</f>
        <v>Si</v>
      </c>
      <c r="I97" s="141" t="str">
        <f>VLOOKUP(E97,VIP!$A$2:$O13398,8,FALSE)</f>
        <v>Si</v>
      </c>
      <c r="J97" s="141" t="str">
        <f>VLOOKUP(E97,VIP!$A$2:$O13348,8,FALSE)</f>
        <v>Si</v>
      </c>
      <c r="K97" s="141" t="str">
        <f>VLOOKUP(E97,VIP!$A$2:$O16922,6,0)</f>
        <v>SI</v>
      </c>
      <c r="L97" s="153" t="s">
        <v>2409</v>
      </c>
      <c r="M97" s="161" t="s">
        <v>2530</v>
      </c>
      <c r="N97" s="93" t="s">
        <v>2443</v>
      </c>
      <c r="O97" s="141" t="s">
        <v>2444</v>
      </c>
      <c r="P97" s="153"/>
      <c r="Q97" s="162">
        <v>44470.598576388889</v>
      </c>
    </row>
    <row r="98" spans="1:17" ht="18" x14ac:dyDescent="0.25">
      <c r="A98" s="141" t="str">
        <f>VLOOKUP(E98,'LISTADO ATM'!$A$2:$C$901,3,0)</f>
        <v>DISTRITO NACIONAL</v>
      </c>
      <c r="B98" s="154" t="s">
        <v>2813</v>
      </c>
      <c r="C98" s="94">
        <v>44470.400381944448</v>
      </c>
      <c r="D98" s="94" t="s">
        <v>2459</v>
      </c>
      <c r="E98" s="156">
        <v>743</v>
      </c>
      <c r="F98" s="154" t="str">
        <f>VLOOKUP(E98,VIP!$A$2:$O16473,2,0)</f>
        <v>DRBR287</v>
      </c>
      <c r="G98" s="141" t="str">
        <f>VLOOKUP(E98,'LISTADO ATM'!$A$2:$B$900,2,0)</f>
        <v xml:space="preserve">ATM Oficina Los Frailes </v>
      </c>
      <c r="H98" s="141" t="str">
        <f>VLOOKUP(E98,VIP!$A$2:$O21434,7,FALSE)</f>
        <v>Si</v>
      </c>
      <c r="I98" s="141" t="str">
        <f>VLOOKUP(E98,VIP!$A$2:$O13399,8,FALSE)</f>
        <v>Si</v>
      </c>
      <c r="J98" s="141" t="str">
        <f>VLOOKUP(E98,VIP!$A$2:$O13349,8,FALSE)</f>
        <v>Si</v>
      </c>
      <c r="K98" s="141" t="str">
        <f>VLOOKUP(E98,VIP!$A$2:$O16923,6,0)</f>
        <v>SI</v>
      </c>
      <c r="L98" s="153" t="s">
        <v>2409</v>
      </c>
      <c r="M98" s="93" t="s">
        <v>2437</v>
      </c>
      <c r="N98" s="93" t="s">
        <v>2443</v>
      </c>
      <c r="O98" s="141" t="s">
        <v>2612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SUR</v>
      </c>
      <c r="B99" s="154" t="s">
        <v>2814</v>
      </c>
      <c r="C99" s="94">
        <v>44470.399548611109</v>
      </c>
      <c r="D99" s="94" t="s">
        <v>2440</v>
      </c>
      <c r="E99" s="156">
        <v>873</v>
      </c>
      <c r="F99" s="154" t="str">
        <f>VLOOKUP(E99,VIP!$A$2:$O16474,2,0)</f>
        <v>DRBR873</v>
      </c>
      <c r="G99" s="141" t="str">
        <f>VLOOKUP(E99,'LISTADO ATM'!$A$2:$B$900,2,0)</f>
        <v xml:space="preserve">ATM Centro de Caja San Cristóbal II </v>
      </c>
      <c r="H99" s="141" t="str">
        <f>VLOOKUP(E99,VIP!$A$2:$O21435,7,FALSE)</f>
        <v>Si</v>
      </c>
      <c r="I99" s="141" t="str">
        <f>VLOOKUP(E99,VIP!$A$2:$O13400,8,FALSE)</f>
        <v>Si</v>
      </c>
      <c r="J99" s="141" t="str">
        <f>VLOOKUP(E99,VIP!$A$2:$O13350,8,FALSE)</f>
        <v>Si</v>
      </c>
      <c r="K99" s="141" t="str">
        <f>VLOOKUP(E99,VIP!$A$2:$O16924,6,0)</f>
        <v>SI</v>
      </c>
      <c r="L99" s="153" t="s">
        <v>2409</v>
      </c>
      <c r="M99" s="93" t="s">
        <v>2437</v>
      </c>
      <c r="N99" s="93" t="s">
        <v>2443</v>
      </c>
      <c r="O99" s="141" t="s">
        <v>2444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SUR</v>
      </c>
      <c r="B100" s="154" t="s">
        <v>2815</v>
      </c>
      <c r="C100" s="94">
        <v>44470.398541666669</v>
      </c>
      <c r="D100" s="94" t="s">
        <v>2459</v>
      </c>
      <c r="E100" s="156">
        <v>984</v>
      </c>
      <c r="F100" s="154" t="str">
        <f>VLOOKUP(E100,VIP!$A$2:$O16475,2,0)</f>
        <v>DRBR984</v>
      </c>
      <c r="G100" s="141" t="str">
        <f>VLOOKUP(E100,'LISTADO ATM'!$A$2:$B$900,2,0)</f>
        <v xml:space="preserve">ATM Oficina Neiba II </v>
      </c>
      <c r="H100" s="141" t="str">
        <f>VLOOKUP(E100,VIP!$A$2:$O21436,7,FALSE)</f>
        <v>Si</v>
      </c>
      <c r="I100" s="141" t="str">
        <f>VLOOKUP(E100,VIP!$A$2:$O13401,8,FALSE)</f>
        <v>Si</v>
      </c>
      <c r="J100" s="141" t="str">
        <f>VLOOKUP(E100,VIP!$A$2:$O13351,8,FALSE)</f>
        <v>Si</v>
      </c>
      <c r="K100" s="141" t="str">
        <f>VLOOKUP(E100,VIP!$A$2:$O16925,6,0)</f>
        <v>NO</v>
      </c>
      <c r="L100" s="153" t="s">
        <v>2409</v>
      </c>
      <c r="M100" s="161" t="s">
        <v>2530</v>
      </c>
      <c r="N100" s="93" t="s">
        <v>2443</v>
      </c>
      <c r="O100" s="141" t="s">
        <v>2612</v>
      </c>
      <c r="P100" s="153"/>
      <c r="Q100" s="162">
        <v>44470.598715277774</v>
      </c>
    </row>
    <row r="101" spans="1:17" ht="18" x14ac:dyDescent="0.25">
      <c r="A101" s="141" t="str">
        <f>VLOOKUP(E101,'LISTADO ATM'!$A$2:$C$901,3,0)</f>
        <v>NORTE</v>
      </c>
      <c r="B101" s="154" t="s">
        <v>2816</v>
      </c>
      <c r="C101" s="94">
        <v>44470.373460648145</v>
      </c>
      <c r="D101" s="94" t="s">
        <v>2660</v>
      </c>
      <c r="E101" s="156">
        <v>40</v>
      </c>
      <c r="F101" s="154" t="str">
        <f>VLOOKUP(E101,VIP!$A$2:$O16476,2,0)</f>
        <v>DRBR040</v>
      </c>
      <c r="G101" s="141" t="str">
        <f>VLOOKUP(E101,'LISTADO ATM'!$A$2:$B$900,2,0)</f>
        <v xml:space="preserve">ATM Oficina El Puñal </v>
      </c>
      <c r="H101" s="141" t="str">
        <f>VLOOKUP(E101,VIP!$A$2:$O21437,7,FALSE)</f>
        <v>Si</v>
      </c>
      <c r="I101" s="141" t="str">
        <f>VLOOKUP(E101,VIP!$A$2:$O13402,8,FALSE)</f>
        <v>Si</v>
      </c>
      <c r="J101" s="141" t="str">
        <f>VLOOKUP(E101,VIP!$A$2:$O13352,8,FALSE)</f>
        <v>Si</v>
      </c>
      <c r="K101" s="141" t="str">
        <f>VLOOKUP(E101,VIP!$A$2:$O16926,6,0)</f>
        <v>NO</v>
      </c>
      <c r="L101" s="153" t="s">
        <v>2409</v>
      </c>
      <c r="M101" s="93" t="s">
        <v>2437</v>
      </c>
      <c r="N101" s="93" t="s">
        <v>2443</v>
      </c>
      <c r="O101" s="141" t="s">
        <v>2659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SUR</v>
      </c>
      <c r="B102" s="154" t="s">
        <v>2817</v>
      </c>
      <c r="C102" s="94">
        <v>44470.371967592589</v>
      </c>
      <c r="D102" s="94" t="s">
        <v>2459</v>
      </c>
      <c r="E102" s="156">
        <v>881</v>
      </c>
      <c r="F102" s="154" t="str">
        <f>VLOOKUP(E102,VIP!$A$2:$O16477,2,0)</f>
        <v>DRBR881</v>
      </c>
      <c r="G102" s="141" t="str">
        <f>VLOOKUP(E102,'LISTADO ATM'!$A$2:$B$900,2,0)</f>
        <v xml:space="preserve">ATM UNP Yaguate (San Cristóbal) </v>
      </c>
      <c r="H102" s="141" t="str">
        <f>VLOOKUP(E102,VIP!$A$2:$O21438,7,FALSE)</f>
        <v>Si</v>
      </c>
      <c r="I102" s="141" t="str">
        <f>VLOOKUP(E102,VIP!$A$2:$O13403,8,FALSE)</f>
        <v>Si</v>
      </c>
      <c r="J102" s="141" t="str">
        <f>VLOOKUP(E102,VIP!$A$2:$O13353,8,FALSE)</f>
        <v>Si</v>
      </c>
      <c r="K102" s="141" t="str">
        <f>VLOOKUP(E102,VIP!$A$2:$O16927,6,0)</f>
        <v>NO</v>
      </c>
      <c r="L102" s="153" t="s">
        <v>2409</v>
      </c>
      <c r="M102" s="93" t="s">
        <v>2437</v>
      </c>
      <c r="N102" s="93" t="s">
        <v>2443</v>
      </c>
      <c r="O102" s="141" t="s">
        <v>2612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SUR</v>
      </c>
      <c r="B103" s="154" t="s">
        <v>2818</v>
      </c>
      <c r="C103" s="94">
        <v>44470.370347222219</v>
      </c>
      <c r="D103" s="94" t="s">
        <v>2459</v>
      </c>
      <c r="E103" s="156">
        <v>182</v>
      </c>
      <c r="F103" s="154" t="str">
        <f>VLOOKUP(E103,VIP!$A$2:$O16478,2,0)</f>
        <v>DRBR182</v>
      </c>
      <c r="G103" s="141" t="str">
        <f>VLOOKUP(E103,'LISTADO ATM'!$A$2:$B$900,2,0)</f>
        <v xml:space="preserve">ATM Barahona Comb </v>
      </c>
      <c r="H103" s="141" t="str">
        <f>VLOOKUP(E103,VIP!$A$2:$O21439,7,FALSE)</f>
        <v>Si</v>
      </c>
      <c r="I103" s="141" t="str">
        <f>VLOOKUP(E103,VIP!$A$2:$O13404,8,FALSE)</f>
        <v>Si</v>
      </c>
      <c r="J103" s="141" t="str">
        <f>VLOOKUP(E103,VIP!$A$2:$O13354,8,FALSE)</f>
        <v>Si</v>
      </c>
      <c r="K103" s="141" t="str">
        <f>VLOOKUP(E103,VIP!$A$2:$O16928,6,0)</f>
        <v>NO</v>
      </c>
      <c r="L103" s="153" t="s">
        <v>2409</v>
      </c>
      <c r="M103" s="161" t="s">
        <v>2530</v>
      </c>
      <c r="N103" s="93" t="s">
        <v>2443</v>
      </c>
      <c r="O103" s="141" t="s">
        <v>2612</v>
      </c>
      <c r="P103" s="153"/>
      <c r="Q103" s="162">
        <v>44470.598321759258</v>
      </c>
    </row>
    <row r="104" spans="1:17" ht="18" x14ac:dyDescent="0.25">
      <c r="A104" s="141" t="str">
        <f>VLOOKUP(E104,'LISTADO ATM'!$A$2:$C$901,3,0)</f>
        <v>NORTE</v>
      </c>
      <c r="B104" s="154" t="s">
        <v>2819</v>
      </c>
      <c r="C104" s="94">
        <v>44470.36928240741</v>
      </c>
      <c r="D104" s="94" t="s">
        <v>2660</v>
      </c>
      <c r="E104" s="156">
        <v>632</v>
      </c>
      <c r="F104" s="154" t="str">
        <f>VLOOKUP(E104,VIP!$A$2:$O16479,2,0)</f>
        <v>DRBR263</v>
      </c>
      <c r="G104" s="141" t="str">
        <f>VLOOKUP(E104,'LISTADO ATM'!$A$2:$B$900,2,0)</f>
        <v xml:space="preserve">ATM Autobanco Gurabo </v>
      </c>
      <c r="H104" s="141" t="str">
        <f>VLOOKUP(E104,VIP!$A$2:$O21440,7,FALSE)</f>
        <v>Si</v>
      </c>
      <c r="I104" s="141" t="str">
        <f>VLOOKUP(E104,VIP!$A$2:$O13405,8,FALSE)</f>
        <v>Si</v>
      </c>
      <c r="J104" s="141" t="str">
        <f>VLOOKUP(E104,VIP!$A$2:$O13355,8,FALSE)</f>
        <v>Si</v>
      </c>
      <c r="K104" s="141" t="str">
        <f>VLOOKUP(E104,VIP!$A$2:$O16929,6,0)</f>
        <v>NO</v>
      </c>
      <c r="L104" s="153" t="s">
        <v>2409</v>
      </c>
      <c r="M104" s="161" t="s">
        <v>2530</v>
      </c>
      <c r="N104" s="93" t="s">
        <v>2443</v>
      </c>
      <c r="O104" s="141" t="s">
        <v>2659</v>
      </c>
      <c r="P104" s="153"/>
      <c r="Q104" s="162">
        <v>44470.598506944443</v>
      </c>
    </row>
    <row r="105" spans="1:17" ht="18" x14ac:dyDescent="0.25">
      <c r="A105" s="141" t="str">
        <f>VLOOKUP(E105,'LISTADO ATM'!$A$2:$C$901,3,0)</f>
        <v>DISTRITO NACIONAL</v>
      </c>
      <c r="B105" s="154" t="s">
        <v>2820</v>
      </c>
      <c r="C105" s="94">
        <v>44470.364988425928</v>
      </c>
      <c r="D105" s="94" t="s">
        <v>2459</v>
      </c>
      <c r="E105" s="156">
        <v>234</v>
      </c>
      <c r="F105" s="154" t="str">
        <f>VLOOKUP(E105,VIP!$A$2:$O16480,2,0)</f>
        <v>DRBR234</v>
      </c>
      <c r="G105" s="141" t="str">
        <f>VLOOKUP(E105,'LISTADO ATM'!$A$2:$B$900,2,0)</f>
        <v xml:space="preserve">ATM Oficina Boca Chica I </v>
      </c>
      <c r="H105" s="141" t="str">
        <f>VLOOKUP(E105,VIP!$A$2:$O21441,7,FALSE)</f>
        <v>Si</v>
      </c>
      <c r="I105" s="141" t="str">
        <f>VLOOKUP(E105,VIP!$A$2:$O13406,8,FALSE)</f>
        <v>Si</v>
      </c>
      <c r="J105" s="141" t="str">
        <f>VLOOKUP(E105,VIP!$A$2:$O13356,8,FALSE)</f>
        <v>Si</v>
      </c>
      <c r="K105" s="141" t="str">
        <f>VLOOKUP(E105,VIP!$A$2:$O16930,6,0)</f>
        <v>NO</v>
      </c>
      <c r="L105" s="153" t="s">
        <v>2409</v>
      </c>
      <c r="M105" s="161" t="s">
        <v>2530</v>
      </c>
      <c r="N105" s="93" t="s">
        <v>2443</v>
      </c>
      <c r="O105" s="141" t="s">
        <v>2612</v>
      </c>
      <c r="P105" s="153"/>
      <c r="Q105" s="162">
        <v>44470.599398148152</v>
      </c>
    </row>
    <row r="106" spans="1:17" ht="18" x14ac:dyDescent="0.25">
      <c r="A106" s="141" t="str">
        <f>VLOOKUP(E106,'LISTADO ATM'!$A$2:$C$901,3,0)</f>
        <v>NORTE</v>
      </c>
      <c r="B106" s="154" t="s">
        <v>2632</v>
      </c>
      <c r="C106" s="94">
        <v>44469.380752314813</v>
      </c>
      <c r="D106" s="94" t="s">
        <v>2459</v>
      </c>
      <c r="E106" s="156">
        <v>157</v>
      </c>
      <c r="F106" s="154" t="str">
        <f>VLOOKUP(E106,VIP!$A$2:$O16481,2,0)</f>
        <v>DRBR157</v>
      </c>
      <c r="G106" s="141" t="str">
        <f>VLOOKUP(E106,'LISTADO ATM'!$A$2:$B$900,2,0)</f>
        <v xml:space="preserve">ATM Oficina Samaná </v>
      </c>
      <c r="H106" s="141" t="str">
        <f>VLOOKUP(E106,VIP!$A$2:$O21442,7,FALSE)</f>
        <v>Si</v>
      </c>
      <c r="I106" s="141" t="str">
        <f>VLOOKUP(E106,VIP!$A$2:$O13407,8,FALSE)</f>
        <v>Si</v>
      </c>
      <c r="J106" s="141" t="str">
        <f>VLOOKUP(E106,VIP!$A$2:$O13357,8,FALSE)</f>
        <v>Si</v>
      </c>
      <c r="K106" s="141" t="str">
        <f>VLOOKUP(E106,VIP!$A$2:$O16931,6,0)</f>
        <v>SI</v>
      </c>
      <c r="L106" s="153" t="s">
        <v>2633</v>
      </c>
      <c r="M106" s="93" t="s">
        <v>2437</v>
      </c>
      <c r="N106" s="93" t="s">
        <v>2443</v>
      </c>
      <c r="O106" s="141" t="s">
        <v>2634</v>
      </c>
      <c r="P106" s="153"/>
      <c r="Q106" s="93" t="s">
        <v>2633</v>
      </c>
    </row>
    <row r="107" spans="1:17" ht="18" x14ac:dyDescent="0.25">
      <c r="A107" s="141" t="str">
        <f>VLOOKUP(E107,'LISTADO ATM'!$A$2:$C$901,3,0)</f>
        <v>ESTE</v>
      </c>
      <c r="B107" s="154" t="s">
        <v>2719</v>
      </c>
      <c r="C107" s="94">
        <v>44470.014548611114</v>
      </c>
      <c r="D107" s="94" t="s">
        <v>2174</v>
      </c>
      <c r="E107" s="156">
        <v>630</v>
      </c>
      <c r="F107" s="154" t="str">
        <f>VLOOKUP(E107,VIP!$A$2:$O16482,2,0)</f>
        <v>DRBR112</v>
      </c>
      <c r="G107" s="141" t="str">
        <f>VLOOKUP(E107,'LISTADO ATM'!$A$2:$B$900,2,0)</f>
        <v xml:space="preserve">ATM Oficina Plaza Zaglul (SPM) </v>
      </c>
      <c r="H107" s="141" t="str">
        <f>VLOOKUP(E107,VIP!$A$2:$O21443,7,FALSE)</f>
        <v>Si</v>
      </c>
      <c r="I107" s="141" t="str">
        <f>VLOOKUP(E107,VIP!$A$2:$O13408,8,FALSE)</f>
        <v>Si</v>
      </c>
      <c r="J107" s="141" t="str">
        <f>VLOOKUP(E107,VIP!$A$2:$O13358,8,FALSE)</f>
        <v>Si</v>
      </c>
      <c r="K107" s="141" t="str">
        <f>VLOOKUP(E107,VIP!$A$2:$O16932,6,0)</f>
        <v>NO</v>
      </c>
      <c r="L107" s="153" t="s">
        <v>2627</v>
      </c>
      <c r="M107" s="161" t="s">
        <v>2530</v>
      </c>
      <c r="N107" s="93" t="s">
        <v>2443</v>
      </c>
      <c r="O107" s="141" t="s">
        <v>2445</v>
      </c>
      <c r="P107" s="153"/>
      <c r="Q107" s="162">
        <v>44470.596886574072</v>
      </c>
    </row>
    <row r="108" spans="1:17" ht="18" x14ac:dyDescent="0.25">
      <c r="A108" s="141" t="str">
        <f>VLOOKUP(E108,'LISTADO ATM'!$A$2:$C$901,3,0)</f>
        <v>DISTRITO NACIONAL</v>
      </c>
      <c r="B108" s="154" t="s">
        <v>2721</v>
      </c>
      <c r="C108" s="94">
        <v>44470.016215277778</v>
      </c>
      <c r="D108" s="94" t="s">
        <v>2174</v>
      </c>
      <c r="E108" s="156">
        <v>314</v>
      </c>
      <c r="F108" s="154" t="str">
        <f>VLOOKUP(E108,VIP!$A$2:$O16483,2,0)</f>
        <v>DRBR314</v>
      </c>
      <c r="G108" s="141" t="str">
        <f>VLOOKUP(E108,'LISTADO ATM'!$A$2:$B$900,2,0)</f>
        <v xml:space="preserve">ATM UNP Cambita Garabito (San Cristóbal) </v>
      </c>
      <c r="H108" s="141" t="str">
        <f>VLOOKUP(E108,VIP!$A$2:$O21444,7,FALSE)</f>
        <v>Si</v>
      </c>
      <c r="I108" s="141" t="str">
        <f>VLOOKUP(E108,VIP!$A$2:$O13409,8,FALSE)</f>
        <v>Si</v>
      </c>
      <c r="J108" s="141" t="str">
        <f>VLOOKUP(E108,VIP!$A$2:$O13359,8,FALSE)</f>
        <v>Si</v>
      </c>
      <c r="K108" s="141" t="str">
        <f>VLOOKUP(E108,VIP!$A$2:$O16933,6,0)</f>
        <v>NO</v>
      </c>
      <c r="L108" s="153" t="s">
        <v>2627</v>
      </c>
      <c r="M108" s="93" t="s">
        <v>2437</v>
      </c>
      <c r="N108" s="93" t="s">
        <v>2443</v>
      </c>
      <c r="O108" s="141" t="s">
        <v>2445</v>
      </c>
      <c r="P108" s="153"/>
      <c r="Q108" s="93" t="s">
        <v>2627</v>
      </c>
    </row>
    <row r="109" spans="1:17" ht="18" x14ac:dyDescent="0.25">
      <c r="A109" s="141" t="str">
        <f>VLOOKUP(E109,'LISTADO ATM'!$A$2:$C$901,3,0)</f>
        <v>SUR</v>
      </c>
      <c r="B109" s="154" t="s">
        <v>2630</v>
      </c>
      <c r="C109" s="94">
        <v>44469.413263888891</v>
      </c>
      <c r="D109" s="94" t="s">
        <v>2440</v>
      </c>
      <c r="E109" s="156">
        <v>311</v>
      </c>
      <c r="F109" s="154" t="str">
        <f>VLOOKUP(E109,VIP!$A$2:$O16484,2,0)</f>
        <v>DRBR381</v>
      </c>
      <c r="G109" s="141" t="str">
        <f>VLOOKUP(E109,'LISTADO ATM'!$A$2:$B$900,2,0)</f>
        <v>ATM Plaza Eroski</v>
      </c>
      <c r="H109" s="141" t="str">
        <f>VLOOKUP(E109,VIP!$A$2:$O21445,7,FALSE)</f>
        <v>Si</v>
      </c>
      <c r="I109" s="141" t="str">
        <f>VLOOKUP(E109,VIP!$A$2:$O13410,8,FALSE)</f>
        <v>Si</v>
      </c>
      <c r="J109" s="141" t="str">
        <f>VLOOKUP(E109,VIP!$A$2:$O13360,8,FALSE)</f>
        <v>Si</v>
      </c>
      <c r="K109" s="141" t="str">
        <f>VLOOKUP(E109,VIP!$A$2:$O16934,6,0)</f>
        <v>NO</v>
      </c>
      <c r="L109" s="153" t="s">
        <v>2433</v>
      </c>
      <c r="M109" s="161" t="s">
        <v>2530</v>
      </c>
      <c r="N109" s="93" t="s">
        <v>2443</v>
      </c>
      <c r="O109" s="141" t="s">
        <v>2444</v>
      </c>
      <c r="P109" s="153"/>
      <c r="Q109" s="162">
        <v>44470.593449074076</v>
      </c>
    </row>
    <row r="110" spans="1:17" ht="18" x14ac:dyDescent="0.25">
      <c r="A110" s="141" t="str">
        <f>VLOOKUP(E110,'LISTADO ATM'!$A$2:$C$901,3,0)</f>
        <v>DISTRITO NACIONAL</v>
      </c>
      <c r="B110" s="154" t="s">
        <v>2654</v>
      </c>
      <c r="C110" s="94">
        <v>44469.591469907406</v>
      </c>
      <c r="D110" s="94" t="s">
        <v>2440</v>
      </c>
      <c r="E110" s="156">
        <v>570</v>
      </c>
      <c r="F110" s="154" t="str">
        <f>VLOOKUP(E110,VIP!$A$2:$O16485,2,0)</f>
        <v>DRBR478</v>
      </c>
      <c r="G110" s="141" t="str">
        <f>VLOOKUP(E110,'LISTADO ATM'!$A$2:$B$900,2,0)</f>
        <v xml:space="preserve">ATM S/M Liverpool Villa Mella </v>
      </c>
      <c r="H110" s="141" t="str">
        <f>VLOOKUP(E110,VIP!$A$2:$O21446,7,FALSE)</f>
        <v>Si</v>
      </c>
      <c r="I110" s="141" t="str">
        <f>VLOOKUP(E110,VIP!$A$2:$O13411,8,FALSE)</f>
        <v>Si</v>
      </c>
      <c r="J110" s="141" t="str">
        <f>VLOOKUP(E110,VIP!$A$2:$O13361,8,FALSE)</f>
        <v>Si</v>
      </c>
      <c r="K110" s="141" t="str">
        <f>VLOOKUP(E110,VIP!$A$2:$O16935,6,0)</f>
        <v>NO</v>
      </c>
      <c r="L110" s="153" t="s">
        <v>2433</v>
      </c>
      <c r="M110" s="93" t="s">
        <v>2437</v>
      </c>
      <c r="N110" s="93" t="s">
        <v>2443</v>
      </c>
      <c r="O110" s="141" t="s">
        <v>2444</v>
      </c>
      <c r="P110" s="153"/>
      <c r="Q110" s="93" t="s">
        <v>2433</v>
      </c>
    </row>
    <row r="111" spans="1:17" ht="18" x14ac:dyDescent="0.25">
      <c r="A111" s="141" t="str">
        <f>VLOOKUP(E111,'LISTADO ATM'!$A$2:$C$901,3,0)</f>
        <v>DISTRITO NACIONAL</v>
      </c>
      <c r="B111" s="154" t="s">
        <v>2638</v>
      </c>
      <c r="C111" s="94">
        <v>44469.629803240743</v>
      </c>
      <c r="D111" s="94" t="s">
        <v>2440</v>
      </c>
      <c r="E111" s="156">
        <v>810</v>
      </c>
      <c r="F111" s="154" t="str">
        <f>VLOOKUP(E111,VIP!$A$2:$O16486,2,0)</f>
        <v>DRBR810</v>
      </c>
      <c r="G111" s="141" t="str">
        <f>VLOOKUP(E111,'LISTADO ATM'!$A$2:$B$900,2,0)</f>
        <v xml:space="preserve">ATM UNP Multicentro La Sirena José Contreras </v>
      </c>
      <c r="H111" s="141" t="str">
        <f>VLOOKUP(E111,VIP!$A$2:$O21447,7,FALSE)</f>
        <v>Si</v>
      </c>
      <c r="I111" s="141" t="str">
        <f>VLOOKUP(E111,VIP!$A$2:$O13412,8,FALSE)</f>
        <v>Si</v>
      </c>
      <c r="J111" s="141" t="str">
        <f>VLOOKUP(E111,VIP!$A$2:$O13362,8,FALSE)</f>
        <v>Si</v>
      </c>
      <c r="K111" s="141" t="str">
        <f>VLOOKUP(E111,VIP!$A$2:$O16936,6,0)</f>
        <v>NO</v>
      </c>
      <c r="L111" s="153" t="s">
        <v>2433</v>
      </c>
      <c r="M111" s="161" t="s">
        <v>2530</v>
      </c>
      <c r="N111" s="93" t="s">
        <v>2443</v>
      </c>
      <c r="O111" s="141" t="s">
        <v>2444</v>
      </c>
      <c r="P111" s="153"/>
      <c r="Q111" s="162">
        <v>44470.599618055552</v>
      </c>
    </row>
    <row r="112" spans="1:17" ht="18" x14ac:dyDescent="0.25">
      <c r="A112" s="141" t="str">
        <f>VLOOKUP(E112,'LISTADO ATM'!$A$2:$C$901,3,0)</f>
        <v>DISTRITO NACIONAL</v>
      </c>
      <c r="B112" s="154" t="s">
        <v>2636</v>
      </c>
      <c r="C112" s="94">
        <v>44469.634733796294</v>
      </c>
      <c r="D112" s="94" t="s">
        <v>2440</v>
      </c>
      <c r="E112" s="156">
        <v>676</v>
      </c>
      <c r="F112" s="154" t="str">
        <f>VLOOKUP(E112,VIP!$A$2:$O16487,2,0)</f>
        <v>DRBR676</v>
      </c>
      <c r="G112" s="141" t="str">
        <f>VLOOKUP(E112,'LISTADO ATM'!$A$2:$B$900,2,0)</f>
        <v>ATM S/M Bravo Colina Del Oeste</v>
      </c>
      <c r="H112" s="141" t="str">
        <f>VLOOKUP(E112,VIP!$A$2:$O21448,7,FALSE)</f>
        <v>Si</v>
      </c>
      <c r="I112" s="141" t="str">
        <f>VLOOKUP(E112,VIP!$A$2:$O13413,8,FALSE)</f>
        <v>Si</v>
      </c>
      <c r="J112" s="141" t="str">
        <f>VLOOKUP(E112,VIP!$A$2:$O13363,8,FALSE)</f>
        <v>Si</v>
      </c>
      <c r="K112" s="141" t="str">
        <f>VLOOKUP(E112,VIP!$A$2:$O16937,6,0)</f>
        <v>NO</v>
      </c>
      <c r="L112" s="153" t="s">
        <v>2433</v>
      </c>
      <c r="M112" s="161" t="s">
        <v>2530</v>
      </c>
      <c r="N112" s="93" t="s">
        <v>2443</v>
      </c>
      <c r="O112" s="141" t="s">
        <v>2444</v>
      </c>
      <c r="P112" s="153"/>
      <c r="Q112" s="162">
        <v>44470.599895833337</v>
      </c>
    </row>
    <row r="113" spans="1:17" ht="18" x14ac:dyDescent="0.25">
      <c r="A113" s="141" t="str">
        <f>VLOOKUP(E113,'LISTADO ATM'!$A$2:$C$901,3,0)</f>
        <v>DISTRITO NACIONAL</v>
      </c>
      <c r="B113" s="154" t="s">
        <v>2664</v>
      </c>
      <c r="C113" s="94">
        <v>44469.68167824074</v>
      </c>
      <c r="D113" s="94" t="s">
        <v>2440</v>
      </c>
      <c r="E113" s="156">
        <v>970</v>
      </c>
      <c r="F113" s="154" t="str">
        <f>VLOOKUP(E113,VIP!$A$2:$O16488,2,0)</f>
        <v>DRBR970</v>
      </c>
      <c r="G113" s="141" t="str">
        <f>VLOOKUP(E113,'LISTADO ATM'!$A$2:$B$900,2,0)</f>
        <v xml:space="preserve">ATM S/M Olé Haina </v>
      </c>
      <c r="H113" s="141" t="str">
        <f>VLOOKUP(E113,VIP!$A$2:$O21449,7,FALSE)</f>
        <v>Si</v>
      </c>
      <c r="I113" s="141" t="str">
        <f>VLOOKUP(E113,VIP!$A$2:$O13414,8,FALSE)</f>
        <v>Si</v>
      </c>
      <c r="J113" s="141" t="str">
        <f>VLOOKUP(E113,VIP!$A$2:$O13364,8,FALSE)</f>
        <v>Si</v>
      </c>
      <c r="K113" s="141" t="str">
        <f>VLOOKUP(E113,VIP!$A$2:$O16938,6,0)</f>
        <v>NO</v>
      </c>
      <c r="L113" s="153" t="s">
        <v>2433</v>
      </c>
      <c r="M113" s="161" t="s">
        <v>2530</v>
      </c>
      <c r="N113" s="93" t="s">
        <v>2443</v>
      </c>
      <c r="O113" s="141" t="s">
        <v>2444</v>
      </c>
      <c r="P113" s="153"/>
      <c r="Q113" s="162">
        <v>44470.608912037038</v>
      </c>
    </row>
    <row r="114" spans="1:17" s="119" customFormat="1" ht="18" x14ac:dyDescent="0.25">
      <c r="A114" s="141" t="str">
        <f>VLOOKUP(E114,'LISTADO ATM'!$A$2:$C$901,3,0)</f>
        <v>ESTE</v>
      </c>
      <c r="B114" s="154" t="s">
        <v>2672</v>
      </c>
      <c r="C114" s="94">
        <v>44469.759247685186</v>
      </c>
      <c r="D114" s="94" t="s">
        <v>2440</v>
      </c>
      <c r="E114" s="156">
        <v>842</v>
      </c>
      <c r="F114" s="154" t="str">
        <f>VLOOKUP(E114,VIP!$A$2:$O16489,2,0)</f>
        <v>DRBR842</v>
      </c>
      <c r="G114" s="141" t="str">
        <f>VLOOKUP(E114,'LISTADO ATM'!$A$2:$B$900,2,0)</f>
        <v xml:space="preserve">ATM Plaza Orense II (La Romana) </v>
      </c>
      <c r="H114" s="141" t="str">
        <f>VLOOKUP(E114,VIP!$A$2:$O21450,7,FALSE)</f>
        <v>Si</v>
      </c>
      <c r="I114" s="141" t="str">
        <f>VLOOKUP(E114,VIP!$A$2:$O13415,8,FALSE)</f>
        <v>Si</v>
      </c>
      <c r="J114" s="141" t="str">
        <f>VLOOKUP(E114,VIP!$A$2:$O13365,8,FALSE)</f>
        <v>Si</v>
      </c>
      <c r="K114" s="141" t="str">
        <f>VLOOKUP(E114,VIP!$A$2:$O16939,6,0)</f>
        <v>NO</v>
      </c>
      <c r="L114" s="153" t="s">
        <v>2433</v>
      </c>
      <c r="M114" s="161" t="s">
        <v>2530</v>
      </c>
      <c r="N114" s="93" t="s">
        <v>2443</v>
      </c>
      <c r="O114" s="141" t="s">
        <v>2444</v>
      </c>
      <c r="P114" s="153"/>
      <c r="Q114" s="162">
        <v>44470.610532407409</v>
      </c>
    </row>
    <row r="115" spans="1:17" s="119" customFormat="1" ht="18" x14ac:dyDescent="0.25">
      <c r="A115" s="141" t="str">
        <f>VLOOKUP(E115,'LISTADO ATM'!$A$2:$C$901,3,0)</f>
        <v>NORTE</v>
      </c>
      <c r="B115" s="154" t="s">
        <v>2679</v>
      </c>
      <c r="C115" s="94">
        <v>44469.774444444447</v>
      </c>
      <c r="D115" s="94" t="s">
        <v>2660</v>
      </c>
      <c r="E115" s="156">
        <v>88</v>
      </c>
      <c r="F115" s="154" t="str">
        <f>VLOOKUP(E115,VIP!$A$2:$O16490,2,0)</f>
        <v>DRBR088</v>
      </c>
      <c r="G115" s="141" t="str">
        <f>VLOOKUP(E115,'LISTADO ATM'!$A$2:$B$900,2,0)</f>
        <v xml:space="preserve">ATM S/M La Fuente (Santiago) </v>
      </c>
      <c r="H115" s="141" t="str">
        <f>VLOOKUP(E115,VIP!$A$2:$O21451,7,FALSE)</f>
        <v>Si</v>
      </c>
      <c r="I115" s="141" t="str">
        <f>VLOOKUP(E115,VIP!$A$2:$O13416,8,FALSE)</f>
        <v>Si</v>
      </c>
      <c r="J115" s="141" t="str">
        <f>VLOOKUP(E115,VIP!$A$2:$O13366,8,FALSE)</f>
        <v>Si</v>
      </c>
      <c r="K115" s="141" t="str">
        <f>VLOOKUP(E115,VIP!$A$2:$O16940,6,0)</f>
        <v>NO</v>
      </c>
      <c r="L115" s="153" t="s">
        <v>2433</v>
      </c>
      <c r="M115" s="93" t="s">
        <v>2437</v>
      </c>
      <c r="N115" s="93" t="s">
        <v>2443</v>
      </c>
      <c r="O115" s="141" t="s">
        <v>2659</v>
      </c>
      <c r="P115" s="153"/>
      <c r="Q115" s="93" t="s">
        <v>2433</v>
      </c>
    </row>
    <row r="116" spans="1:17" s="119" customFormat="1" ht="18" x14ac:dyDescent="0.25">
      <c r="A116" s="141" t="str">
        <f>VLOOKUP(E116,'LISTADO ATM'!$A$2:$C$901,3,0)</f>
        <v>DISTRITO NACIONAL</v>
      </c>
      <c r="B116" s="154" t="s">
        <v>2685</v>
      </c>
      <c r="C116" s="94">
        <v>44469.784317129626</v>
      </c>
      <c r="D116" s="94" t="s">
        <v>2459</v>
      </c>
      <c r="E116" s="156">
        <v>160</v>
      </c>
      <c r="F116" s="154" t="str">
        <f>VLOOKUP(E116,VIP!$A$2:$O16491,2,0)</f>
        <v>DRBR160</v>
      </c>
      <c r="G116" s="141" t="str">
        <f>VLOOKUP(E116,'LISTADO ATM'!$A$2:$B$900,2,0)</f>
        <v xml:space="preserve">ATM Oficina Herrera </v>
      </c>
      <c r="H116" s="141" t="str">
        <f>VLOOKUP(E116,VIP!$A$2:$O21452,7,FALSE)</f>
        <v>Si</v>
      </c>
      <c r="I116" s="141" t="str">
        <f>VLOOKUP(E116,VIP!$A$2:$O13417,8,FALSE)</f>
        <v>Si</v>
      </c>
      <c r="J116" s="141" t="str">
        <f>VLOOKUP(E116,VIP!$A$2:$O13367,8,FALSE)</f>
        <v>Si</v>
      </c>
      <c r="K116" s="141" t="str">
        <f>VLOOKUP(E116,VIP!$A$2:$O16941,6,0)</f>
        <v>NO</v>
      </c>
      <c r="L116" s="153" t="s">
        <v>2433</v>
      </c>
      <c r="M116" s="93" t="s">
        <v>2437</v>
      </c>
      <c r="N116" s="93" t="s">
        <v>2443</v>
      </c>
      <c r="O116" s="141" t="s">
        <v>2701</v>
      </c>
      <c r="P116" s="153"/>
      <c r="Q116" s="93" t="s">
        <v>2433</v>
      </c>
    </row>
    <row r="117" spans="1:17" s="119" customFormat="1" ht="18" x14ac:dyDescent="0.25">
      <c r="A117" s="141" t="str">
        <f>VLOOKUP(E117,'LISTADO ATM'!$A$2:$C$901,3,0)</f>
        <v>SUR</v>
      </c>
      <c r="B117" s="154" t="s">
        <v>2688</v>
      </c>
      <c r="C117" s="94">
        <v>44469.825682870367</v>
      </c>
      <c r="D117" s="94" t="s">
        <v>2440</v>
      </c>
      <c r="E117" s="156">
        <v>512</v>
      </c>
      <c r="F117" s="154" t="str">
        <f>VLOOKUP(E117,VIP!$A$2:$O16492,2,0)</f>
        <v>DRBR512</v>
      </c>
      <c r="G117" s="141" t="str">
        <f>VLOOKUP(E117,'LISTADO ATM'!$A$2:$B$900,2,0)</f>
        <v>ATM Plaza Jesús Ferreira</v>
      </c>
      <c r="H117" s="141" t="str">
        <f>VLOOKUP(E117,VIP!$A$2:$O21453,7,FALSE)</f>
        <v>N/A</v>
      </c>
      <c r="I117" s="141" t="str">
        <f>VLOOKUP(E117,VIP!$A$2:$O13418,8,FALSE)</f>
        <v>N/A</v>
      </c>
      <c r="J117" s="141" t="str">
        <f>VLOOKUP(E117,VIP!$A$2:$O13368,8,FALSE)</f>
        <v>N/A</v>
      </c>
      <c r="K117" s="141" t="str">
        <f>VLOOKUP(E117,VIP!$A$2:$O16942,6,0)</f>
        <v>N/A</v>
      </c>
      <c r="L117" s="153" t="s">
        <v>2433</v>
      </c>
      <c r="M117" s="93" t="s">
        <v>2437</v>
      </c>
      <c r="N117" s="93" t="s">
        <v>2443</v>
      </c>
      <c r="O117" s="141" t="s">
        <v>2444</v>
      </c>
      <c r="P117" s="153"/>
      <c r="Q117" s="93" t="s">
        <v>2433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2690</v>
      </c>
      <c r="C118" s="94">
        <v>44469.83971064815</v>
      </c>
      <c r="D118" s="94" t="s">
        <v>2440</v>
      </c>
      <c r="E118" s="156">
        <v>515</v>
      </c>
      <c r="F118" s="154" t="str">
        <f>VLOOKUP(E118,VIP!$A$2:$O16493,2,0)</f>
        <v>DRBR515</v>
      </c>
      <c r="G118" s="141" t="str">
        <f>VLOOKUP(E118,'LISTADO ATM'!$A$2:$B$900,2,0)</f>
        <v xml:space="preserve">ATM Oficina Agora Mall I </v>
      </c>
      <c r="H118" s="141" t="str">
        <f>VLOOKUP(E118,VIP!$A$2:$O21454,7,FALSE)</f>
        <v>Si</v>
      </c>
      <c r="I118" s="141" t="str">
        <f>VLOOKUP(E118,VIP!$A$2:$O13419,8,FALSE)</f>
        <v>Si</v>
      </c>
      <c r="J118" s="141" t="str">
        <f>VLOOKUP(E118,VIP!$A$2:$O13369,8,FALSE)</f>
        <v>Si</v>
      </c>
      <c r="K118" s="141" t="str">
        <f>VLOOKUP(E118,VIP!$A$2:$O16943,6,0)</f>
        <v>SI</v>
      </c>
      <c r="L118" s="153" t="s">
        <v>2433</v>
      </c>
      <c r="M118" s="93" t="s">
        <v>2437</v>
      </c>
      <c r="N118" s="93" t="s">
        <v>2443</v>
      </c>
      <c r="O118" s="141" t="s">
        <v>2444</v>
      </c>
      <c r="P118" s="153"/>
      <c r="Q118" s="93" t="s">
        <v>2433</v>
      </c>
    </row>
    <row r="119" spans="1:17" s="119" customFormat="1" ht="18" x14ac:dyDescent="0.25">
      <c r="A119" s="141" t="str">
        <f>VLOOKUP(E119,'LISTADO ATM'!$A$2:$C$901,3,0)</f>
        <v>SUR</v>
      </c>
      <c r="B119" s="154" t="s">
        <v>2713</v>
      </c>
      <c r="C119" s="94">
        <v>44469.929571759261</v>
      </c>
      <c r="D119" s="94" t="s">
        <v>2459</v>
      </c>
      <c r="E119" s="156">
        <v>766</v>
      </c>
      <c r="F119" s="154" t="str">
        <f>VLOOKUP(E119,VIP!$A$2:$O16494,2,0)</f>
        <v>DRBR440</v>
      </c>
      <c r="G119" s="141" t="str">
        <f>VLOOKUP(E119,'LISTADO ATM'!$A$2:$B$900,2,0)</f>
        <v xml:space="preserve">ATM Oficina Azua II </v>
      </c>
      <c r="H119" s="141" t="str">
        <f>VLOOKUP(E119,VIP!$A$2:$O21455,7,FALSE)</f>
        <v>Si</v>
      </c>
      <c r="I119" s="141" t="str">
        <f>VLOOKUP(E119,VIP!$A$2:$O13420,8,FALSE)</f>
        <v>Si</v>
      </c>
      <c r="J119" s="141" t="str">
        <f>VLOOKUP(E119,VIP!$A$2:$O13370,8,FALSE)</f>
        <v>Si</v>
      </c>
      <c r="K119" s="141" t="str">
        <f>VLOOKUP(E119,VIP!$A$2:$O16944,6,0)</f>
        <v>SI</v>
      </c>
      <c r="L119" s="153" t="s">
        <v>2433</v>
      </c>
      <c r="M119" s="161" t="s">
        <v>2530</v>
      </c>
      <c r="N119" s="93" t="s">
        <v>2443</v>
      </c>
      <c r="O119" s="141" t="s">
        <v>2701</v>
      </c>
      <c r="P119" s="153"/>
      <c r="Q119" s="162">
        <v>44470.610219907408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2715</v>
      </c>
      <c r="C120" s="94">
        <v>44469.933240740742</v>
      </c>
      <c r="D120" s="94" t="s">
        <v>2440</v>
      </c>
      <c r="E120" s="156">
        <v>566</v>
      </c>
      <c r="F120" s="154" t="str">
        <f>VLOOKUP(E120,VIP!$A$2:$O16495,2,0)</f>
        <v>DRBR508</v>
      </c>
      <c r="G120" s="141" t="str">
        <f>VLOOKUP(E120,'LISTADO ATM'!$A$2:$B$900,2,0)</f>
        <v xml:space="preserve">ATM Hiper Olé Aut. Duarte </v>
      </c>
      <c r="H120" s="141" t="str">
        <f>VLOOKUP(E120,VIP!$A$2:$O21456,7,FALSE)</f>
        <v>Si</v>
      </c>
      <c r="I120" s="141" t="str">
        <f>VLOOKUP(E120,VIP!$A$2:$O13421,8,FALSE)</f>
        <v>Si</v>
      </c>
      <c r="J120" s="141" t="str">
        <f>VLOOKUP(E120,VIP!$A$2:$O13371,8,FALSE)</f>
        <v>Si</v>
      </c>
      <c r="K120" s="141" t="str">
        <f>VLOOKUP(E120,VIP!$A$2:$O16945,6,0)</f>
        <v>NO</v>
      </c>
      <c r="L120" s="153" t="s">
        <v>2433</v>
      </c>
      <c r="M120" s="93" t="s">
        <v>2437</v>
      </c>
      <c r="N120" s="93" t="s">
        <v>2443</v>
      </c>
      <c r="O120" s="141" t="s">
        <v>2444</v>
      </c>
      <c r="P120" s="153"/>
      <c r="Q120" s="93" t="s">
        <v>2433</v>
      </c>
    </row>
    <row r="121" spans="1:17" s="119" customFormat="1" ht="18" x14ac:dyDescent="0.25">
      <c r="A121" s="141" t="str">
        <f>VLOOKUP(E121,'LISTADO ATM'!$A$2:$C$901,3,0)</f>
        <v>NORTE</v>
      </c>
      <c r="B121" s="154" t="s">
        <v>2717</v>
      </c>
      <c r="C121" s="94">
        <v>44469.936585648145</v>
      </c>
      <c r="D121" s="94" t="s">
        <v>2459</v>
      </c>
      <c r="E121" s="156">
        <v>380</v>
      </c>
      <c r="F121" s="154" t="str">
        <f>VLOOKUP(E121,VIP!$A$2:$O16496,2,0)</f>
        <v>DRBR380</v>
      </c>
      <c r="G121" s="141" t="str">
        <f>VLOOKUP(E121,'LISTADO ATM'!$A$2:$B$900,2,0)</f>
        <v xml:space="preserve">ATM Oficina Navarrete </v>
      </c>
      <c r="H121" s="141" t="str">
        <f>VLOOKUP(E121,VIP!$A$2:$O21457,7,FALSE)</f>
        <v>Si</v>
      </c>
      <c r="I121" s="141" t="str">
        <f>VLOOKUP(E121,VIP!$A$2:$O13422,8,FALSE)</f>
        <v>Si</v>
      </c>
      <c r="J121" s="141" t="str">
        <f>VLOOKUP(E121,VIP!$A$2:$O13372,8,FALSE)</f>
        <v>Si</v>
      </c>
      <c r="K121" s="141" t="str">
        <f>VLOOKUP(E121,VIP!$A$2:$O16946,6,0)</f>
        <v>NO</v>
      </c>
      <c r="L121" s="153" t="s">
        <v>2433</v>
      </c>
      <c r="M121" s="161" t="s">
        <v>2530</v>
      </c>
      <c r="N121" s="93" t="s">
        <v>2443</v>
      </c>
      <c r="O121" s="141" t="s">
        <v>2701</v>
      </c>
      <c r="P121" s="153"/>
      <c r="Q121" s="162">
        <v>44470.610983796294</v>
      </c>
    </row>
    <row r="122" spans="1:17" s="119" customFormat="1" ht="18" x14ac:dyDescent="0.25">
      <c r="A122" s="141" t="str">
        <f>VLOOKUP(E122,'LISTADO ATM'!$A$2:$C$901,3,0)</f>
        <v>ESTE</v>
      </c>
      <c r="B122" s="154" t="s">
        <v>2726</v>
      </c>
      <c r="C122" s="94">
        <v>44470.01934027778</v>
      </c>
      <c r="D122" s="94" t="s">
        <v>2440</v>
      </c>
      <c r="E122" s="156">
        <v>673</v>
      </c>
      <c r="F122" s="154" t="str">
        <f>VLOOKUP(E122,VIP!$A$2:$O16497,2,0)</f>
        <v>DRBR673</v>
      </c>
      <c r="G122" s="141" t="str">
        <f>VLOOKUP(E122,'LISTADO ATM'!$A$2:$B$900,2,0)</f>
        <v>ATM Clínica Dr. Cruz Jiminián</v>
      </c>
      <c r="H122" s="141" t="str">
        <f>VLOOKUP(E122,VIP!$A$2:$O21458,7,FALSE)</f>
        <v>Si</v>
      </c>
      <c r="I122" s="141" t="str">
        <f>VLOOKUP(E122,VIP!$A$2:$O13423,8,FALSE)</f>
        <v>Si</v>
      </c>
      <c r="J122" s="141" t="str">
        <f>VLOOKUP(E122,VIP!$A$2:$O13373,8,FALSE)</f>
        <v>Si</v>
      </c>
      <c r="K122" s="141" t="str">
        <f>VLOOKUP(E122,VIP!$A$2:$O16947,6,0)</f>
        <v>NO</v>
      </c>
      <c r="L122" s="153" t="s">
        <v>2433</v>
      </c>
      <c r="M122" s="161" t="s">
        <v>2530</v>
      </c>
      <c r="N122" s="93" t="s">
        <v>2443</v>
      </c>
      <c r="O122" s="141" t="s">
        <v>2444</v>
      </c>
      <c r="P122" s="153"/>
      <c r="Q122" s="162">
        <v>44470.610925925925</v>
      </c>
    </row>
    <row r="123" spans="1:17" s="119" customFormat="1" ht="18" x14ac:dyDescent="0.25">
      <c r="A123" s="141" t="str">
        <f>VLOOKUP(E123,'LISTADO ATM'!$A$2:$C$901,3,0)</f>
        <v>DISTRITO NACIONAL</v>
      </c>
      <c r="B123" s="154" t="s">
        <v>2762</v>
      </c>
      <c r="C123" s="94">
        <v>44470.023576388892</v>
      </c>
      <c r="D123" s="94" t="s">
        <v>2440</v>
      </c>
      <c r="E123" s="156">
        <v>237</v>
      </c>
      <c r="F123" s="154" t="str">
        <f>VLOOKUP(E123,VIP!$A$2:$O16498,2,0)</f>
        <v>DRBR237</v>
      </c>
      <c r="G123" s="141" t="str">
        <f>VLOOKUP(E123,'LISTADO ATM'!$A$2:$B$900,2,0)</f>
        <v xml:space="preserve">ATM UNP Plaza Vásquez </v>
      </c>
      <c r="H123" s="141" t="str">
        <f>VLOOKUP(E123,VIP!$A$2:$O21459,7,FALSE)</f>
        <v>Si</v>
      </c>
      <c r="I123" s="141" t="str">
        <f>VLOOKUP(E123,VIP!$A$2:$O13424,8,FALSE)</f>
        <v>Si</v>
      </c>
      <c r="J123" s="141" t="str">
        <f>VLOOKUP(E123,VIP!$A$2:$O13374,8,FALSE)</f>
        <v>Si</v>
      </c>
      <c r="K123" s="141" t="str">
        <f>VLOOKUP(E123,VIP!$A$2:$O16948,6,0)</f>
        <v>SI</v>
      </c>
      <c r="L123" s="153" t="s">
        <v>2433</v>
      </c>
      <c r="M123" s="161" t="s">
        <v>2530</v>
      </c>
      <c r="N123" s="93" t="s">
        <v>2443</v>
      </c>
      <c r="O123" s="141" t="s">
        <v>2444</v>
      </c>
      <c r="P123" s="153"/>
      <c r="Q123" s="162">
        <v>44470.610902777778</v>
      </c>
    </row>
    <row r="124" spans="1:17" s="119" customFormat="1" ht="18" x14ac:dyDescent="0.25">
      <c r="A124" s="141" t="str">
        <f>VLOOKUP(E124,'LISTADO ATM'!$A$2:$C$901,3,0)</f>
        <v>DISTRITO NACIONAL</v>
      </c>
      <c r="B124" s="154" t="s">
        <v>2760</v>
      </c>
      <c r="C124" s="94">
        <v>44470.024872685186</v>
      </c>
      <c r="D124" s="94" t="s">
        <v>2440</v>
      </c>
      <c r="E124" s="156">
        <v>325</v>
      </c>
      <c r="F124" s="154" t="str">
        <f>VLOOKUP(E124,VIP!$A$2:$O16499,2,0)</f>
        <v>DRBR325</v>
      </c>
      <c r="G124" s="141" t="str">
        <f>VLOOKUP(E124,'LISTADO ATM'!$A$2:$B$900,2,0)</f>
        <v>ATM Casa Edwin</v>
      </c>
      <c r="H124" s="141" t="str">
        <f>VLOOKUP(E124,VIP!$A$2:$O21460,7,FALSE)</f>
        <v>Si</v>
      </c>
      <c r="I124" s="141" t="str">
        <f>VLOOKUP(E124,VIP!$A$2:$O13425,8,FALSE)</f>
        <v>Si</v>
      </c>
      <c r="J124" s="141" t="str">
        <f>VLOOKUP(E124,VIP!$A$2:$O13375,8,FALSE)</f>
        <v>Si</v>
      </c>
      <c r="K124" s="141" t="str">
        <f>VLOOKUP(E124,VIP!$A$2:$O16949,6,0)</f>
        <v>NO</v>
      </c>
      <c r="L124" s="153" t="s">
        <v>2433</v>
      </c>
      <c r="M124" s="93" t="s">
        <v>2437</v>
      </c>
      <c r="N124" s="93" t="s">
        <v>2443</v>
      </c>
      <c r="O124" s="141" t="s">
        <v>2444</v>
      </c>
      <c r="P124" s="153"/>
      <c r="Q124" s="93" t="s">
        <v>2433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2756</v>
      </c>
      <c r="C125" s="94">
        <v>44470.02789351852</v>
      </c>
      <c r="D125" s="94" t="s">
        <v>2459</v>
      </c>
      <c r="E125" s="156">
        <v>527</v>
      </c>
      <c r="F125" s="154" t="str">
        <f>VLOOKUP(E125,VIP!$A$2:$O16500,2,0)</f>
        <v>DRBR527</v>
      </c>
      <c r="G125" s="141" t="str">
        <f>VLOOKUP(E125,'LISTADO ATM'!$A$2:$B$900,2,0)</f>
        <v>ATM Oficina Zona Oriental II</v>
      </c>
      <c r="H125" s="141" t="str">
        <f>VLOOKUP(E125,VIP!$A$2:$O21461,7,FALSE)</f>
        <v>Si</v>
      </c>
      <c r="I125" s="141" t="str">
        <f>VLOOKUP(E125,VIP!$A$2:$O13426,8,FALSE)</f>
        <v>Si</v>
      </c>
      <c r="J125" s="141" t="str">
        <f>VLOOKUP(E125,VIP!$A$2:$O13376,8,FALSE)</f>
        <v>Si</v>
      </c>
      <c r="K125" s="141" t="str">
        <f>VLOOKUP(E125,VIP!$A$2:$O16950,6,0)</f>
        <v>SI</v>
      </c>
      <c r="L125" s="153" t="s">
        <v>2433</v>
      </c>
      <c r="M125" s="161" t="s">
        <v>2530</v>
      </c>
      <c r="N125" s="93" t="s">
        <v>2443</v>
      </c>
      <c r="O125" s="141" t="s">
        <v>2701</v>
      </c>
      <c r="P125" s="153"/>
      <c r="Q125" s="162">
        <v>44470.611180555556</v>
      </c>
    </row>
    <row r="126" spans="1:17" s="119" customFormat="1" ht="18" x14ac:dyDescent="0.25">
      <c r="A126" s="141" t="str">
        <f>VLOOKUP(E126,'LISTADO ATM'!$A$2:$C$901,3,0)</f>
        <v>DISTRITO NACIONAL</v>
      </c>
      <c r="B126" s="154" t="s">
        <v>2785</v>
      </c>
      <c r="C126" s="94">
        <v>44470.177083333336</v>
      </c>
      <c r="D126" s="94" t="s">
        <v>2440</v>
      </c>
      <c r="E126" s="156">
        <v>539</v>
      </c>
      <c r="F126" s="154" t="str">
        <f>VLOOKUP(E126,VIP!$A$2:$O16501,2,0)</f>
        <v>DRBR539</v>
      </c>
      <c r="G126" s="141" t="str">
        <f>VLOOKUP(E126,'LISTADO ATM'!$A$2:$B$900,2,0)</f>
        <v>ATM S/M La Cadena Los Proceres</v>
      </c>
      <c r="H126" s="141" t="str">
        <f>VLOOKUP(E126,VIP!$A$2:$O21462,7,FALSE)</f>
        <v>Si</v>
      </c>
      <c r="I126" s="141" t="str">
        <f>VLOOKUP(E126,VIP!$A$2:$O13427,8,FALSE)</f>
        <v>Si</v>
      </c>
      <c r="J126" s="141" t="str">
        <f>VLOOKUP(E126,VIP!$A$2:$O13377,8,FALSE)</f>
        <v>Si</v>
      </c>
      <c r="K126" s="141" t="str">
        <f>VLOOKUP(E126,VIP!$A$2:$O16951,6,0)</f>
        <v>NO</v>
      </c>
      <c r="L126" s="153" t="s">
        <v>2433</v>
      </c>
      <c r="M126" s="161" t="s">
        <v>2530</v>
      </c>
      <c r="N126" s="93" t="s">
        <v>2443</v>
      </c>
      <c r="O126" s="141" t="s">
        <v>2444</v>
      </c>
      <c r="P126" s="153"/>
      <c r="Q126" s="162">
        <v>44470.6090625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2784</v>
      </c>
      <c r="C127" s="94">
        <v>44470.179143518515</v>
      </c>
      <c r="D127" s="94" t="s">
        <v>2459</v>
      </c>
      <c r="E127" s="156">
        <v>717</v>
      </c>
      <c r="F127" s="154" t="str">
        <f>VLOOKUP(E127,VIP!$A$2:$O16502,2,0)</f>
        <v>DRBR24K</v>
      </c>
      <c r="G127" s="141" t="str">
        <f>VLOOKUP(E127,'LISTADO ATM'!$A$2:$B$900,2,0)</f>
        <v xml:space="preserve">ATM Oficina Los Alcarrizos </v>
      </c>
      <c r="H127" s="141" t="str">
        <f>VLOOKUP(E127,VIP!$A$2:$O21463,7,FALSE)</f>
        <v>Si</v>
      </c>
      <c r="I127" s="141" t="str">
        <f>VLOOKUP(E127,VIP!$A$2:$O13428,8,FALSE)</f>
        <v>Si</v>
      </c>
      <c r="J127" s="141" t="str">
        <f>VLOOKUP(E127,VIP!$A$2:$O13378,8,FALSE)</f>
        <v>Si</v>
      </c>
      <c r="K127" s="141" t="str">
        <f>VLOOKUP(E127,VIP!$A$2:$O16952,6,0)</f>
        <v>SI</v>
      </c>
      <c r="L127" s="153" t="s">
        <v>2433</v>
      </c>
      <c r="M127" s="93" t="s">
        <v>2437</v>
      </c>
      <c r="N127" s="93" t="s">
        <v>2443</v>
      </c>
      <c r="O127" s="141" t="s">
        <v>2612</v>
      </c>
      <c r="P127" s="153"/>
      <c r="Q127" s="93" t="s">
        <v>2433</v>
      </c>
    </row>
    <row r="128" spans="1:17" s="119" customFormat="1" ht="18" x14ac:dyDescent="0.25">
      <c r="A128" s="141" t="str">
        <f>VLOOKUP(E128,'LISTADO ATM'!$A$2:$C$901,3,0)</f>
        <v>DISTRITO NACIONAL</v>
      </c>
      <c r="B128" s="154" t="s">
        <v>2782</v>
      </c>
      <c r="C128" s="94">
        <v>44470.182916666665</v>
      </c>
      <c r="D128" s="94" t="s">
        <v>2440</v>
      </c>
      <c r="E128" s="156">
        <v>560</v>
      </c>
      <c r="F128" s="154" t="str">
        <f>VLOOKUP(E128,VIP!$A$2:$O16503,2,0)</f>
        <v>DRBR229</v>
      </c>
      <c r="G128" s="141" t="str">
        <f>VLOOKUP(E128,'LISTADO ATM'!$A$2:$B$900,2,0)</f>
        <v xml:space="preserve">ATM Junta Central Electoral </v>
      </c>
      <c r="H128" s="141" t="str">
        <f>VLOOKUP(E128,VIP!$A$2:$O21464,7,FALSE)</f>
        <v>Si</v>
      </c>
      <c r="I128" s="141" t="str">
        <f>VLOOKUP(E128,VIP!$A$2:$O13429,8,FALSE)</f>
        <v>Si</v>
      </c>
      <c r="J128" s="141" t="str">
        <f>VLOOKUP(E128,VIP!$A$2:$O13379,8,FALSE)</f>
        <v>Si</v>
      </c>
      <c r="K128" s="141" t="str">
        <f>VLOOKUP(E128,VIP!$A$2:$O16953,6,0)</f>
        <v>SI</v>
      </c>
      <c r="L128" s="153" t="s">
        <v>2433</v>
      </c>
      <c r="M128" s="161" t="s">
        <v>2530</v>
      </c>
      <c r="N128" s="93" t="s">
        <v>2443</v>
      </c>
      <c r="O128" s="141" t="s">
        <v>2444</v>
      </c>
      <c r="P128" s="153"/>
      <c r="Q128" s="162">
        <v>44470.610972222225</v>
      </c>
    </row>
    <row r="129" spans="1:17" s="119" customFormat="1" ht="18" x14ac:dyDescent="0.25">
      <c r="A129" s="141" t="str">
        <f>VLOOKUP(E129,'LISTADO ATM'!$A$2:$C$901,3,0)</f>
        <v>DISTRITO NACIONAL</v>
      </c>
      <c r="B129" s="154" t="s">
        <v>2781</v>
      </c>
      <c r="C129" s="94">
        <v>44470.18476851852</v>
      </c>
      <c r="D129" s="94" t="s">
        <v>2440</v>
      </c>
      <c r="E129" s="156">
        <v>415</v>
      </c>
      <c r="F129" s="154" t="str">
        <f>VLOOKUP(E129,VIP!$A$2:$O16504,2,0)</f>
        <v>DRBR415</v>
      </c>
      <c r="G129" s="141" t="str">
        <f>VLOOKUP(E129,'LISTADO ATM'!$A$2:$B$900,2,0)</f>
        <v xml:space="preserve">ATM Autobanco San Martín I </v>
      </c>
      <c r="H129" s="141" t="str">
        <f>VLOOKUP(E129,VIP!$A$2:$O21465,7,FALSE)</f>
        <v>Si</v>
      </c>
      <c r="I129" s="141" t="str">
        <f>VLOOKUP(E129,VIP!$A$2:$O13430,8,FALSE)</f>
        <v>Si</v>
      </c>
      <c r="J129" s="141" t="str">
        <f>VLOOKUP(E129,VIP!$A$2:$O13380,8,FALSE)</f>
        <v>Si</v>
      </c>
      <c r="K129" s="141" t="str">
        <f>VLOOKUP(E129,VIP!$A$2:$O16954,6,0)</f>
        <v>NO</v>
      </c>
      <c r="L129" s="153" t="s">
        <v>2433</v>
      </c>
      <c r="M129" s="93" t="s">
        <v>2437</v>
      </c>
      <c r="N129" s="93" t="s">
        <v>2443</v>
      </c>
      <c r="O129" s="141" t="s">
        <v>2444</v>
      </c>
      <c r="P129" s="153"/>
      <c r="Q129" s="93" t="s">
        <v>2433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2780</v>
      </c>
      <c r="C130" s="94">
        <v>44470.186597222222</v>
      </c>
      <c r="D130" s="94" t="s">
        <v>2660</v>
      </c>
      <c r="E130" s="156">
        <v>315</v>
      </c>
      <c r="F130" s="154" t="str">
        <f>VLOOKUP(E130,VIP!$A$2:$O16505,2,0)</f>
        <v>DRBR315</v>
      </c>
      <c r="G130" s="141" t="str">
        <f>VLOOKUP(E130,'LISTADO ATM'!$A$2:$B$900,2,0)</f>
        <v xml:space="preserve">ATM Oficina Estrella Sadalá </v>
      </c>
      <c r="H130" s="141" t="str">
        <f>VLOOKUP(E130,VIP!$A$2:$O21466,7,FALSE)</f>
        <v>Si</v>
      </c>
      <c r="I130" s="141" t="str">
        <f>VLOOKUP(E130,VIP!$A$2:$O13431,8,FALSE)</f>
        <v>Si</v>
      </c>
      <c r="J130" s="141" t="str">
        <f>VLOOKUP(E130,VIP!$A$2:$O13381,8,FALSE)</f>
        <v>Si</v>
      </c>
      <c r="K130" s="141" t="str">
        <f>VLOOKUP(E130,VIP!$A$2:$O16955,6,0)</f>
        <v>NO</v>
      </c>
      <c r="L130" s="153" t="s">
        <v>2433</v>
      </c>
      <c r="M130" s="161" t="s">
        <v>2530</v>
      </c>
      <c r="N130" s="93" t="s">
        <v>2443</v>
      </c>
      <c r="O130" s="141" t="s">
        <v>2659</v>
      </c>
      <c r="P130" s="153"/>
      <c r="Q130" s="162">
        <v>44470.611909722225</v>
      </c>
    </row>
    <row r="131" spans="1:17" s="119" customFormat="1" ht="18" x14ac:dyDescent="0.25">
      <c r="A131" s="141" t="str">
        <f>VLOOKUP(E131,'LISTADO ATM'!$A$2:$C$901,3,0)</f>
        <v>NORTE</v>
      </c>
      <c r="B131" s="154" t="s">
        <v>2779</v>
      </c>
      <c r="C131" s="94">
        <v>44470.188750000001</v>
      </c>
      <c r="D131" s="94" t="s">
        <v>2459</v>
      </c>
      <c r="E131" s="156">
        <v>604</v>
      </c>
      <c r="F131" s="154" t="str">
        <f>VLOOKUP(E131,VIP!$A$2:$O16506,2,0)</f>
        <v>DRBR401</v>
      </c>
      <c r="G131" s="141" t="str">
        <f>VLOOKUP(E131,'LISTADO ATM'!$A$2:$B$900,2,0)</f>
        <v xml:space="preserve">ATM Oficina Estancia Nueva (Moca) </v>
      </c>
      <c r="H131" s="141" t="str">
        <f>VLOOKUP(E131,VIP!$A$2:$O21467,7,FALSE)</f>
        <v>Si</v>
      </c>
      <c r="I131" s="141" t="str">
        <f>VLOOKUP(E131,VIP!$A$2:$O13432,8,FALSE)</f>
        <v>Si</v>
      </c>
      <c r="J131" s="141" t="str">
        <f>VLOOKUP(E131,VIP!$A$2:$O13382,8,FALSE)</f>
        <v>Si</v>
      </c>
      <c r="K131" s="141" t="str">
        <f>VLOOKUP(E131,VIP!$A$2:$O16956,6,0)</f>
        <v>NO</v>
      </c>
      <c r="L131" s="153" t="s">
        <v>2433</v>
      </c>
      <c r="M131" s="93" t="s">
        <v>2437</v>
      </c>
      <c r="N131" s="93" t="s">
        <v>2443</v>
      </c>
      <c r="O131" s="141" t="s">
        <v>2612</v>
      </c>
      <c r="P131" s="153"/>
      <c r="Q131" s="93" t="s">
        <v>2433</v>
      </c>
    </row>
    <row r="132" spans="1:17" s="119" customFormat="1" ht="18" x14ac:dyDescent="0.25">
      <c r="A132" s="141" t="str">
        <f>VLOOKUP(E132,'LISTADO ATM'!$A$2:$C$901,3,0)</f>
        <v>DISTRITO NACIONAL</v>
      </c>
      <c r="B132" s="154" t="s">
        <v>2778</v>
      </c>
      <c r="C132" s="94">
        <v>44470.191041666665</v>
      </c>
      <c r="D132" s="94" t="s">
        <v>2440</v>
      </c>
      <c r="E132" s="156">
        <v>589</v>
      </c>
      <c r="F132" s="154" t="str">
        <f>VLOOKUP(E132,VIP!$A$2:$O16507,2,0)</f>
        <v>DRBR23E</v>
      </c>
      <c r="G132" s="141" t="str">
        <f>VLOOKUP(E132,'LISTADO ATM'!$A$2:$B$900,2,0)</f>
        <v xml:space="preserve">ATM S/M Bravo San Vicente de Paul </v>
      </c>
      <c r="H132" s="141" t="str">
        <f>VLOOKUP(E132,VIP!$A$2:$O21468,7,FALSE)</f>
        <v>Si</v>
      </c>
      <c r="I132" s="141" t="str">
        <f>VLOOKUP(E132,VIP!$A$2:$O13433,8,FALSE)</f>
        <v>No</v>
      </c>
      <c r="J132" s="141" t="str">
        <f>VLOOKUP(E132,VIP!$A$2:$O13383,8,FALSE)</f>
        <v>No</v>
      </c>
      <c r="K132" s="141" t="str">
        <f>VLOOKUP(E132,VIP!$A$2:$O16957,6,0)</f>
        <v>NO</v>
      </c>
      <c r="L132" s="153" t="s">
        <v>2433</v>
      </c>
      <c r="M132" s="161" t="s">
        <v>2530</v>
      </c>
      <c r="N132" s="93" t="s">
        <v>2443</v>
      </c>
      <c r="O132" s="141" t="s">
        <v>2444</v>
      </c>
      <c r="P132" s="153"/>
      <c r="Q132" s="162">
        <v>44470.61105324074</v>
      </c>
    </row>
    <row r="133" spans="1:17" s="119" customFormat="1" ht="18" x14ac:dyDescent="0.25">
      <c r="A133" s="141" t="str">
        <f>VLOOKUP(E133,'LISTADO ATM'!$A$2:$C$901,3,0)</f>
        <v>SUR</v>
      </c>
      <c r="B133" s="154" t="s">
        <v>2776</v>
      </c>
      <c r="C133" s="94">
        <v>44470.198483796295</v>
      </c>
      <c r="D133" s="94" t="s">
        <v>2440</v>
      </c>
      <c r="E133" s="156">
        <v>825</v>
      </c>
      <c r="F133" s="154" t="str">
        <f>VLOOKUP(E133,VIP!$A$2:$O16508,2,0)</f>
        <v>DRBR825</v>
      </c>
      <c r="G133" s="141" t="str">
        <f>VLOOKUP(E133,'LISTADO ATM'!$A$2:$B$900,2,0)</f>
        <v xml:space="preserve">ATM Estacion Eco Cibeles (Las Matas de Farfán) </v>
      </c>
      <c r="H133" s="141" t="str">
        <f>VLOOKUP(E133,VIP!$A$2:$O21469,7,FALSE)</f>
        <v>Si</v>
      </c>
      <c r="I133" s="141" t="str">
        <f>VLOOKUP(E133,VIP!$A$2:$O13434,8,FALSE)</f>
        <v>Si</v>
      </c>
      <c r="J133" s="141" t="str">
        <f>VLOOKUP(E133,VIP!$A$2:$O13384,8,FALSE)</f>
        <v>Si</v>
      </c>
      <c r="K133" s="141" t="str">
        <f>VLOOKUP(E133,VIP!$A$2:$O16958,6,0)</f>
        <v>NO</v>
      </c>
      <c r="L133" s="153" t="s">
        <v>2433</v>
      </c>
      <c r="M133" s="93" t="s">
        <v>2437</v>
      </c>
      <c r="N133" s="93" t="s">
        <v>2443</v>
      </c>
      <c r="O133" s="141" t="s">
        <v>2444</v>
      </c>
      <c r="P133" s="153"/>
      <c r="Q133" s="93" t="s">
        <v>2433</v>
      </c>
    </row>
    <row r="134" spans="1:17" s="119" customFormat="1" ht="18" x14ac:dyDescent="0.25">
      <c r="A134" s="141" t="str">
        <f>VLOOKUP(E134,'LISTADO ATM'!$A$2:$C$901,3,0)</f>
        <v>NORTE</v>
      </c>
      <c r="B134" s="154" t="s">
        <v>2773</v>
      </c>
      <c r="C134" s="94">
        <v>44470.204340277778</v>
      </c>
      <c r="D134" s="94" t="s">
        <v>2660</v>
      </c>
      <c r="E134" s="156">
        <v>754</v>
      </c>
      <c r="F134" s="154" t="str">
        <f>VLOOKUP(E134,VIP!$A$2:$O16509,2,0)</f>
        <v>DRBR754</v>
      </c>
      <c r="G134" s="141" t="str">
        <f>VLOOKUP(E134,'LISTADO ATM'!$A$2:$B$900,2,0)</f>
        <v xml:space="preserve">ATM Autobanco Oficina Licey al Medio </v>
      </c>
      <c r="H134" s="141" t="str">
        <f>VLOOKUP(E134,VIP!$A$2:$O21470,7,FALSE)</f>
        <v>Si</v>
      </c>
      <c r="I134" s="141" t="str">
        <f>VLOOKUP(E134,VIP!$A$2:$O13435,8,FALSE)</f>
        <v>Si</v>
      </c>
      <c r="J134" s="141" t="str">
        <f>VLOOKUP(E134,VIP!$A$2:$O13385,8,FALSE)</f>
        <v>Si</v>
      </c>
      <c r="K134" s="141" t="str">
        <f>VLOOKUP(E134,VIP!$A$2:$O16959,6,0)</f>
        <v>NO</v>
      </c>
      <c r="L134" s="153" t="s">
        <v>2433</v>
      </c>
      <c r="M134" s="161" t="s">
        <v>2530</v>
      </c>
      <c r="N134" s="93" t="s">
        <v>2443</v>
      </c>
      <c r="O134" s="141" t="s">
        <v>2659</v>
      </c>
      <c r="P134" s="153"/>
      <c r="Q134" s="162">
        <v>44470.621550925927</v>
      </c>
    </row>
    <row r="135" spans="1:17" s="119" customFormat="1" ht="18" x14ac:dyDescent="0.25">
      <c r="A135" s="141" t="str">
        <f>VLOOKUP(E135,'LISTADO ATM'!$A$2:$C$901,3,0)</f>
        <v>DISTRITO NACIONAL</v>
      </c>
      <c r="B135" s="154" t="s">
        <v>2770</v>
      </c>
      <c r="C135" s="94">
        <v>44470.214050925926</v>
      </c>
      <c r="D135" s="94" t="s">
        <v>2440</v>
      </c>
      <c r="E135" s="156">
        <v>949</v>
      </c>
      <c r="F135" s="154" t="str">
        <f>VLOOKUP(E135,VIP!$A$2:$O16510,2,0)</f>
        <v>DRBR23D</v>
      </c>
      <c r="G135" s="141" t="str">
        <f>VLOOKUP(E135,'LISTADO ATM'!$A$2:$B$900,2,0)</f>
        <v xml:space="preserve">ATM S/M Bravo San Isidro Coral Mall </v>
      </c>
      <c r="H135" s="141" t="str">
        <f>VLOOKUP(E135,VIP!$A$2:$O21471,7,FALSE)</f>
        <v>Si</v>
      </c>
      <c r="I135" s="141" t="str">
        <f>VLOOKUP(E135,VIP!$A$2:$O13436,8,FALSE)</f>
        <v>No</v>
      </c>
      <c r="J135" s="141" t="str">
        <f>VLOOKUP(E135,VIP!$A$2:$O13386,8,FALSE)</f>
        <v>No</v>
      </c>
      <c r="K135" s="141" t="str">
        <f>VLOOKUP(E135,VIP!$A$2:$O16960,6,0)</f>
        <v>NO</v>
      </c>
      <c r="L135" s="153" t="s">
        <v>2433</v>
      </c>
      <c r="M135" s="93" t="s">
        <v>2437</v>
      </c>
      <c r="N135" s="93" t="s">
        <v>2443</v>
      </c>
      <c r="O135" s="141" t="s">
        <v>2444</v>
      </c>
      <c r="P135" s="153"/>
      <c r="Q135" s="93" t="s">
        <v>2433</v>
      </c>
    </row>
    <row r="136" spans="1:17" s="119" customFormat="1" ht="18" x14ac:dyDescent="0.25">
      <c r="A136" s="141" t="str">
        <f>VLOOKUP(E136,'LISTADO ATM'!$A$2:$C$901,3,0)</f>
        <v>DISTRITO NACIONAL</v>
      </c>
      <c r="B136" s="154" t="s">
        <v>2768</v>
      </c>
      <c r="C136" s="94">
        <v>44470.218912037039</v>
      </c>
      <c r="D136" s="94" t="s">
        <v>2440</v>
      </c>
      <c r="E136" s="156">
        <v>971</v>
      </c>
      <c r="F136" s="154" t="str">
        <f>VLOOKUP(E136,VIP!$A$2:$O16511,2,0)</f>
        <v>DRBR24U</v>
      </c>
      <c r="G136" s="141" t="str">
        <f>VLOOKUP(E136,'LISTADO ATM'!$A$2:$B$900,2,0)</f>
        <v xml:space="preserve">ATM Club Banreservas I </v>
      </c>
      <c r="H136" s="141" t="str">
        <f>VLOOKUP(E136,VIP!$A$2:$O21472,7,FALSE)</f>
        <v>Si</v>
      </c>
      <c r="I136" s="141" t="str">
        <f>VLOOKUP(E136,VIP!$A$2:$O13437,8,FALSE)</f>
        <v>Si</v>
      </c>
      <c r="J136" s="141" t="str">
        <f>VLOOKUP(E136,VIP!$A$2:$O13387,8,FALSE)</f>
        <v>Si</v>
      </c>
      <c r="K136" s="141" t="str">
        <f>VLOOKUP(E136,VIP!$A$2:$O16961,6,0)</f>
        <v>NO</v>
      </c>
      <c r="L136" s="153" t="s">
        <v>2433</v>
      </c>
      <c r="M136" s="161" t="s">
        <v>2530</v>
      </c>
      <c r="N136" s="93" t="s">
        <v>2443</v>
      </c>
      <c r="O136" s="141" t="s">
        <v>2444</v>
      </c>
      <c r="P136" s="153"/>
      <c r="Q136" s="162">
        <v>44470.619629629633</v>
      </c>
    </row>
    <row r="137" spans="1:17" s="119" customFormat="1" ht="18" x14ac:dyDescent="0.25">
      <c r="A137" s="141" t="str">
        <f>VLOOKUP(E137,'LISTADO ATM'!$A$2:$C$901,3,0)</f>
        <v>NORTE</v>
      </c>
      <c r="B137" s="154" t="s">
        <v>2766</v>
      </c>
      <c r="C137" s="94">
        <v>44470.227129629631</v>
      </c>
      <c r="D137" s="94" t="s">
        <v>2660</v>
      </c>
      <c r="E137" s="156">
        <v>689</v>
      </c>
      <c r="F137" s="154" t="str">
        <f>VLOOKUP(E137,VIP!$A$2:$O16512,2,0)</f>
        <v>DRBR689</v>
      </c>
      <c r="G137" s="141" t="str">
        <f>VLOOKUP(E137,'LISTADO ATM'!$A$2:$B$900,2,0)</f>
        <v>ATM Eco Petroleo Villa Gonzalez</v>
      </c>
      <c r="H137" s="141" t="str">
        <f>VLOOKUP(E137,VIP!$A$2:$O21473,7,FALSE)</f>
        <v>NO</v>
      </c>
      <c r="I137" s="141" t="str">
        <f>VLOOKUP(E137,VIP!$A$2:$O13438,8,FALSE)</f>
        <v>NO</v>
      </c>
      <c r="J137" s="141" t="str">
        <f>VLOOKUP(E137,VIP!$A$2:$O13388,8,FALSE)</f>
        <v>NO</v>
      </c>
      <c r="K137" s="141" t="str">
        <f>VLOOKUP(E137,VIP!$A$2:$O16962,6,0)</f>
        <v>NO</v>
      </c>
      <c r="L137" s="153" t="s">
        <v>2433</v>
      </c>
      <c r="M137" s="93" t="s">
        <v>2437</v>
      </c>
      <c r="N137" s="93" t="s">
        <v>2443</v>
      </c>
      <c r="O137" s="141" t="s">
        <v>2659</v>
      </c>
      <c r="P137" s="153"/>
      <c r="Q137" s="93" t="s">
        <v>2433</v>
      </c>
    </row>
    <row r="138" spans="1:17" s="119" customFormat="1" ht="18" x14ac:dyDescent="0.25">
      <c r="A138" s="141" t="str">
        <f>VLOOKUP(E138,'LISTADO ATM'!$A$2:$C$901,3,0)</f>
        <v>DISTRITO NACIONAL</v>
      </c>
      <c r="B138" s="154" t="s">
        <v>2764</v>
      </c>
      <c r="C138" s="94">
        <v>44470.23096064815</v>
      </c>
      <c r="D138" s="94" t="s">
        <v>2440</v>
      </c>
      <c r="E138" s="156">
        <v>548</v>
      </c>
      <c r="F138" s="154" t="str">
        <f>VLOOKUP(E138,VIP!$A$2:$O16513,2,0)</f>
        <v>DRBR130</v>
      </c>
      <c r="G138" s="141" t="str">
        <f>VLOOKUP(E138,'LISTADO ATM'!$A$2:$B$900,2,0)</f>
        <v xml:space="preserve">ATM AMET </v>
      </c>
      <c r="H138" s="141" t="str">
        <f>VLOOKUP(E138,VIP!$A$2:$O21474,7,FALSE)</f>
        <v>Si</v>
      </c>
      <c r="I138" s="141" t="str">
        <f>VLOOKUP(E138,VIP!$A$2:$O13439,8,FALSE)</f>
        <v>Si</v>
      </c>
      <c r="J138" s="141" t="str">
        <f>VLOOKUP(E138,VIP!$A$2:$O13389,8,FALSE)</f>
        <v>Si</v>
      </c>
      <c r="K138" s="141" t="str">
        <f>VLOOKUP(E138,VIP!$A$2:$O16963,6,0)</f>
        <v>NO</v>
      </c>
      <c r="L138" s="153" t="s">
        <v>2433</v>
      </c>
      <c r="M138" s="161" t="s">
        <v>2530</v>
      </c>
      <c r="N138" s="93" t="s">
        <v>2443</v>
      </c>
      <c r="O138" s="141" t="s">
        <v>2444</v>
      </c>
      <c r="P138" s="153"/>
      <c r="Q138" s="162">
        <v>44470.623819444445</v>
      </c>
    </row>
    <row r="139" spans="1:17" s="119" customFormat="1" ht="18" x14ac:dyDescent="0.25">
      <c r="A139" s="141" t="str">
        <f>VLOOKUP(E139,'LISTADO ATM'!$A$2:$C$901,3,0)</f>
        <v>NORTE</v>
      </c>
      <c r="B139" s="154" t="s">
        <v>2821</v>
      </c>
      <c r="C139" s="94">
        <v>44470.363333333335</v>
      </c>
      <c r="D139" s="94" t="s">
        <v>2459</v>
      </c>
      <c r="E139" s="156">
        <v>432</v>
      </c>
      <c r="F139" s="154" t="str">
        <f>VLOOKUP(E139,VIP!$A$2:$O16514,2,0)</f>
        <v>DRBR432</v>
      </c>
      <c r="G139" s="141" t="str">
        <f>VLOOKUP(E139,'LISTADO ATM'!$A$2:$B$900,2,0)</f>
        <v xml:space="preserve">ATM Oficina Puerto Plata II </v>
      </c>
      <c r="H139" s="141" t="str">
        <f>VLOOKUP(E139,VIP!$A$2:$O21475,7,FALSE)</f>
        <v>Si</v>
      </c>
      <c r="I139" s="141" t="str">
        <f>VLOOKUP(E139,VIP!$A$2:$O13440,8,FALSE)</f>
        <v>Si</v>
      </c>
      <c r="J139" s="141" t="str">
        <f>VLOOKUP(E139,VIP!$A$2:$O13390,8,FALSE)</f>
        <v>Si</v>
      </c>
      <c r="K139" s="141" t="str">
        <f>VLOOKUP(E139,VIP!$A$2:$O16964,6,0)</f>
        <v>SI</v>
      </c>
      <c r="L139" s="153" t="s">
        <v>2433</v>
      </c>
      <c r="M139" s="161" t="s">
        <v>2530</v>
      </c>
      <c r="N139" s="93" t="s">
        <v>2443</v>
      </c>
      <c r="O139" s="141" t="s">
        <v>2612</v>
      </c>
      <c r="P139" s="153"/>
      <c r="Q139" s="162">
        <v>44470.621550925927</v>
      </c>
    </row>
    <row r="140" spans="1:17" s="119" customFormat="1" ht="18" x14ac:dyDescent="0.25">
      <c r="A140" s="141" t="str">
        <f>VLOOKUP(E140,'LISTADO ATM'!$A$2:$C$901,3,0)</f>
        <v>NORTE</v>
      </c>
      <c r="B140" s="154" t="s">
        <v>2661</v>
      </c>
      <c r="C140" s="94">
        <v>44469.64539351852</v>
      </c>
      <c r="D140" s="94" t="s">
        <v>2459</v>
      </c>
      <c r="E140" s="156">
        <v>22</v>
      </c>
      <c r="F140" s="154" t="str">
        <f>VLOOKUP(E140,VIP!$A$2:$O16515,2,0)</f>
        <v>DRBR813</v>
      </c>
      <c r="G140" s="141" t="str">
        <f>VLOOKUP(E140,'LISTADO ATM'!$A$2:$B$900,2,0)</f>
        <v>ATM S/M Olimpico (Santiago)</v>
      </c>
      <c r="H140" s="141" t="str">
        <f>VLOOKUP(E140,VIP!$A$2:$O21476,7,FALSE)</f>
        <v>Si</v>
      </c>
      <c r="I140" s="141" t="str">
        <f>VLOOKUP(E140,VIP!$A$2:$O13441,8,FALSE)</f>
        <v>Si</v>
      </c>
      <c r="J140" s="141" t="str">
        <f>VLOOKUP(E140,VIP!$A$2:$O13391,8,FALSE)</f>
        <v>Si</v>
      </c>
      <c r="K140" s="141" t="str">
        <f>VLOOKUP(E140,VIP!$A$2:$O16965,6,0)</f>
        <v>NO</v>
      </c>
      <c r="L140" s="153" t="s">
        <v>2658</v>
      </c>
      <c r="M140" s="93" t="s">
        <v>2437</v>
      </c>
      <c r="N140" s="93" t="s">
        <v>2443</v>
      </c>
      <c r="O140" s="141" t="s">
        <v>2612</v>
      </c>
      <c r="P140" s="153"/>
      <c r="Q140" s="93" t="s">
        <v>2658</v>
      </c>
    </row>
    <row r="141" spans="1:17" s="119" customFormat="1" ht="18" x14ac:dyDescent="0.25">
      <c r="A141" s="141" t="str">
        <f>VLOOKUP(E141,'LISTADO ATM'!$A$2:$C$901,3,0)</f>
        <v>ESTE</v>
      </c>
      <c r="B141" s="154" t="s">
        <v>2702</v>
      </c>
      <c r="C141" s="94">
        <v>44469.903877314813</v>
      </c>
      <c r="D141" s="94" t="s">
        <v>2440</v>
      </c>
      <c r="E141" s="156">
        <v>353</v>
      </c>
      <c r="F141" s="154" t="str">
        <f>VLOOKUP(E141,VIP!$A$2:$O16516,2,0)</f>
        <v>DRBR353</v>
      </c>
      <c r="G141" s="141" t="str">
        <f>VLOOKUP(E141,'LISTADO ATM'!$A$2:$B$900,2,0)</f>
        <v xml:space="preserve">ATM Estación Boulevard Juan Dolio </v>
      </c>
      <c r="H141" s="141" t="str">
        <f>VLOOKUP(E141,VIP!$A$2:$O21477,7,FALSE)</f>
        <v>Si</v>
      </c>
      <c r="I141" s="141" t="str">
        <f>VLOOKUP(E141,VIP!$A$2:$O13442,8,FALSE)</f>
        <v>Si</v>
      </c>
      <c r="J141" s="141" t="str">
        <f>VLOOKUP(E141,VIP!$A$2:$O13392,8,FALSE)</f>
        <v>Si</v>
      </c>
      <c r="K141" s="141" t="str">
        <f>VLOOKUP(E141,VIP!$A$2:$O16966,6,0)</f>
        <v>NO</v>
      </c>
      <c r="L141" s="153" t="s">
        <v>2658</v>
      </c>
      <c r="M141" s="161" t="s">
        <v>2530</v>
      </c>
      <c r="N141" s="93" t="s">
        <v>2443</v>
      </c>
      <c r="O141" s="141" t="s">
        <v>2444</v>
      </c>
      <c r="P141" s="153"/>
      <c r="Q141" s="162">
        <v>44470.625162037039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2703</v>
      </c>
      <c r="C142" s="94">
        <v>44469.909247685187</v>
      </c>
      <c r="D142" s="94" t="s">
        <v>2459</v>
      </c>
      <c r="E142" s="156">
        <v>538</v>
      </c>
      <c r="F142" s="154" t="str">
        <f>VLOOKUP(E142,VIP!$A$2:$O16517,2,0)</f>
        <v>DRBR538</v>
      </c>
      <c r="G142" s="141" t="str">
        <f>VLOOKUP(E142,'LISTADO ATM'!$A$2:$B$900,2,0)</f>
        <v>ATM  Autoservicio San Fco. Macorís</v>
      </c>
      <c r="H142" s="141" t="str">
        <f>VLOOKUP(E142,VIP!$A$2:$O21478,7,FALSE)</f>
        <v>Si</v>
      </c>
      <c r="I142" s="141" t="str">
        <f>VLOOKUP(E142,VIP!$A$2:$O13443,8,FALSE)</f>
        <v>Si</v>
      </c>
      <c r="J142" s="141" t="str">
        <f>VLOOKUP(E142,VIP!$A$2:$O13393,8,FALSE)</f>
        <v>Si</v>
      </c>
      <c r="K142" s="141" t="str">
        <f>VLOOKUP(E142,VIP!$A$2:$O16967,6,0)</f>
        <v>NO</v>
      </c>
      <c r="L142" s="153" t="s">
        <v>2658</v>
      </c>
      <c r="M142" s="161" t="s">
        <v>2530</v>
      </c>
      <c r="N142" s="93" t="s">
        <v>2443</v>
      </c>
      <c r="O142" s="141" t="s">
        <v>2701</v>
      </c>
      <c r="P142" s="153"/>
      <c r="Q142" s="162">
        <v>44470.625196759262</v>
      </c>
    </row>
    <row r="143" spans="1:17" s="119" customFormat="1" ht="18" x14ac:dyDescent="0.25">
      <c r="A143" s="141" t="str">
        <f>VLOOKUP(E143,'LISTADO ATM'!$A$2:$C$901,3,0)</f>
        <v>DISTRITO NACIONAL</v>
      </c>
      <c r="B143" s="154" t="s">
        <v>2731</v>
      </c>
      <c r="C143" s="94">
        <v>44470.131527777776</v>
      </c>
      <c r="D143" s="94" t="s">
        <v>2440</v>
      </c>
      <c r="E143" s="156">
        <v>536</v>
      </c>
      <c r="F143" s="154" t="str">
        <f>VLOOKUP(E143,VIP!$A$2:$O16518,2,0)</f>
        <v>DRBR509</v>
      </c>
      <c r="G143" s="141" t="str">
        <f>VLOOKUP(E143,'LISTADO ATM'!$A$2:$B$900,2,0)</f>
        <v xml:space="preserve">ATM Super Lama San Isidro </v>
      </c>
      <c r="H143" s="141" t="str">
        <f>VLOOKUP(E143,VIP!$A$2:$O21479,7,FALSE)</f>
        <v>Si</v>
      </c>
      <c r="I143" s="141" t="str">
        <f>VLOOKUP(E143,VIP!$A$2:$O13444,8,FALSE)</f>
        <v>Si</v>
      </c>
      <c r="J143" s="141" t="str">
        <f>VLOOKUP(E143,VIP!$A$2:$O13394,8,FALSE)</f>
        <v>Si</v>
      </c>
      <c r="K143" s="141" t="str">
        <f>VLOOKUP(E143,VIP!$A$2:$O16968,6,0)</f>
        <v>NO</v>
      </c>
      <c r="L143" s="153" t="s">
        <v>2658</v>
      </c>
      <c r="M143" s="161" t="s">
        <v>2530</v>
      </c>
      <c r="N143" s="93" t="s">
        <v>2622</v>
      </c>
      <c r="O143" s="141" t="s">
        <v>2444</v>
      </c>
      <c r="P143" s="153"/>
      <c r="Q143" s="162">
        <v>44470.624895833331</v>
      </c>
    </row>
    <row r="144" spans="1:17" s="119" customFormat="1" ht="18" x14ac:dyDescent="0.25">
      <c r="A144" s="141" t="str">
        <f>VLOOKUP(E144,'LISTADO ATM'!$A$2:$C$901,3,0)</f>
        <v>DISTRITO NACIONAL</v>
      </c>
      <c r="B144" s="154" t="s">
        <v>2801</v>
      </c>
      <c r="C144" s="94">
        <v>44470.276319444441</v>
      </c>
      <c r="D144" s="94" t="s">
        <v>2440</v>
      </c>
      <c r="E144" s="156">
        <v>769</v>
      </c>
      <c r="F144" s="154" t="str">
        <f>VLOOKUP(E144,VIP!$A$2:$O16519,2,0)</f>
        <v>DRBR769</v>
      </c>
      <c r="G144" s="141" t="str">
        <f>VLOOKUP(E144,'LISTADO ATM'!$A$2:$B$900,2,0)</f>
        <v>ATM UNP Pablo Mella Morales</v>
      </c>
      <c r="H144" s="141" t="str">
        <f>VLOOKUP(E144,VIP!$A$2:$O21480,7,FALSE)</f>
        <v>Si</v>
      </c>
      <c r="I144" s="141" t="str">
        <f>VLOOKUP(E144,VIP!$A$2:$O13445,8,FALSE)</f>
        <v>Si</v>
      </c>
      <c r="J144" s="141" t="str">
        <f>VLOOKUP(E144,VIP!$A$2:$O13395,8,FALSE)</f>
        <v>Si</v>
      </c>
      <c r="K144" s="141" t="str">
        <f>VLOOKUP(E144,VIP!$A$2:$O16969,6,0)</f>
        <v>NO</v>
      </c>
      <c r="L144" s="153" t="s">
        <v>2658</v>
      </c>
      <c r="M144" s="93" t="s">
        <v>2437</v>
      </c>
      <c r="N144" s="93" t="s">
        <v>2443</v>
      </c>
      <c r="O144" s="141" t="s">
        <v>2444</v>
      </c>
      <c r="P144" s="153"/>
      <c r="Q144" s="93" t="s">
        <v>2658</v>
      </c>
    </row>
    <row r="145" spans="1:17" s="119" customFormat="1" ht="18" x14ac:dyDescent="0.25">
      <c r="A145" s="141" t="str">
        <f>VLOOKUP(E145,'LISTADO ATM'!$A$2:$C$901,3,0)</f>
        <v>DISTRITO NACIONAL</v>
      </c>
      <c r="B145" s="154">
        <v>3336038659</v>
      </c>
      <c r="C145" s="94">
        <v>44466.814525462964</v>
      </c>
      <c r="D145" s="94" t="s">
        <v>2440</v>
      </c>
      <c r="E145" s="156">
        <v>169</v>
      </c>
      <c r="F145" s="154" t="str">
        <f>VLOOKUP(E145,VIP!$A$2:$O16520,2,0)</f>
        <v>DRBR169</v>
      </c>
      <c r="G145" s="141" t="str">
        <f>VLOOKUP(E145,'LISTADO ATM'!$A$2:$B$900,2,0)</f>
        <v xml:space="preserve">ATM Oficina Caonabo </v>
      </c>
      <c r="H145" s="141" t="str">
        <f>VLOOKUP(E145,VIP!$A$2:$O21481,7,FALSE)</f>
        <v>Si</v>
      </c>
      <c r="I145" s="141" t="str">
        <f>VLOOKUP(E145,VIP!$A$2:$O13446,8,FALSE)</f>
        <v>Si</v>
      </c>
      <c r="J145" s="141" t="str">
        <f>VLOOKUP(E145,VIP!$A$2:$O13396,8,FALSE)</f>
        <v>Si</v>
      </c>
      <c r="K145" s="141" t="str">
        <f>VLOOKUP(E145,VIP!$A$2:$O16970,6,0)</f>
        <v>NO</v>
      </c>
      <c r="L145" s="153" t="s">
        <v>2625</v>
      </c>
      <c r="M145" s="93" t="s">
        <v>2437</v>
      </c>
      <c r="N145" s="93" t="s">
        <v>2443</v>
      </c>
      <c r="O145" s="141" t="s">
        <v>2444</v>
      </c>
      <c r="P145" s="153"/>
      <c r="Q145" s="93" t="s">
        <v>2625</v>
      </c>
    </row>
    <row r="146" spans="1:17" s="119" customFormat="1" ht="18" x14ac:dyDescent="0.25">
      <c r="A146" s="141" t="str">
        <f>VLOOKUP(E146,'LISTADO ATM'!$A$2:$C$901,3,0)</f>
        <v>DISTRITO NACIONAL</v>
      </c>
      <c r="B146" s="154" t="s">
        <v>2635</v>
      </c>
      <c r="C146" s="94">
        <v>44469.639930555553</v>
      </c>
      <c r="D146" s="94" t="s">
        <v>2459</v>
      </c>
      <c r="E146" s="156">
        <v>980</v>
      </c>
      <c r="F146" s="154" t="str">
        <f>VLOOKUP(E146,VIP!$A$2:$O16521,2,0)</f>
        <v>DRBR980</v>
      </c>
      <c r="G146" s="141" t="str">
        <f>VLOOKUP(E146,'LISTADO ATM'!$A$2:$B$900,2,0)</f>
        <v xml:space="preserve">ATM Oficina Bella Vista Mall II </v>
      </c>
      <c r="H146" s="141" t="str">
        <f>VLOOKUP(E146,VIP!$A$2:$O21482,7,FALSE)</f>
        <v>Si</v>
      </c>
      <c r="I146" s="141" t="str">
        <f>VLOOKUP(E146,VIP!$A$2:$O13447,8,FALSE)</f>
        <v>Si</v>
      </c>
      <c r="J146" s="141" t="str">
        <f>VLOOKUP(E146,VIP!$A$2:$O13397,8,FALSE)</f>
        <v>Si</v>
      </c>
      <c r="K146" s="141" t="str">
        <f>VLOOKUP(E146,VIP!$A$2:$O16971,6,0)</f>
        <v>NO</v>
      </c>
      <c r="L146" s="153" t="s">
        <v>2625</v>
      </c>
      <c r="M146" s="161" t="s">
        <v>2530</v>
      </c>
      <c r="N146" s="93" t="s">
        <v>2443</v>
      </c>
      <c r="O146" s="141" t="s">
        <v>2612</v>
      </c>
      <c r="P146" s="153"/>
      <c r="Q146" s="162">
        <v>44470.621122685188</v>
      </c>
    </row>
    <row r="147" spans="1:17" s="119" customFormat="1" ht="18" x14ac:dyDescent="0.25">
      <c r="A147" s="141" t="str">
        <f>VLOOKUP(E147,'LISTADO ATM'!$A$2:$C$901,3,0)</f>
        <v>NORTE</v>
      </c>
      <c r="B147" s="154" t="s">
        <v>2732</v>
      </c>
      <c r="C147" s="94">
        <v>44470.121238425927</v>
      </c>
      <c r="D147" s="94" t="s">
        <v>2660</v>
      </c>
      <c r="E147" s="156">
        <v>291</v>
      </c>
      <c r="F147" s="154" t="str">
        <f>VLOOKUP(E147,VIP!$A$2:$O16522,2,0)</f>
        <v>DRBR291</v>
      </c>
      <c r="G147" s="141" t="str">
        <f>VLOOKUP(E147,'LISTADO ATM'!$A$2:$B$900,2,0)</f>
        <v xml:space="preserve">ATM S/M Jumbo Las Colinas </v>
      </c>
      <c r="H147" s="141" t="str">
        <f>VLOOKUP(E147,VIP!$A$2:$O21483,7,FALSE)</f>
        <v>Si</v>
      </c>
      <c r="I147" s="141" t="str">
        <f>VLOOKUP(E147,VIP!$A$2:$O13448,8,FALSE)</f>
        <v>Si</v>
      </c>
      <c r="J147" s="141" t="str">
        <f>VLOOKUP(E147,VIP!$A$2:$O13398,8,FALSE)</f>
        <v>Si</v>
      </c>
      <c r="K147" s="141" t="str">
        <f>VLOOKUP(E147,VIP!$A$2:$O16972,6,0)</f>
        <v>NO</v>
      </c>
      <c r="L147" s="153" t="s">
        <v>2625</v>
      </c>
      <c r="M147" s="161" t="s">
        <v>2530</v>
      </c>
      <c r="N147" s="93" t="s">
        <v>2443</v>
      </c>
      <c r="O147" s="141" t="s">
        <v>2659</v>
      </c>
      <c r="P147" s="153"/>
      <c r="Q147" s="162">
        <v>44470.625752314816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2730</v>
      </c>
      <c r="C148" s="94">
        <v>44470.140115740738</v>
      </c>
      <c r="D148" s="94" t="s">
        <v>2440</v>
      </c>
      <c r="E148" s="156">
        <v>318</v>
      </c>
      <c r="F148" s="154" t="str">
        <f>VLOOKUP(E148,VIP!$A$2:$O16523,2,0)</f>
        <v>DRBR318</v>
      </c>
      <c r="G148" s="141" t="str">
        <f>VLOOKUP(E148,'LISTADO ATM'!$A$2:$B$900,2,0)</f>
        <v>ATM Autoservicio Lope de Vega</v>
      </c>
      <c r="H148" s="141" t="str">
        <f>VLOOKUP(E148,VIP!$A$2:$O21484,7,FALSE)</f>
        <v>Si</v>
      </c>
      <c r="I148" s="141" t="str">
        <f>VLOOKUP(E148,VIP!$A$2:$O13449,8,FALSE)</f>
        <v>Si</v>
      </c>
      <c r="J148" s="141" t="str">
        <f>VLOOKUP(E148,VIP!$A$2:$O13399,8,FALSE)</f>
        <v>Si</v>
      </c>
      <c r="K148" s="141" t="str">
        <f>VLOOKUP(E148,VIP!$A$2:$O16973,6,0)</f>
        <v>NO</v>
      </c>
      <c r="L148" s="153" t="s">
        <v>2625</v>
      </c>
      <c r="M148" s="93" t="s">
        <v>2437</v>
      </c>
      <c r="N148" s="93" t="s">
        <v>2443</v>
      </c>
      <c r="O148" s="141" t="s">
        <v>2444</v>
      </c>
      <c r="P148" s="153"/>
      <c r="Q148" s="93" t="s">
        <v>2625</v>
      </c>
    </row>
    <row r="149" spans="1:17" s="119" customFormat="1" ht="18" x14ac:dyDescent="0.25">
      <c r="A149" s="141" t="str">
        <f>VLOOKUP(E149,'LISTADO ATM'!$A$2:$C$901,3,0)</f>
        <v>DISTRITO NACIONAL</v>
      </c>
      <c r="B149" s="154">
        <v>3336036966</v>
      </c>
      <c r="C149" s="94">
        <v>44465.265277777777</v>
      </c>
      <c r="D149" s="94" t="s">
        <v>2174</v>
      </c>
      <c r="E149" s="156">
        <v>113</v>
      </c>
      <c r="F149" s="154" t="str">
        <f>VLOOKUP(E149,VIP!$A$2:$O16524,2,0)</f>
        <v>DRBR113</v>
      </c>
      <c r="G149" s="141" t="str">
        <f>VLOOKUP(E149,'LISTADO ATM'!$A$2:$B$900,2,0)</f>
        <v xml:space="preserve">ATM Autoservicio Atalaya del Mar </v>
      </c>
      <c r="H149" s="141" t="str">
        <f>VLOOKUP(E149,VIP!$A$2:$O21485,7,FALSE)</f>
        <v>Si</v>
      </c>
      <c r="I149" s="141" t="str">
        <f>VLOOKUP(E149,VIP!$A$2:$O13450,8,FALSE)</f>
        <v>No</v>
      </c>
      <c r="J149" s="141" t="str">
        <f>VLOOKUP(E149,VIP!$A$2:$O13400,8,FALSE)</f>
        <v>No</v>
      </c>
      <c r="K149" s="141" t="str">
        <f>VLOOKUP(E149,VIP!$A$2:$O16974,6,0)</f>
        <v>NO</v>
      </c>
      <c r="L149" s="153" t="s">
        <v>2238</v>
      </c>
      <c r="M149" s="93" t="s">
        <v>2437</v>
      </c>
      <c r="N149" s="93" t="s">
        <v>2443</v>
      </c>
      <c r="O149" s="141" t="s">
        <v>2445</v>
      </c>
      <c r="P149" s="153"/>
      <c r="Q149" s="93" t="s">
        <v>2238</v>
      </c>
    </row>
    <row r="150" spans="1:17" s="119" customFormat="1" ht="18" x14ac:dyDescent="0.25">
      <c r="A150" s="141" t="str">
        <f>VLOOKUP(E150,'LISTADO ATM'!$A$2:$C$901,3,0)</f>
        <v>DISTRITO NACIONAL</v>
      </c>
      <c r="B150" s="154">
        <v>3336041872</v>
      </c>
      <c r="C150" s="94">
        <v>44468.742002314815</v>
      </c>
      <c r="D150" s="94" t="s">
        <v>2174</v>
      </c>
      <c r="E150" s="156">
        <v>648</v>
      </c>
      <c r="F150" s="154" t="str">
        <f>VLOOKUP(E150,VIP!$A$2:$O16525,2,0)</f>
        <v>DRBR190</v>
      </c>
      <c r="G150" s="141" t="str">
        <f>VLOOKUP(E150,'LISTADO ATM'!$A$2:$B$900,2,0)</f>
        <v xml:space="preserve">ATM Hermandad de Pensionados </v>
      </c>
      <c r="H150" s="141" t="str">
        <f>VLOOKUP(E150,VIP!$A$2:$O21486,7,FALSE)</f>
        <v>Si</v>
      </c>
      <c r="I150" s="141" t="str">
        <f>VLOOKUP(E150,VIP!$A$2:$O13451,8,FALSE)</f>
        <v>No</v>
      </c>
      <c r="J150" s="141" t="str">
        <f>VLOOKUP(E150,VIP!$A$2:$O13401,8,FALSE)</f>
        <v>No</v>
      </c>
      <c r="K150" s="141" t="str">
        <f>VLOOKUP(E150,VIP!$A$2:$O16975,6,0)</f>
        <v>NO</v>
      </c>
      <c r="L150" s="153" t="s">
        <v>2238</v>
      </c>
      <c r="M150" s="93" t="s">
        <v>2437</v>
      </c>
      <c r="N150" s="93" t="s">
        <v>2443</v>
      </c>
      <c r="O150" s="141" t="s">
        <v>2445</v>
      </c>
      <c r="P150" s="153"/>
      <c r="Q150" s="93" t="s">
        <v>2238</v>
      </c>
    </row>
    <row r="151" spans="1:17" s="119" customFormat="1" ht="18" x14ac:dyDescent="0.25">
      <c r="A151" s="141" t="str">
        <f>VLOOKUP(E151,'LISTADO ATM'!$A$2:$C$901,3,0)</f>
        <v>ESTE</v>
      </c>
      <c r="B151" s="154">
        <v>3336041910</v>
      </c>
      <c r="C151" s="94">
        <v>44468.789189814815</v>
      </c>
      <c r="D151" s="94" t="s">
        <v>2174</v>
      </c>
      <c r="E151" s="156">
        <v>368</v>
      </c>
      <c r="F151" s="154" t="str">
        <f>VLOOKUP(E151,VIP!$A$2:$O16526,2,0)</f>
        <v xml:space="preserve">DRBR368 </v>
      </c>
      <c r="G151" s="141" t="str">
        <f>VLOOKUP(E151,'LISTADO ATM'!$A$2:$B$900,2,0)</f>
        <v>ATM Ayuntamiento Peralvillo</v>
      </c>
      <c r="H151" s="141" t="str">
        <f>VLOOKUP(E151,VIP!$A$2:$O21487,7,FALSE)</f>
        <v>N/A</v>
      </c>
      <c r="I151" s="141" t="str">
        <f>VLOOKUP(E151,VIP!$A$2:$O13452,8,FALSE)</f>
        <v>N/A</v>
      </c>
      <c r="J151" s="141" t="str">
        <f>VLOOKUP(E151,VIP!$A$2:$O13402,8,FALSE)</f>
        <v>N/A</v>
      </c>
      <c r="K151" s="141" t="str">
        <f>VLOOKUP(E151,VIP!$A$2:$O16976,6,0)</f>
        <v>N/A</v>
      </c>
      <c r="L151" s="153" t="s">
        <v>2238</v>
      </c>
      <c r="M151" s="93" t="s">
        <v>2437</v>
      </c>
      <c r="N151" s="93" t="s">
        <v>2443</v>
      </c>
      <c r="O151" s="141" t="s">
        <v>2445</v>
      </c>
      <c r="P151" s="153"/>
      <c r="Q151" s="93" t="s">
        <v>2238</v>
      </c>
    </row>
    <row r="152" spans="1:17" s="119" customFormat="1" ht="18" x14ac:dyDescent="0.25">
      <c r="A152" s="141" t="str">
        <f>VLOOKUP(E152,'LISTADO ATM'!$A$2:$C$901,3,0)</f>
        <v>ESTE</v>
      </c>
      <c r="B152" s="154">
        <v>3336041947</v>
      </c>
      <c r="C152" s="94">
        <v>44469.054270833331</v>
      </c>
      <c r="D152" s="94" t="s">
        <v>2174</v>
      </c>
      <c r="E152" s="156">
        <v>893</v>
      </c>
      <c r="F152" s="154" t="str">
        <f>VLOOKUP(E152,VIP!$A$2:$O16527,2,0)</f>
        <v>DRBR893</v>
      </c>
      <c r="G152" s="141" t="str">
        <f>VLOOKUP(E152,'LISTADO ATM'!$A$2:$B$900,2,0)</f>
        <v xml:space="preserve">ATM Hotel Be Live Canoa (Bayahibe) II </v>
      </c>
      <c r="H152" s="141" t="str">
        <f>VLOOKUP(E152,VIP!$A$2:$O21488,7,FALSE)</f>
        <v>Si</v>
      </c>
      <c r="I152" s="141" t="str">
        <f>VLOOKUP(E152,VIP!$A$2:$O13453,8,FALSE)</f>
        <v>Si</v>
      </c>
      <c r="J152" s="141" t="str">
        <f>VLOOKUP(E152,VIP!$A$2:$O13403,8,FALSE)</f>
        <v>Si</v>
      </c>
      <c r="K152" s="141" t="str">
        <f>VLOOKUP(E152,VIP!$A$2:$O16977,6,0)</f>
        <v>NO</v>
      </c>
      <c r="L152" s="153" t="s">
        <v>2238</v>
      </c>
      <c r="M152" s="161" t="s">
        <v>2530</v>
      </c>
      <c r="N152" s="93" t="s">
        <v>2443</v>
      </c>
      <c r="O152" s="141" t="s">
        <v>2445</v>
      </c>
      <c r="P152" s="153"/>
      <c r="Q152" s="162">
        <v>44470.608206018522</v>
      </c>
    </row>
    <row r="153" spans="1:17" s="119" customFormat="1" ht="18" x14ac:dyDescent="0.25">
      <c r="A153" s="141" t="str">
        <f>VLOOKUP(E153,'LISTADO ATM'!$A$2:$C$901,3,0)</f>
        <v>DISTRITO NACIONAL</v>
      </c>
      <c r="B153" s="154" t="s">
        <v>2639</v>
      </c>
      <c r="C153" s="94">
        <v>44469.62871527778</v>
      </c>
      <c r="D153" s="94" t="s">
        <v>2174</v>
      </c>
      <c r="E153" s="156">
        <v>20</v>
      </c>
      <c r="F153" s="154" t="str">
        <f>VLOOKUP(E153,VIP!$A$2:$O16528,2,0)</f>
        <v>DRBR049</v>
      </c>
      <c r="G153" s="141" t="str">
        <f>VLOOKUP(E153,'LISTADO ATM'!$A$2:$B$900,2,0)</f>
        <v>ATM S/M Aprezio Las Palmas</v>
      </c>
      <c r="H153" s="141" t="str">
        <f>VLOOKUP(E153,VIP!$A$2:$O21489,7,FALSE)</f>
        <v>Si</v>
      </c>
      <c r="I153" s="141" t="str">
        <f>VLOOKUP(E153,VIP!$A$2:$O13454,8,FALSE)</f>
        <v>Si</v>
      </c>
      <c r="J153" s="141" t="str">
        <f>VLOOKUP(E153,VIP!$A$2:$O13404,8,FALSE)</f>
        <v>Si</v>
      </c>
      <c r="K153" s="141" t="str">
        <f>VLOOKUP(E153,VIP!$A$2:$O16978,6,0)</f>
        <v>NO</v>
      </c>
      <c r="L153" s="153" t="s">
        <v>2238</v>
      </c>
      <c r="M153" s="161" t="s">
        <v>2530</v>
      </c>
      <c r="N153" s="93" t="s">
        <v>2443</v>
      </c>
      <c r="O153" s="141" t="s">
        <v>2445</v>
      </c>
      <c r="P153" s="153"/>
      <c r="Q153" s="162">
        <v>44470.633206018516</v>
      </c>
    </row>
    <row r="154" spans="1:17" s="119" customFormat="1" ht="18" x14ac:dyDescent="0.25">
      <c r="A154" s="141" t="str">
        <f>VLOOKUP(E154,'LISTADO ATM'!$A$2:$C$901,3,0)</f>
        <v>ESTE</v>
      </c>
      <c r="B154" s="154" t="s">
        <v>2759</v>
      </c>
      <c r="C154" s="94">
        <v>44470.025925925926</v>
      </c>
      <c r="D154" s="94" t="s">
        <v>2174</v>
      </c>
      <c r="E154" s="156">
        <v>795</v>
      </c>
      <c r="F154" s="154" t="str">
        <f>VLOOKUP(E154,VIP!$A$2:$O16529,2,0)</f>
        <v>DRBR795</v>
      </c>
      <c r="G154" s="141" t="str">
        <f>VLOOKUP(E154,'LISTADO ATM'!$A$2:$B$900,2,0)</f>
        <v xml:space="preserve">ATM UNP Guaymate (La Romana) </v>
      </c>
      <c r="H154" s="141" t="str">
        <f>VLOOKUP(E154,VIP!$A$2:$O21490,7,FALSE)</f>
        <v>Si</v>
      </c>
      <c r="I154" s="141" t="str">
        <f>VLOOKUP(E154,VIP!$A$2:$O13455,8,FALSE)</f>
        <v>Si</v>
      </c>
      <c r="J154" s="141" t="str">
        <f>VLOOKUP(E154,VIP!$A$2:$O13405,8,FALSE)</f>
        <v>Si</v>
      </c>
      <c r="K154" s="141" t="str">
        <f>VLOOKUP(E154,VIP!$A$2:$O16979,6,0)</f>
        <v>NO</v>
      </c>
      <c r="L154" s="153" t="s">
        <v>2238</v>
      </c>
      <c r="M154" s="161" t="s">
        <v>2530</v>
      </c>
      <c r="N154" s="93" t="s">
        <v>2443</v>
      </c>
      <c r="O154" s="141" t="s">
        <v>2445</v>
      </c>
      <c r="P154" s="153"/>
      <c r="Q154" s="162">
        <v>44470.622187499997</v>
      </c>
    </row>
    <row r="155" spans="1:17" s="119" customFormat="1" ht="18" x14ac:dyDescent="0.25">
      <c r="A155" s="141" t="str">
        <f>VLOOKUP(E155,'LISTADO ATM'!$A$2:$C$901,3,0)</f>
        <v>ESTE</v>
      </c>
      <c r="B155" s="154" t="s">
        <v>2757</v>
      </c>
      <c r="C155" s="94">
        <v>44470.026956018519</v>
      </c>
      <c r="D155" s="94" t="s">
        <v>2174</v>
      </c>
      <c r="E155" s="156">
        <v>367</v>
      </c>
      <c r="F155" s="154" t="str">
        <f>VLOOKUP(E155,VIP!$A$2:$O16530,2,0)</f>
        <v xml:space="preserve">DRBR367 </v>
      </c>
      <c r="G155" s="141" t="str">
        <f>VLOOKUP(E155,'LISTADO ATM'!$A$2:$B$900,2,0)</f>
        <v>ATM Ayuntamiento El Puerto</v>
      </c>
      <c r="H155" s="141" t="str">
        <f>VLOOKUP(E155,VIP!$A$2:$O21491,7,FALSE)</f>
        <v>N/A</v>
      </c>
      <c r="I155" s="141" t="str">
        <f>VLOOKUP(E155,VIP!$A$2:$O13456,8,FALSE)</f>
        <v>N/A</v>
      </c>
      <c r="J155" s="141" t="str">
        <f>VLOOKUP(E155,VIP!$A$2:$O13406,8,FALSE)</f>
        <v>N/A</v>
      </c>
      <c r="K155" s="141" t="str">
        <f>VLOOKUP(E155,VIP!$A$2:$O16980,6,0)</f>
        <v>N/A</v>
      </c>
      <c r="L155" s="153" t="s">
        <v>2238</v>
      </c>
      <c r="M155" s="93" t="s">
        <v>2437</v>
      </c>
      <c r="N155" s="93" t="s">
        <v>2443</v>
      </c>
      <c r="O155" s="141" t="s">
        <v>2445</v>
      </c>
      <c r="P155" s="153"/>
      <c r="Q155" s="93" t="s">
        <v>2238</v>
      </c>
    </row>
    <row r="156" spans="1:17" s="119" customFormat="1" ht="18" x14ac:dyDescent="0.25">
      <c r="A156" s="141" t="str">
        <f>VLOOKUP(E156,'LISTADO ATM'!$A$2:$C$901,3,0)</f>
        <v>SUR</v>
      </c>
      <c r="B156" s="154">
        <v>3336037004</v>
      </c>
      <c r="C156" s="94">
        <v>44465.693807870368</v>
      </c>
      <c r="D156" s="94" t="s">
        <v>2174</v>
      </c>
      <c r="E156" s="156">
        <v>576</v>
      </c>
      <c r="F156" s="154" t="str">
        <f>VLOOKUP(E156,VIP!$A$2:$O16531,2,0)</f>
        <v>DRBR576</v>
      </c>
      <c r="G156" s="141" t="str">
        <f>VLOOKUP(E156,'LISTADO ATM'!$A$2:$B$900,2,0)</f>
        <v>ATM Nizao</v>
      </c>
      <c r="H156" s="141">
        <f>VLOOKUP(E156,VIP!$A$2:$O21492,7,FALSE)</f>
        <v>0</v>
      </c>
      <c r="I156" s="141">
        <f>VLOOKUP(E156,VIP!$A$2:$O13457,8,FALSE)</f>
        <v>0</v>
      </c>
      <c r="J156" s="141">
        <f>VLOOKUP(E156,VIP!$A$2:$O13407,8,FALSE)</f>
        <v>0</v>
      </c>
      <c r="K156" s="141">
        <f>VLOOKUP(E156,VIP!$A$2:$O16981,6,0)</f>
        <v>0</v>
      </c>
      <c r="L156" s="153" t="s">
        <v>2212</v>
      </c>
      <c r="M156" s="93" t="s">
        <v>2437</v>
      </c>
      <c r="N156" s="93" t="s">
        <v>2443</v>
      </c>
      <c r="O156" s="141" t="s">
        <v>2445</v>
      </c>
      <c r="P156" s="153"/>
      <c r="Q156" s="93" t="s">
        <v>2212</v>
      </c>
    </row>
    <row r="157" spans="1:17" s="119" customFormat="1" ht="18" x14ac:dyDescent="0.25">
      <c r="A157" s="141" t="str">
        <f>VLOOKUP(E157,'LISTADO ATM'!$A$2:$C$901,3,0)</f>
        <v>DISTRITO NACIONAL</v>
      </c>
      <c r="B157" s="154">
        <v>3336040397</v>
      </c>
      <c r="C157" s="94">
        <v>44468.329444444447</v>
      </c>
      <c r="D157" s="94" t="s">
        <v>2174</v>
      </c>
      <c r="E157" s="156">
        <v>335</v>
      </c>
      <c r="F157" s="154" t="str">
        <f>VLOOKUP(E157,VIP!$A$2:$O16532,2,0)</f>
        <v>DRBR335</v>
      </c>
      <c r="G157" s="141" t="str">
        <f>VLOOKUP(E157,'LISTADO ATM'!$A$2:$B$900,2,0)</f>
        <v>ATM Edificio Aster</v>
      </c>
      <c r="H157" s="141" t="str">
        <f>VLOOKUP(E157,VIP!$A$2:$O21493,7,FALSE)</f>
        <v>Si</v>
      </c>
      <c r="I157" s="141" t="str">
        <f>VLOOKUP(E157,VIP!$A$2:$O13458,8,FALSE)</f>
        <v>Si</v>
      </c>
      <c r="J157" s="141" t="str">
        <f>VLOOKUP(E157,VIP!$A$2:$O13408,8,FALSE)</f>
        <v>Si</v>
      </c>
      <c r="K157" s="141" t="str">
        <f>VLOOKUP(E157,VIP!$A$2:$O16982,6,0)</f>
        <v>NO</v>
      </c>
      <c r="L157" s="153" t="s">
        <v>2212</v>
      </c>
      <c r="M157" s="93" t="s">
        <v>2437</v>
      </c>
      <c r="N157" s="93" t="s">
        <v>2443</v>
      </c>
      <c r="O157" s="141" t="s">
        <v>2445</v>
      </c>
      <c r="P157" s="153"/>
      <c r="Q157" s="93" t="s">
        <v>2212</v>
      </c>
    </row>
    <row r="158" spans="1:17" s="119" customFormat="1" ht="18" x14ac:dyDescent="0.25">
      <c r="A158" s="141" t="str">
        <f>VLOOKUP(E158,'LISTADO ATM'!$A$2:$C$901,3,0)</f>
        <v>DISTRITO NACIONAL</v>
      </c>
      <c r="B158" s="154">
        <v>3336040971</v>
      </c>
      <c r="C158" s="94">
        <v>44468.453738425924</v>
      </c>
      <c r="D158" s="94" t="s">
        <v>2174</v>
      </c>
      <c r="E158" s="156">
        <v>929</v>
      </c>
      <c r="F158" s="154" t="str">
        <f>VLOOKUP(E158,VIP!$A$2:$O16533,2,0)</f>
        <v>DRBR929</v>
      </c>
      <c r="G158" s="141" t="str">
        <f>VLOOKUP(E158,'LISTADO ATM'!$A$2:$B$900,2,0)</f>
        <v>ATM Autoservicio Nacional El Conde</v>
      </c>
      <c r="H158" s="141" t="str">
        <f>VLOOKUP(E158,VIP!$A$2:$O21494,7,FALSE)</f>
        <v>Si</v>
      </c>
      <c r="I158" s="141" t="str">
        <f>VLOOKUP(E158,VIP!$A$2:$O13459,8,FALSE)</f>
        <v>Si</v>
      </c>
      <c r="J158" s="141" t="str">
        <f>VLOOKUP(E158,VIP!$A$2:$O13409,8,FALSE)</f>
        <v>Si</v>
      </c>
      <c r="K158" s="141" t="str">
        <f>VLOOKUP(E158,VIP!$A$2:$O16983,6,0)</f>
        <v>NO</v>
      </c>
      <c r="L158" s="153" t="s">
        <v>2212</v>
      </c>
      <c r="M158" s="93" t="s">
        <v>2437</v>
      </c>
      <c r="N158" s="93" t="s">
        <v>2443</v>
      </c>
      <c r="O158" s="141" t="s">
        <v>2445</v>
      </c>
      <c r="P158" s="153"/>
      <c r="Q158" s="93" t="s">
        <v>2455</v>
      </c>
    </row>
    <row r="159" spans="1:17" s="119" customFormat="1" ht="18" x14ac:dyDescent="0.25">
      <c r="A159" s="141" t="str">
        <f>VLOOKUP(E159,'LISTADO ATM'!$A$2:$C$901,3,0)</f>
        <v>DISTRITO NACIONAL</v>
      </c>
      <c r="B159" s="154">
        <v>3336041011</v>
      </c>
      <c r="C159" s="94">
        <v>44468.460706018515</v>
      </c>
      <c r="D159" s="94" t="s">
        <v>2174</v>
      </c>
      <c r="E159" s="156">
        <v>336</v>
      </c>
      <c r="F159" s="154" t="str">
        <f>VLOOKUP(E159,VIP!$A$2:$O16534,2,0)</f>
        <v>DRBR336</v>
      </c>
      <c r="G159" s="141" t="str">
        <f>VLOOKUP(E159,'LISTADO ATM'!$A$2:$B$900,2,0)</f>
        <v>ATM Instituto Nacional de Cancer (incart)</v>
      </c>
      <c r="H159" s="141" t="str">
        <f>VLOOKUP(E159,VIP!$A$2:$O21495,7,FALSE)</f>
        <v>Si</v>
      </c>
      <c r="I159" s="141" t="str">
        <f>VLOOKUP(E159,VIP!$A$2:$O13460,8,FALSE)</f>
        <v>Si</v>
      </c>
      <c r="J159" s="141" t="str">
        <f>VLOOKUP(E159,VIP!$A$2:$O13410,8,FALSE)</f>
        <v>Si</v>
      </c>
      <c r="K159" s="141" t="str">
        <f>VLOOKUP(E159,VIP!$A$2:$O16984,6,0)</f>
        <v>NO</v>
      </c>
      <c r="L159" s="153" t="s">
        <v>2212</v>
      </c>
      <c r="M159" s="93" t="s">
        <v>2437</v>
      </c>
      <c r="N159" s="93" t="s">
        <v>2443</v>
      </c>
      <c r="O159" s="141" t="s">
        <v>2445</v>
      </c>
      <c r="P159" s="153"/>
      <c r="Q159" s="93" t="s">
        <v>2455</v>
      </c>
    </row>
    <row r="160" spans="1:17" s="119" customFormat="1" ht="18" x14ac:dyDescent="0.25">
      <c r="A160" s="141" t="str">
        <f>VLOOKUP(E160,'LISTADO ATM'!$A$2:$C$901,3,0)</f>
        <v>SUR</v>
      </c>
      <c r="B160" s="154" t="s">
        <v>2631</v>
      </c>
      <c r="C160" s="94">
        <v>44469.385046296295</v>
      </c>
      <c r="D160" s="94" t="s">
        <v>2174</v>
      </c>
      <c r="E160" s="156">
        <v>48</v>
      </c>
      <c r="F160" s="154" t="str">
        <f>VLOOKUP(E160,VIP!$A$2:$O16535,2,0)</f>
        <v>DRBR048</v>
      </c>
      <c r="G160" s="141" t="str">
        <f>VLOOKUP(E160,'LISTADO ATM'!$A$2:$B$900,2,0)</f>
        <v xml:space="preserve">ATM Autoservicio Neiba I </v>
      </c>
      <c r="H160" s="141" t="str">
        <f>VLOOKUP(E160,VIP!$A$2:$O21496,7,FALSE)</f>
        <v>Si</v>
      </c>
      <c r="I160" s="141" t="str">
        <f>VLOOKUP(E160,VIP!$A$2:$O13461,8,FALSE)</f>
        <v>Si</v>
      </c>
      <c r="J160" s="141" t="str">
        <f>VLOOKUP(E160,VIP!$A$2:$O13411,8,FALSE)</f>
        <v>Si</v>
      </c>
      <c r="K160" s="141" t="str">
        <f>VLOOKUP(E160,VIP!$A$2:$O16985,6,0)</f>
        <v>SI</v>
      </c>
      <c r="L160" s="153" t="s">
        <v>2212</v>
      </c>
      <c r="M160" s="93" t="s">
        <v>2437</v>
      </c>
      <c r="N160" s="93" t="s">
        <v>2443</v>
      </c>
      <c r="O160" s="141" t="s">
        <v>2445</v>
      </c>
      <c r="P160" s="153"/>
      <c r="Q160" s="93" t="s">
        <v>2212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2657</v>
      </c>
      <c r="C161" s="94">
        <v>44469.516168981485</v>
      </c>
      <c r="D161" s="94" t="s">
        <v>2174</v>
      </c>
      <c r="E161" s="156">
        <v>696</v>
      </c>
      <c r="F161" s="154" t="str">
        <f>VLOOKUP(E161,VIP!$A$2:$O16536,2,0)</f>
        <v>DRBR696</v>
      </c>
      <c r="G161" s="141" t="str">
        <f>VLOOKUP(E161,'LISTADO ATM'!$A$2:$B$900,2,0)</f>
        <v>ATM Olé Jacobo Majluta</v>
      </c>
      <c r="H161" s="141" t="str">
        <f>VLOOKUP(E161,VIP!$A$2:$O21497,7,FALSE)</f>
        <v>Si</v>
      </c>
      <c r="I161" s="141" t="str">
        <f>VLOOKUP(E161,VIP!$A$2:$O13462,8,FALSE)</f>
        <v>Si</v>
      </c>
      <c r="J161" s="141" t="str">
        <f>VLOOKUP(E161,VIP!$A$2:$O13412,8,FALSE)</f>
        <v>Si</v>
      </c>
      <c r="K161" s="141" t="str">
        <f>VLOOKUP(E161,VIP!$A$2:$O16986,6,0)</f>
        <v>NO</v>
      </c>
      <c r="L161" s="153" t="s">
        <v>2212</v>
      </c>
      <c r="M161" s="93" t="s">
        <v>2437</v>
      </c>
      <c r="N161" s="93" t="s">
        <v>2622</v>
      </c>
      <c r="O161" s="141" t="s">
        <v>2445</v>
      </c>
      <c r="P161" s="153"/>
      <c r="Q161" s="93" t="s">
        <v>2212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2656</v>
      </c>
      <c r="C162" s="94">
        <v>44469.520833333336</v>
      </c>
      <c r="D162" s="94" t="s">
        <v>2174</v>
      </c>
      <c r="E162" s="156">
        <v>224</v>
      </c>
      <c r="F162" s="154" t="str">
        <f>VLOOKUP(E162,VIP!$A$2:$O16537,2,0)</f>
        <v>DRBR224</v>
      </c>
      <c r="G162" s="141" t="str">
        <f>VLOOKUP(E162,'LISTADO ATM'!$A$2:$B$900,2,0)</f>
        <v xml:space="preserve">ATM S/M Nacional El Millón (Núñez de Cáceres) </v>
      </c>
      <c r="H162" s="141" t="str">
        <f>VLOOKUP(E162,VIP!$A$2:$O21498,7,FALSE)</f>
        <v>Si</v>
      </c>
      <c r="I162" s="141" t="str">
        <f>VLOOKUP(E162,VIP!$A$2:$O13463,8,FALSE)</f>
        <v>Si</v>
      </c>
      <c r="J162" s="141" t="str">
        <f>VLOOKUP(E162,VIP!$A$2:$O13413,8,FALSE)</f>
        <v>Si</v>
      </c>
      <c r="K162" s="141" t="str">
        <f>VLOOKUP(E162,VIP!$A$2:$O16987,6,0)</f>
        <v>SI</v>
      </c>
      <c r="L162" s="153" t="s">
        <v>2212</v>
      </c>
      <c r="M162" s="161" t="s">
        <v>2530</v>
      </c>
      <c r="N162" s="93" t="s">
        <v>2622</v>
      </c>
      <c r="O162" s="141" t="s">
        <v>2445</v>
      </c>
      <c r="P162" s="153"/>
      <c r="Q162" s="162">
        <v>44470.634375000001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2655</v>
      </c>
      <c r="C163" s="94">
        <v>44469.526446759257</v>
      </c>
      <c r="D163" s="94" t="s">
        <v>2174</v>
      </c>
      <c r="E163" s="156">
        <v>435</v>
      </c>
      <c r="F163" s="154" t="str">
        <f>VLOOKUP(E163,VIP!$A$2:$O16538,2,0)</f>
        <v>DRBR435</v>
      </c>
      <c r="G163" s="141" t="str">
        <f>VLOOKUP(E163,'LISTADO ATM'!$A$2:$B$900,2,0)</f>
        <v xml:space="preserve">ATM Autobanco Torre I </v>
      </c>
      <c r="H163" s="141" t="str">
        <f>VLOOKUP(E163,VIP!$A$2:$O21499,7,FALSE)</f>
        <v>Si</v>
      </c>
      <c r="I163" s="141" t="str">
        <f>VLOOKUP(E163,VIP!$A$2:$O13464,8,FALSE)</f>
        <v>Si</v>
      </c>
      <c r="J163" s="141" t="str">
        <f>VLOOKUP(E163,VIP!$A$2:$O13414,8,FALSE)</f>
        <v>Si</v>
      </c>
      <c r="K163" s="141" t="str">
        <f>VLOOKUP(E163,VIP!$A$2:$O16988,6,0)</f>
        <v>SI</v>
      </c>
      <c r="L163" s="153" t="s">
        <v>2212</v>
      </c>
      <c r="M163" s="93" t="s">
        <v>2437</v>
      </c>
      <c r="N163" s="93" t="s">
        <v>2622</v>
      </c>
      <c r="O163" s="141" t="s">
        <v>2445</v>
      </c>
      <c r="P163" s="153"/>
      <c r="Q163" s="93" t="s">
        <v>2212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2652</v>
      </c>
      <c r="C164" s="94">
        <v>44469.595659722225</v>
      </c>
      <c r="D164" s="94" t="s">
        <v>2174</v>
      </c>
      <c r="E164" s="156">
        <v>363</v>
      </c>
      <c r="F164" s="154" t="str">
        <f>VLOOKUP(E164,VIP!$A$2:$O16539,2,0)</f>
        <v>DRBR363</v>
      </c>
      <c r="G164" s="141" t="str">
        <f>VLOOKUP(E164,'LISTADO ATM'!$A$2:$B$900,2,0)</f>
        <v>ATM Sirena Villa Mella</v>
      </c>
      <c r="H164" s="141" t="str">
        <f>VLOOKUP(E164,VIP!$A$2:$O21500,7,FALSE)</f>
        <v>N/A</v>
      </c>
      <c r="I164" s="141" t="str">
        <f>VLOOKUP(E164,VIP!$A$2:$O13465,8,FALSE)</f>
        <v>N/A</v>
      </c>
      <c r="J164" s="141" t="str">
        <f>VLOOKUP(E164,VIP!$A$2:$O13415,8,FALSE)</f>
        <v>N/A</v>
      </c>
      <c r="K164" s="141" t="str">
        <f>VLOOKUP(E164,VIP!$A$2:$O16989,6,0)</f>
        <v>N/A</v>
      </c>
      <c r="L164" s="153" t="s">
        <v>2212</v>
      </c>
      <c r="M164" s="93" t="s">
        <v>2437</v>
      </c>
      <c r="N164" s="93" t="s">
        <v>2622</v>
      </c>
      <c r="O164" s="141" t="s">
        <v>2445</v>
      </c>
      <c r="P164" s="153"/>
      <c r="Q164" s="93" t="s">
        <v>2212</v>
      </c>
    </row>
    <row r="165" spans="1:17" s="119" customFormat="1" ht="18" x14ac:dyDescent="0.25">
      <c r="A165" s="141" t="str">
        <f>VLOOKUP(E165,'LISTADO ATM'!$A$2:$C$901,3,0)</f>
        <v>DISTRITO NACIONAL</v>
      </c>
      <c r="B165" s="154" t="s">
        <v>2650</v>
      </c>
      <c r="C165" s="94">
        <v>44469.601053240738</v>
      </c>
      <c r="D165" s="94" t="s">
        <v>2174</v>
      </c>
      <c r="E165" s="156">
        <v>10</v>
      </c>
      <c r="F165" s="154" t="str">
        <f>VLOOKUP(E165,VIP!$A$2:$O16540,2,0)</f>
        <v>DRBR010</v>
      </c>
      <c r="G165" s="141" t="str">
        <f>VLOOKUP(E165,'LISTADO ATM'!$A$2:$B$900,2,0)</f>
        <v xml:space="preserve">ATM Ministerio Salud Pública </v>
      </c>
      <c r="H165" s="141" t="str">
        <f>VLOOKUP(E165,VIP!$A$2:$O21501,7,FALSE)</f>
        <v>Si</v>
      </c>
      <c r="I165" s="141" t="str">
        <f>VLOOKUP(E165,VIP!$A$2:$O13466,8,FALSE)</f>
        <v>Si</v>
      </c>
      <c r="J165" s="141" t="str">
        <f>VLOOKUP(E165,VIP!$A$2:$O13416,8,FALSE)</f>
        <v>Si</v>
      </c>
      <c r="K165" s="141" t="str">
        <f>VLOOKUP(E165,VIP!$A$2:$O16990,6,0)</f>
        <v>NO</v>
      </c>
      <c r="L165" s="153" t="s">
        <v>2212</v>
      </c>
      <c r="M165" s="161" t="s">
        <v>2530</v>
      </c>
      <c r="N165" s="93" t="s">
        <v>2622</v>
      </c>
      <c r="O165" s="141" t="s">
        <v>2445</v>
      </c>
      <c r="P165" s="153"/>
      <c r="Q165" s="162">
        <v>44470.627569444441</v>
      </c>
    </row>
    <row r="166" spans="1:17" s="119" customFormat="1" ht="18" x14ac:dyDescent="0.25">
      <c r="A166" s="141" t="str">
        <f>VLOOKUP(E166,'LISTADO ATM'!$A$2:$C$901,3,0)</f>
        <v>DISTRITO NACIONAL</v>
      </c>
      <c r="B166" s="154" t="s">
        <v>2649</v>
      </c>
      <c r="C166" s="94">
        <v>44469.602395833332</v>
      </c>
      <c r="D166" s="94" t="s">
        <v>2174</v>
      </c>
      <c r="E166" s="156">
        <v>37</v>
      </c>
      <c r="F166" s="154" t="str">
        <f>VLOOKUP(E166,VIP!$A$2:$O16541,2,0)</f>
        <v>DRBR037</v>
      </c>
      <c r="G166" s="141" t="str">
        <f>VLOOKUP(E166,'LISTADO ATM'!$A$2:$B$900,2,0)</f>
        <v xml:space="preserve">ATM Oficina Villa Mella </v>
      </c>
      <c r="H166" s="141" t="str">
        <f>VLOOKUP(E166,VIP!$A$2:$O21502,7,FALSE)</f>
        <v>Si</v>
      </c>
      <c r="I166" s="141" t="str">
        <f>VLOOKUP(E166,VIP!$A$2:$O13467,8,FALSE)</f>
        <v>Si</v>
      </c>
      <c r="J166" s="141" t="str">
        <f>VLOOKUP(E166,VIP!$A$2:$O13417,8,FALSE)</f>
        <v>Si</v>
      </c>
      <c r="K166" s="141" t="str">
        <f>VLOOKUP(E166,VIP!$A$2:$O16991,6,0)</f>
        <v>SI</v>
      </c>
      <c r="L166" s="153" t="s">
        <v>2212</v>
      </c>
      <c r="M166" s="93" t="s">
        <v>2437</v>
      </c>
      <c r="N166" s="93" t="s">
        <v>2622</v>
      </c>
      <c r="O166" s="141" t="s">
        <v>2445</v>
      </c>
      <c r="P166" s="153"/>
      <c r="Q166" s="93" t="s">
        <v>2212</v>
      </c>
    </row>
    <row r="167" spans="1:17" s="119" customFormat="1" ht="18" x14ac:dyDescent="0.25">
      <c r="A167" s="141" t="str">
        <f>VLOOKUP(E167,'LISTADO ATM'!$A$2:$C$901,3,0)</f>
        <v>DISTRITO NACIONAL</v>
      </c>
      <c r="B167" s="154" t="s">
        <v>2648</v>
      </c>
      <c r="C167" s="94">
        <v>44469.602916666663</v>
      </c>
      <c r="D167" s="94" t="s">
        <v>2174</v>
      </c>
      <c r="E167" s="156">
        <v>902</v>
      </c>
      <c r="F167" s="154" t="str">
        <f>VLOOKUP(E167,VIP!$A$2:$O16542,2,0)</f>
        <v>DRBR16A</v>
      </c>
      <c r="G167" s="141" t="str">
        <f>VLOOKUP(E167,'LISTADO ATM'!$A$2:$B$900,2,0)</f>
        <v xml:space="preserve">ATM Oficina Plaza Florida </v>
      </c>
      <c r="H167" s="141" t="str">
        <f>VLOOKUP(E167,VIP!$A$2:$O21503,7,FALSE)</f>
        <v>Si</v>
      </c>
      <c r="I167" s="141" t="str">
        <f>VLOOKUP(E167,VIP!$A$2:$O13468,8,FALSE)</f>
        <v>Si</v>
      </c>
      <c r="J167" s="141" t="str">
        <f>VLOOKUP(E167,VIP!$A$2:$O13418,8,FALSE)</f>
        <v>Si</v>
      </c>
      <c r="K167" s="141" t="str">
        <f>VLOOKUP(E167,VIP!$A$2:$O16992,6,0)</f>
        <v>NO</v>
      </c>
      <c r="L167" s="153" t="s">
        <v>2212</v>
      </c>
      <c r="M167" s="161" t="s">
        <v>2530</v>
      </c>
      <c r="N167" s="93" t="s">
        <v>2622</v>
      </c>
      <c r="O167" s="141" t="s">
        <v>2445</v>
      </c>
      <c r="P167" s="153"/>
      <c r="Q167" s="162">
        <v>44470.631122685183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2647</v>
      </c>
      <c r="C168" s="94">
        <v>44469.603495370371</v>
      </c>
      <c r="D168" s="94" t="s">
        <v>2174</v>
      </c>
      <c r="E168" s="156">
        <v>943</v>
      </c>
      <c r="F168" s="154" t="str">
        <f>VLOOKUP(E168,VIP!$A$2:$O16543,2,0)</f>
        <v>DRBR16K</v>
      </c>
      <c r="G168" s="141" t="str">
        <f>VLOOKUP(E168,'LISTADO ATM'!$A$2:$B$900,2,0)</f>
        <v xml:space="preserve">ATM Oficina Tránsito Terreste </v>
      </c>
      <c r="H168" s="141" t="str">
        <f>VLOOKUP(E168,VIP!$A$2:$O21504,7,FALSE)</f>
        <v>Si</v>
      </c>
      <c r="I168" s="141" t="str">
        <f>VLOOKUP(E168,VIP!$A$2:$O13469,8,FALSE)</f>
        <v>Si</v>
      </c>
      <c r="J168" s="141" t="str">
        <f>VLOOKUP(E168,VIP!$A$2:$O13419,8,FALSE)</f>
        <v>Si</v>
      </c>
      <c r="K168" s="141" t="str">
        <f>VLOOKUP(E168,VIP!$A$2:$O16993,6,0)</f>
        <v>NO</v>
      </c>
      <c r="L168" s="153" t="s">
        <v>2212</v>
      </c>
      <c r="M168" s="93" t="s">
        <v>2437</v>
      </c>
      <c r="N168" s="93" t="s">
        <v>2622</v>
      </c>
      <c r="O168" s="141" t="s">
        <v>2445</v>
      </c>
      <c r="P168" s="153"/>
      <c r="Q168" s="93" t="s">
        <v>2212</v>
      </c>
    </row>
    <row r="169" spans="1:17" s="119" customFormat="1" ht="18" x14ac:dyDescent="0.25">
      <c r="A169" s="141" t="str">
        <f>VLOOKUP(E169,'LISTADO ATM'!$A$2:$C$901,3,0)</f>
        <v>DISTRITO NACIONAL</v>
      </c>
      <c r="B169" s="154" t="s">
        <v>2646</v>
      </c>
      <c r="C169" s="94">
        <v>44469.609467592592</v>
      </c>
      <c r="D169" s="94" t="s">
        <v>2174</v>
      </c>
      <c r="E169" s="156">
        <v>35</v>
      </c>
      <c r="F169" s="154" t="str">
        <f>VLOOKUP(E169,VIP!$A$2:$O16544,2,0)</f>
        <v>DRBR035</v>
      </c>
      <c r="G169" s="141" t="str">
        <f>VLOOKUP(E169,'LISTADO ATM'!$A$2:$B$900,2,0)</f>
        <v xml:space="preserve">ATM Dirección General de Aduanas I </v>
      </c>
      <c r="H169" s="141" t="str">
        <f>VLOOKUP(E169,VIP!$A$2:$O21505,7,FALSE)</f>
        <v>Si</v>
      </c>
      <c r="I169" s="141" t="str">
        <f>VLOOKUP(E169,VIP!$A$2:$O13470,8,FALSE)</f>
        <v>Si</v>
      </c>
      <c r="J169" s="141" t="str">
        <f>VLOOKUP(E169,VIP!$A$2:$O13420,8,FALSE)</f>
        <v>Si</v>
      </c>
      <c r="K169" s="141" t="str">
        <f>VLOOKUP(E169,VIP!$A$2:$O16994,6,0)</f>
        <v>NO</v>
      </c>
      <c r="L169" s="153" t="s">
        <v>2212</v>
      </c>
      <c r="M169" s="161" t="s">
        <v>2530</v>
      </c>
      <c r="N169" s="93" t="s">
        <v>2622</v>
      </c>
      <c r="O169" s="141" t="s">
        <v>2445</v>
      </c>
      <c r="P169" s="153"/>
      <c r="Q169" s="162">
        <v>44470.628472222219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2645</v>
      </c>
      <c r="C170" s="94">
        <v>44469.611296296294</v>
      </c>
      <c r="D170" s="94" t="s">
        <v>2174</v>
      </c>
      <c r="E170" s="156">
        <v>239</v>
      </c>
      <c r="F170" s="154" t="str">
        <f>VLOOKUP(E170,VIP!$A$2:$O16545,2,0)</f>
        <v>DRBR239</v>
      </c>
      <c r="G170" s="141" t="str">
        <f>VLOOKUP(E170,'LISTADO ATM'!$A$2:$B$900,2,0)</f>
        <v xml:space="preserve">ATM Autobanco Charles de Gaulle </v>
      </c>
      <c r="H170" s="141" t="str">
        <f>VLOOKUP(E170,VIP!$A$2:$O21506,7,FALSE)</f>
        <v>Si</v>
      </c>
      <c r="I170" s="141" t="str">
        <f>VLOOKUP(E170,VIP!$A$2:$O13471,8,FALSE)</f>
        <v>Si</v>
      </c>
      <c r="J170" s="141" t="str">
        <f>VLOOKUP(E170,VIP!$A$2:$O13421,8,FALSE)</f>
        <v>Si</v>
      </c>
      <c r="K170" s="141" t="str">
        <f>VLOOKUP(E170,VIP!$A$2:$O16995,6,0)</f>
        <v>SI</v>
      </c>
      <c r="L170" s="153" t="s">
        <v>2212</v>
      </c>
      <c r="M170" s="93" t="s">
        <v>2437</v>
      </c>
      <c r="N170" s="93" t="s">
        <v>2622</v>
      </c>
      <c r="O170" s="141" t="s">
        <v>2445</v>
      </c>
      <c r="P170" s="153"/>
      <c r="Q170" s="93" t="s">
        <v>2212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2644</v>
      </c>
      <c r="C171" s="94">
        <v>44469.613437499997</v>
      </c>
      <c r="D171" s="94" t="s">
        <v>2174</v>
      </c>
      <c r="E171" s="156">
        <v>517</v>
      </c>
      <c r="F171" s="154" t="str">
        <f>VLOOKUP(E171,VIP!$A$2:$O16546,2,0)</f>
        <v>DRBR517</v>
      </c>
      <c r="G171" s="141" t="str">
        <f>VLOOKUP(E171,'LISTADO ATM'!$A$2:$B$900,2,0)</f>
        <v xml:space="preserve">ATM Autobanco Oficina Sans Soucí </v>
      </c>
      <c r="H171" s="141" t="str">
        <f>VLOOKUP(E171,VIP!$A$2:$O21507,7,FALSE)</f>
        <v>Si</v>
      </c>
      <c r="I171" s="141" t="str">
        <f>VLOOKUP(E171,VIP!$A$2:$O13472,8,FALSE)</f>
        <v>Si</v>
      </c>
      <c r="J171" s="141" t="str">
        <f>VLOOKUP(E171,VIP!$A$2:$O13422,8,FALSE)</f>
        <v>Si</v>
      </c>
      <c r="K171" s="141" t="str">
        <f>VLOOKUP(E171,VIP!$A$2:$O16996,6,0)</f>
        <v>SI</v>
      </c>
      <c r="L171" s="153" t="s">
        <v>2212</v>
      </c>
      <c r="M171" s="93" t="s">
        <v>2437</v>
      </c>
      <c r="N171" s="93" t="s">
        <v>2622</v>
      </c>
      <c r="O171" s="141" t="s">
        <v>2445</v>
      </c>
      <c r="P171" s="153"/>
      <c r="Q171" s="93" t="s">
        <v>2212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2643</v>
      </c>
      <c r="C172" s="94">
        <v>44469.613865740743</v>
      </c>
      <c r="D172" s="94" t="s">
        <v>2174</v>
      </c>
      <c r="E172" s="156">
        <v>952</v>
      </c>
      <c r="F172" s="154" t="str">
        <f>VLOOKUP(E172,VIP!$A$2:$O16547,2,0)</f>
        <v>DRBR16L</v>
      </c>
      <c r="G172" s="141" t="str">
        <f>VLOOKUP(E172,'LISTADO ATM'!$A$2:$B$900,2,0)</f>
        <v xml:space="preserve">ATM Alvarez Rivas </v>
      </c>
      <c r="H172" s="141" t="str">
        <f>VLOOKUP(E172,VIP!$A$2:$O21508,7,FALSE)</f>
        <v>Si</v>
      </c>
      <c r="I172" s="141" t="str">
        <f>VLOOKUP(E172,VIP!$A$2:$O13473,8,FALSE)</f>
        <v>Si</v>
      </c>
      <c r="J172" s="141" t="str">
        <f>VLOOKUP(E172,VIP!$A$2:$O13423,8,FALSE)</f>
        <v>Si</v>
      </c>
      <c r="K172" s="141" t="str">
        <f>VLOOKUP(E172,VIP!$A$2:$O16997,6,0)</f>
        <v>NO</v>
      </c>
      <c r="L172" s="153" t="s">
        <v>2212</v>
      </c>
      <c r="M172" s="161" t="s">
        <v>2530</v>
      </c>
      <c r="N172" s="93" t="s">
        <v>2622</v>
      </c>
      <c r="O172" s="141" t="s">
        <v>2445</v>
      </c>
      <c r="P172" s="153"/>
      <c r="Q172" s="162">
        <v>44470.642500000002</v>
      </c>
    </row>
    <row r="173" spans="1:17" s="119" customFormat="1" ht="18" x14ac:dyDescent="0.25">
      <c r="A173" s="141" t="str">
        <f>VLOOKUP(E173,'LISTADO ATM'!$A$2:$C$901,3,0)</f>
        <v>DISTRITO NACIONAL</v>
      </c>
      <c r="B173" s="154" t="s">
        <v>2642</v>
      </c>
      <c r="C173" s="94">
        <v>44469.614502314813</v>
      </c>
      <c r="D173" s="94" t="s">
        <v>2174</v>
      </c>
      <c r="E173" s="156">
        <v>567</v>
      </c>
      <c r="F173" s="154" t="str">
        <f>VLOOKUP(E173,VIP!$A$2:$O16548,2,0)</f>
        <v>DRBR015</v>
      </c>
      <c r="G173" s="141" t="str">
        <f>VLOOKUP(E173,'LISTADO ATM'!$A$2:$B$900,2,0)</f>
        <v xml:space="preserve">ATM Oficina Máximo Gómez </v>
      </c>
      <c r="H173" s="141" t="str">
        <f>VLOOKUP(E173,VIP!$A$2:$O21509,7,FALSE)</f>
        <v>Si</v>
      </c>
      <c r="I173" s="141" t="str">
        <f>VLOOKUP(E173,VIP!$A$2:$O13474,8,FALSE)</f>
        <v>Si</v>
      </c>
      <c r="J173" s="141" t="str">
        <f>VLOOKUP(E173,VIP!$A$2:$O13424,8,FALSE)</f>
        <v>Si</v>
      </c>
      <c r="K173" s="141" t="str">
        <f>VLOOKUP(E173,VIP!$A$2:$O16998,6,0)</f>
        <v>NO</v>
      </c>
      <c r="L173" s="153" t="s">
        <v>2212</v>
      </c>
      <c r="M173" s="161" t="s">
        <v>2530</v>
      </c>
      <c r="N173" s="93" t="s">
        <v>2622</v>
      </c>
      <c r="O173" s="141" t="s">
        <v>2445</v>
      </c>
      <c r="P173" s="153"/>
      <c r="Q173" s="162">
        <v>44470.639097222222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2696</v>
      </c>
      <c r="C174" s="94">
        <v>44469.858981481484</v>
      </c>
      <c r="D174" s="94" t="s">
        <v>2174</v>
      </c>
      <c r="E174" s="156">
        <v>355</v>
      </c>
      <c r="F174" s="154" t="str">
        <f>VLOOKUP(E174,VIP!$A$2:$O16549,2,0)</f>
        <v>DRBR355</v>
      </c>
      <c r="G174" s="141" t="str">
        <f>VLOOKUP(E174,'LISTADO ATM'!$A$2:$B$900,2,0)</f>
        <v xml:space="preserve">ATM UNP Metro II </v>
      </c>
      <c r="H174" s="141" t="str">
        <f>VLOOKUP(E174,VIP!$A$2:$O21510,7,FALSE)</f>
        <v>Si</v>
      </c>
      <c r="I174" s="141" t="str">
        <f>VLOOKUP(E174,VIP!$A$2:$O13475,8,FALSE)</f>
        <v>Si</v>
      </c>
      <c r="J174" s="141" t="str">
        <f>VLOOKUP(E174,VIP!$A$2:$O13425,8,FALSE)</f>
        <v>Si</v>
      </c>
      <c r="K174" s="141" t="str">
        <f>VLOOKUP(E174,VIP!$A$2:$O16999,6,0)</f>
        <v>SI</v>
      </c>
      <c r="L174" s="153" t="s">
        <v>2212</v>
      </c>
      <c r="M174" s="93" t="s">
        <v>2437</v>
      </c>
      <c r="N174" s="93" t="s">
        <v>2443</v>
      </c>
      <c r="O174" s="141" t="s">
        <v>2445</v>
      </c>
      <c r="P174" s="153"/>
      <c r="Q174" s="93" t="s">
        <v>2212</v>
      </c>
    </row>
    <row r="175" spans="1:17" s="119" customFormat="1" ht="18" x14ac:dyDescent="0.25">
      <c r="A175" s="141" t="str">
        <f>VLOOKUP(E175,'LISTADO ATM'!$A$2:$C$901,3,0)</f>
        <v>DISTRITO NACIONAL</v>
      </c>
      <c r="B175" s="154" t="s">
        <v>2697</v>
      </c>
      <c r="C175" s="94">
        <v>44469.860266203701</v>
      </c>
      <c r="D175" s="94" t="s">
        <v>2174</v>
      </c>
      <c r="E175" s="156">
        <v>670</v>
      </c>
      <c r="F175" s="154" t="str">
        <f>VLOOKUP(E175,VIP!$A$2:$O16550,2,0)</f>
        <v>DRBR670</v>
      </c>
      <c r="G175" s="141" t="str">
        <f>VLOOKUP(E175,'LISTADO ATM'!$A$2:$B$900,2,0)</f>
        <v>ATM Estación Texaco Algodón</v>
      </c>
      <c r="H175" s="141" t="str">
        <f>VLOOKUP(E175,VIP!$A$2:$O21511,7,FALSE)</f>
        <v>Si</v>
      </c>
      <c r="I175" s="141" t="str">
        <f>VLOOKUP(E175,VIP!$A$2:$O13476,8,FALSE)</f>
        <v>Si</v>
      </c>
      <c r="J175" s="141" t="str">
        <f>VLOOKUP(E175,VIP!$A$2:$O13426,8,FALSE)</f>
        <v>Si</v>
      </c>
      <c r="K175" s="141" t="str">
        <f>VLOOKUP(E175,VIP!$A$2:$O17000,6,0)</f>
        <v>NO</v>
      </c>
      <c r="L175" s="153" t="s">
        <v>2212</v>
      </c>
      <c r="M175" s="93" t="s">
        <v>2437</v>
      </c>
      <c r="N175" s="93" t="s">
        <v>2443</v>
      </c>
      <c r="O175" s="141" t="s">
        <v>2445</v>
      </c>
      <c r="P175" s="153"/>
      <c r="Q175" s="93" t="s">
        <v>2212</v>
      </c>
    </row>
    <row r="176" spans="1:17" s="119" customFormat="1" ht="18" x14ac:dyDescent="0.25">
      <c r="A176" s="141" t="str">
        <f>VLOOKUP(E176,'LISTADO ATM'!$A$2:$C$901,3,0)</f>
        <v>NORTE</v>
      </c>
      <c r="B176" s="154" t="s">
        <v>2698</v>
      </c>
      <c r="C176" s="94">
        <v>44469.861388888887</v>
      </c>
      <c r="D176" s="94" t="s">
        <v>2175</v>
      </c>
      <c r="E176" s="156">
        <v>602</v>
      </c>
      <c r="F176" s="154" t="str">
        <f>VLOOKUP(E176,VIP!$A$2:$O16551,2,0)</f>
        <v>DRBR122</v>
      </c>
      <c r="G176" s="141" t="str">
        <f>VLOOKUP(E176,'LISTADO ATM'!$A$2:$B$900,2,0)</f>
        <v xml:space="preserve">ATM Zona Franca (Santiago) I </v>
      </c>
      <c r="H176" s="141" t="str">
        <f>VLOOKUP(E176,VIP!$A$2:$O21512,7,FALSE)</f>
        <v>Si</v>
      </c>
      <c r="I176" s="141" t="str">
        <f>VLOOKUP(E176,VIP!$A$2:$O13477,8,FALSE)</f>
        <v>No</v>
      </c>
      <c r="J176" s="141" t="str">
        <f>VLOOKUP(E176,VIP!$A$2:$O13427,8,FALSE)</f>
        <v>No</v>
      </c>
      <c r="K176" s="141" t="str">
        <f>VLOOKUP(E176,VIP!$A$2:$O17001,6,0)</f>
        <v>NO</v>
      </c>
      <c r="L176" s="153" t="s">
        <v>2212</v>
      </c>
      <c r="M176" s="93" t="s">
        <v>2437</v>
      </c>
      <c r="N176" s="93" t="s">
        <v>2443</v>
      </c>
      <c r="O176" s="141" t="s">
        <v>2623</v>
      </c>
      <c r="P176" s="153"/>
      <c r="Q176" s="93" t="s">
        <v>2212</v>
      </c>
    </row>
    <row r="177" spans="1:17" s="119" customFormat="1" ht="18" x14ac:dyDescent="0.25">
      <c r="A177" s="141" t="str">
        <f>VLOOKUP(E177,'LISTADO ATM'!$A$2:$C$901,3,0)</f>
        <v>NORTE</v>
      </c>
      <c r="B177" s="154" t="s">
        <v>2699</v>
      </c>
      <c r="C177" s="94">
        <v>44469.862187500003</v>
      </c>
      <c r="D177" s="94" t="s">
        <v>2175</v>
      </c>
      <c r="E177" s="156">
        <v>757</v>
      </c>
      <c r="F177" s="154" t="str">
        <f>VLOOKUP(E177,VIP!$A$2:$O16552,2,0)</f>
        <v>DRBR757</v>
      </c>
      <c r="G177" s="141" t="str">
        <f>VLOOKUP(E177,'LISTADO ATM'!$A$2:$B$900,2,0)</f>
        <v xml:space="preserve">ATM UNP Plaza Paseo (Santiago) </v>
      </c>
      <c r="H177" s="141" t="str">
        <f>VLOOKUP(E177,VIP!$A$2:$O21513,7,FALSE)</f>
        <v>Si</v>
      </c>
      <c r="I177" s="141" t="str">
        <f>VLOOKUP(E177,VIP!$A$2:$O13478,8,FALSE)</f>
        <v>Si</v>
      </c>
      <c r="J177" s="141" t="str">
        <f>VLOOKUP(E177,VIP!$A$2:$O13428,8,FALSE)</f>
        <v>Si</v>
      </c>
      <c r="K177" s="141" t="str">
        <f>VLOOKUP(E177,VIP!$A$2:$O17002,6,0)</f>
        <v>NO</v>
      </c>
      <c r="L177" s="153" t="s">
        <v>2212</v>
      </c>
      <c r="M177" s="93" t="s">
        <v>2437</v>
      </c>
      <c r="N177" s="93" t="s">
        <v>2443</v>
      </c>
      <c r="O177" s="141" t="s">
        <v>2623</v>
      </c>
      <c r="P177" s="153"/>
      <c r="Q177" s="93" t="s">
        <v>2212</v>
      </c>
    </row>
    <row r="178" spans="1:17" s="119" customFormat="1" ht="18" x14ac:dyDescent="0.25">
      <c r="A178" s="141" t="str">
        <f>VLOOKUP(E178,'LISTADO ATM'!$A$2:$C$901,3,0)</f>
        <v>NORTE</v>
      </c>
      <c r="B178" s="154" t="s">
        <v>2751</v>
      </c>
      <c r="C178" s="94">
        <v>44470.043113425927</v>
      </c>
      <c r="D178" s="94" t="s">
        <v>2175</v>
      </c>
      <c r="E178" s="156">
        <v>518</v>
      </c>
      <c r="F178" s="154" t="str">
        <f>VLOOKUP(E178,VIP!$A$2:$O16553,2,0)</f>
        <v>DRBR518</v>
      </c>
      <c r="G178" s="141" t="str">
        <f>VLOOKUP(E178,'LISTADO ATM'!$A$2:$B$900,2,0)</f>
        <v xml:space="preserve">ATM Autobanco Los Alamos </v>
      </c>
      <c r="H178" s="141" t="str">
        <f>VLOOKUP(E178,VIP!$A$2:$O21514,7,FALSE)</f>
        <v>Si</v>
      </c>
      <c r="I178" s="141" t="str">
        <f>VLOOKUP(E178,VIP!$A$2:$O13479,8,FALSE)</f>
        <v>Si</v>
      </c>
      <c r="J178" s="141" t="str">
        <f>VLOOKUP(E178,VIP!$A$2:$O13429,8,FALSE)</f>
        <v>Si</v>
      </c>
      <c r="K178" s="141" t="str">
        <f>VLOOKUP(E178,VIP!$A$2:$O17003,6,0)</f>
        <v>NO</v>
      </c>
      <c r="L178" s="153" t="s">
        <v>2212</v>
      </c>
      <c r="M178" s="161" t="s">
        <v>2530</v>
      </c>
      <c r="N178" s="93" t="s">
        <v>2443</v>
      </c>
      <c r="O178" s="141" t="s">
        <v>2623</v>
      </c>
      <c r="P178" s="153"/>
      <c r="Q178" s="162">
        <v>44470.643530092595</v>
      </c>
    </row>
    <row r="179" spans="1:17" s="119" customFormat="1" ht="18" x14ac:dyDescent="0.25">
      <c r="A179" s="141" t="str">
        <f>VLOOKUP(E179,'LISTADO ATM'!$A$2:$C$901,3,0)</f>
        <v>ESTE</v>
      </c>
      <c r="B179" s="154" t="s">
        <v>2748</v>
      </c>
      <c r="C179" s="94">
        <v>44470.053356481483</v>
      </c>
      <c r="D179" s="94" t="s">
        <v>2174</v>
      </c>
      <c r="E179" s="156">
        <v>631</v>
      </c>
      <c r="F179" s="154" t="str">
        <f>VLOOKUP(E179,VIP!$A$2:$O16554,2,0)</f>
        <v>DRBR417</v>
      </c>
      <c r="G179" s="141" t="str">
        <f>VLOOKUP(E179,'LISTADO ATM'!$A$2:$B$900,2,0)</f>
        <v xml:space="preserve">ATM ASOCODEQUI (San Pedro) </v>
      </c>
      <c r="H179" s="141" t="str">
        <f>VLOOKUP(E179,VIP!$A$2:$O21515,7,FALSE)</f>
        <v>Si</v>
      </c>
      <c r="I179" s="141" t="str">
        <f>VLOOKUP(E179,VIP!$A$2:$O13480,8,FALSE)</f>
        <v>Si</v>
      </c>
      <c r="J179" s="141" t="str">
        <f>VLOOKUP(E179,VIP!$A$2:$O13430,8,FALSE)</f>
        <v>Si</v>
      </c>
      <c r="K179" s="141" t="str">
        <f>VLOOKUP(E179,VIP!$A$2:$O17004,6,0)</f>
        <v>NO</v>
      </c>
      <c r="L179" s="153" t="s">
        <v>2212</v>
      </c>
      <c r="M179" s="161" t="s">
        <v>2530</v>
      </c>
      <c r="N179" s="93" t="s">
        <v>2443</v>
      </c>
      <c r="O179" s="141" t="s">
        <v>2445</v>
      </c>
      <c r="P179" s="153"/>
      <c r="Q179" s="162">
        <v>44470.643530092595</v>
      </c>
    </row>
    <row r="180" spans="1:17" s="119" customFormat="1" ht="18" x14ac:dyDescent="0.25">
      <c r="A180" s="141" t="str">
        <f>VLOOKUP(E180,'LISTADO ATM'!$A$2:$C$901,3,0)</f>
        <v>DISTRITO NACIONAL</v>
      </c>
      <c r="B180" s="154" t="s">
        <v>2747</v>
      </c>
      <c r="C180" s="94">
        <v>44470.072002314817</v>
      </c>
      <c r="D180" s="94" t="s">
        <v>2174</v>
      </c>
      <c r="E180" s="156">
        <v>953</v>
      </c>
      <c r="F180" s="154" t="str">
        <f>VLOOKUP(E180,VIP!$A$2:$O16555,2,0)</f>
        <v>DRBR01I</v>
      </c>
      <c r="G180" s="141" t="str">
        <f>VLOOKUP(E180,'LISTADO ATM'!$A$2:$B$900,2,0)</f>
        <v xml:space="preserve">ATM Estafeta Dirección General de Pasaportes/Migración </v>
      </c>
      <c r="H180" s="141" t="str">
        <f>VLOOKUP(E180,VIP!$A$2:$O21516,7,FALSE)</f>
        <v>Si</v>
      </c>
      <c r="I180" s="141" t="str">
        <f>VLOOKUP(E180,VIP!$A$2:$O13481,8,FALSE)</f>
        <v>Si</v>
      </c>
      <c r="J180" s="141" t="str">
        <f>VLOOKUP(E180,VIP!$A$2:$O13431,8,FALSE)</f>
        <v>Si</v>
      </c>
      <c r="K180" s="141" t="str">
        <f>VLOOKUP(E180,VIP!$A$2:$O17005,6,0)</f>
        <v>No</v>
      </c>
      <c r="L180" s="153" t="s">
        <v>2212</v>
      </c>
      <c r="M180" s="161" t="s">
        <v>2530</v>
      </c>
      <c r="N180" s="93" t="s">
        <v>2443</v>
      </c>
      <c r="O180" s="141" t="s">
        <v>2445</v>
      </c>
      <c r="P180" s="153"/>
      <c r="Q180" s="162">
        <v>44470.643993055557</v>
      </c>
    </row>
    <row r="181" spans="1:17" s="119" customFormat="1" ht="18" x14ac:dyDescent="0.25">
      <c r="A181" s="141" t="str">
        <f>VLOOKUP(E181,'LISTADO ATM'!$A$2:$C$901,3,0)</f>
        <v>DISTRITO NACIONAL</v>
      </c>
      <c r="B181" s="154" t="s">
        <v>2746</v>
      </c>
      <c r="C181" s="94">
        <v>44470.073611111111</v>
      </c>
      <c r="D181" s="94" t="s">
        <v>2174</v>
      </c>
      <c r="E181" s="156">
        <v>194</v>
      </c>
      <c r="F181" s="154" t="str">
        <f>VLOOKUP(E181,VIP!$A$2:$O16556,2,0)</f>
        <v>DRBR194</v>
      </c>
      <c r="G181" s="141" t="str">
        <f>VLOOKUP(E181,'LISTADO ATM'!$A$2:$B$900,2,0)</f>
        <v xml:space="preserve">ATM UNP Pantoja </v>
      </c>
      <c r="H181" s="141" t="str">
        <f>VLOOKUP(E181,VIP!$A$2:$O21517,7,FALSE)</f>
        <v>Si</v>
      </c>
      <c r="I181" s="141" t="str">
        <f>VLOOKUP(E181,VIP!$A$2:$O13482,8,FALSE)</f>
        <v>No</v>
      </c>
      <c r="J181" s="141" t="str">
        <f>VLOOKUP(E181,VIP!$A$2:$O13432,8,FALSE)</f>
        <v>No</v>
      </c>
      <c r="K181" s="141" t="str">
        <f>VLOOKUP(E181,VIP!$A$2:$O17006,6,0)</f>
        <v>NO</v>
      </c>
      <c r="L181" s="153" t="s">
        <v>2212</v>
      </c>
      <c r="M181" s="93" t="s">
        <v>2437</v>
      </c>
      <c r="N181" s="93" t="s">
        <v>2443</v>
      </c>
      <c r="O181" s="141" t="s">
        <v>2445</v>
      </c>
      <c r="P181" s="153"/>
      <c r="Q181" s="93" t="s">
        <v>2212</v>
      </c>
    </row>
    <row r="182" spans="1:17" s="119" customFormat="1" ht="18" x14ac:dyDescent="0.25">
      <c r="A182" s="141" t="str">
        <f>VLOOKUP(E182,'LISTADO ATM'!$A$2:$C$901,3,0)</f>
        <v>NORTE</v>
      </c>
      <c r="B182" s="154" t="s">
        <v>2745</v>
      </c>
      <c r="C182" s="94">
        <v>44470.074988425928</v>
      </c>
      <c r="D182" s="94" t="s">
        <v>2175</v>
      </c>
      <c r="E182" s="156">
        <v>290</v>
      </c>
      <c r="F182" s="154" t="str">
        <f>VLOOKUP(E182,VIP!$A$2:$O16557,2,0)</f>
        <v>DRBR290</v>
      </c>
      <c r="G182" s="141" t="str">
        <f>VLOOKUP(E182,'LISTADO ATM'!$A$2:$B$900,2,0)</f>
        <v xml:space="preserve">ATM Oficina San Francisco de Macorís </v>
      </c>
      <c r="H182" s="141" t="str">
        <f>VLOOKUP(E182,VIP!$A$2:$O21518,7,FALSE)</f>
        <v>Si</v>
      </c>
      <c r="I182" s="141" t="str">
        <f>VLOOKUP(E182,VIP!$A$2:$O13483,8,FALSE)</f>
        <v>Si</v>
      </c>
      <c r="J182" s="141" t="str">
        <f>VLOOKUP(E182,VIP!$A$2:$O13433,8,FALSE)</f>
        <v>Si</v>
      </c>
      <c r="K182" s="141" t="str">
        <f>VLOOKUP(E182,VIP!$A$2:$O17007,6,0)</f>
        <v>NO</v>
      </c>
      <c r="L182" s="153" t="s">
        <v>2212</v>
      </c>
      <c r="M182" s="161" t="s">
        <v>2530</v>
      </c>
      <c r="N182" s="93" t="s">
        <v>2443</v>
      </c>
      <c r="O182" s="141" t="s">
        <v>2623</v>
      </c>
      <c r="P182" s="153"/>
      <c r="Q182" s="162">
        <v>44470.640381944446</v>
      </c>
    </row>
    <row r="183" spans="1:17" s="119" customFormat="1" ht="18" x14ac:dyDescent="0.25">
      <c r="A183" s="141" t="str">
        <f>VLOOKUP(E183,'LISTADO ATM'!$A$2:$C$901,3,0)</f>
        <v>DISTRITO NACIONAL</v>
      </c>
      <c r="B183" s="154" t="s">
        <v>2743</v>
      </c>
      <c r="C183" s="94">
        <v>44470.082951388889</v>
      </c>
      <c r="D183" s="94" t="s">
        <v>2174</v>
      </c>
      <c r="E183" s="156">
        <v>488</v>
      </c>
      <c r="F183" s="154" t="str">
        <f>VLOOKUP(E183,VIP!$A$2:$O16558,2,0)</f>
        <v>DRBR488</v>
      </c>
      <c r="G183" s="141" t="str">
        <f>VLOOKUP(E183,'LISTADO ATM'!$A$2:$B$900,2,0)</f>
        <v xml:space="preserve">ATM Aeropuerto El Higuero </v>
      </c>
      <c r="H183" s="141" t="str">
        <f>VLOOKUP(E183,VIP!$A$2:$O21519,7,FALSE)</f>
        <v>Si</v>
      </c>
      <c r="I183" s="141" t="str">
        <f>VLOOKUP(E183,VIP!$A$2:$O13484,8,FALSE)</f>
        <v>Si</v>
      </c>
      <c r="J183" s="141" t="str">
        <f>VLOOKUP(E183,VIP!$A$2:$O13434,8,FALSE)</f>
        <v>Si</v>
      </c>
      <c r="K183" s="141" t="str">
        <f>VLOOKUP(E183,VIP!$A$2:$O17008,6,0)</f>
        <v>NO</v>
      </c>
      <c r="L183" s="153" t="s">
        <v>2212</v>
      </c>
      <c r="M183" s="161" t="s">
        <v>2530</v>
      </c>
      <c r="N183" s="93" t="s">
        <v>2443</v>
      </c>
      <c r="O183" s="141" t="s">
        <v>2445</v>
      </c>
      <c r="P183" s="153"/>
      <c r="Q183" s="162">
        <v>44470.643692129626</v>
      </c>
    </row>
    <row r="184" spans="1:17" s="119" customFormat="1" ht="18" x14ac:dyDescent="0.25">
      <c r="A184" s="141" t="str">
        <f>VLOOKUP(E184,'LISTADO ATM'!$A$2:$C$901,3,0)</f>
        <v>DISTRITO NACIONAL</v>
      </c>
      <c r="B184" s="154" t="s">
        <v>2742</v>
      </c>
      <c r="C184" s="94">
        <v>44470.084039351852</v>
      </c>
      <c r="D184" s="94" t="s">
        <v>2174</v>
      </c>
      <c r="E184" s="156">
        <v>232</v>
      </c>
      <c r="F184" s="154" t="str">
        <f>VLOOKUP(E184,VIP!$A$2:$O16559,2,0)</f>
        <v>DRBR232</v>
      </c>
      <c r="G184" s="141" t="str">
        <f>VLOOKUP(E184,'LISTADO ATM'!$A$2:$B$900,2,0)</f>
        <v xml:space="preserve">ATM S/M Nacional Charles de Gaulle </v>
      </c>
      <c r="H184" s="141" t="str">
        <f>VLOOKUP(E184,VIP!$A$2:$O21520,7,FALSE)</f>
        <v>Si</v>
      </c>
      <c r="I184" s="141" t="str">
        <f>VLOOKUP(E184,VIP!$A$2:$O13485,8,FALSE)</f>
        <v>Si</v>
      </c>
      <c r="J184" s="141" t="str">
        <f>VLOOKUP(E184,VIP!$A$2:$O13435,8,FALSE)</f>
        <v>Si</v>
      </c>
      <c r="K184" s="141" t="str">
        <f>VLOOKUP(E184,VIP!$A$2:$O17009,6,0)</f>
        <v>SI</v>
      </c>
      <c r="L184" s="153" t="s">
        <v>2212</v>
      </c>
      <c r="M184" s="161" t="s">
        <v>2530</v>
      </c>
      <c r="N184" s="93" t="s">
        <v>2443</v>
      </c>
      <c r="O184" s="141" t="s">
        <v>2445</v>
      </c>
      <c r="P184" s="153"/>
      <c r="Q184" s="162">
        <v>44470.643935185188</v>
      </c>
    </row>
    <row r="185" spans="1:17" s="119" customFormat="1" ht="18" x14ac:dyDescent="0.25">
      <c r="A185" s="141" t="str">
        <f>VLOOKUP(E185,'LISTADO ATM'!$A$2:$C$901,3,0)</f>
        <v>DISTRITO NACIONAL</v>
      </c>
      <c r="B185" s="154" t="s">
        <v>2741</v>
      </c>
      <c r="C185" s="94">
        <v>44470.086030092592</v>
      </c>
      <c r="D185" s="94" t="s">
        <v>2174</v>
      </c>
      <c r="E185" s="156">
        <v>34</v>
      </c>
      <c r="F185" s="154" t="str">
        <f>VLOOKUP(E185,VIP!$A$2:$O16560,2,0)</f>
        <v>DRBR034</v>
      </c>
      <c r="G185" s="141" t="str">
        <f>VLOOKUP(E185,'LISTADO ATM'!$A$2:$B$900,2,0)</f>
        <v xml:space="preserve">ATM Plaza de la Salud </v>
      </c>
      <c r="H185" s="141" t="str">
        <f>VLOOKUP(E185,VIP!$A$2:$O21521,7,FALSE)</f>
        <v>Si</v>
      </c>
      <c r="I185" s="141" t="str">
        <f>VLOOKUP(E185,VIP!$A$2:$O13486,8,FALSE)</f>
        <v>Si</v>
      </c>
      <c r="J185" s="141" t="str">
        <f>VLOOKUP(E185,VIP!$A$2:$O13436,8,FALSE)</f>
        <v>Si</v>
      </c>
      <c r="K185" s="141" t="str">
        <f>VLOOKUP(E185,VIP!$A$2:$O17010,6,0)</f>
        <v>NO</v>
      </c>
      <c r="L185" s="153" t="s">
        <v>2212</v>
      </c>
      <c r="M185" s="93" t="s">
        <v>2437</v>
      </c>
      <c r="N185" s="93" t="s">
        <v>2443</v>
      </c>
      <c r="O185" s="141" t="s">
        <v>2445</v>
      </c>
      <c r="P185" s="153"/>
      <c r="Q185" s="93" t="s">
        <v>2212</v>
      </c>
    </row>
    <row r="186" spans="1:17" s="119" customFormat="1" ht="18" x14ac:dyDescent="0.25">
      <c r="A186" s="141" t="str">
        <f>VLOOKUP(E186,'LISTADO ATM'!$A$2:$C$901,3,0)</f>
        <v>NORTE</v>
      </c>
      <c r="B186" s="154" t="s">
        <v>2740</v>
      </c>
      <c r="C186" s="94">
        <v>44470.087210648147</v>
      </c>
      <c r="D186" s="94" t="s">
        <v>2175</v>
      </c>
      <c r="E186" s="156">
        <v>275</v>
      </c>
      <c r="F186" s="154" t="str">
        <f>VLOOKUP(E186,VIP!$A$2:$O16561,2,0)</f>
        <v>DRBR275</v>
      </c>
      <c r="G186" s="141" t="str">
        <f>VLOOKUP(E186,'LISTADO ATM'!$A$2:$B$900,2,0)</f>
        <v xml:space="preserve">ATM Autobanco Duarte Stgo. II </v>
      </c>
      <c r="H186" s="141" t="str">
        <f>VLOOKUP(E186,VIP!$A$2:$O21522,7,FALSE)</f>
        <v>Si</v>
      </c>
      <c r="I186" s="141" t="str">
        <f>VLOOKUP(E186,VIP!$A$2:$O13487,8,FALSE)</f>
        <v>Si</v>
      </c>
      <c r="J186" s="141" t="str">
        <f>VLOOKUP(E186,VIP!$A$2:$O13437,8,FALSE)</f>
        <v>Si</v>
      </c>
      <c r="K186" s="141" t="str">
        <f>VLOOKUP(E186,VIP!$A$2:$O17011,6,0)</f>
        <v>NO</v>
      </c>
      <c r="L186" s="153" t="s">
        <v>2212</v>
      </c>
      <c r="M186" s="93" t="s">
        <v>2437</v>
      </c>
      <c r="N186" s="93" t="s">
        <v>2443</v>
      </c>
      <c r="O186" s="141" t="s">
        <v>2623</v>
      </c>
      <c r="P186" s="153"/>
      <c r="Q186" s="93" t="s">
        <v>2212</v>
      </c>
    </row>
    <row r="187" spans="1:17" s="119" customFormat="1" ht="18" x14ac:dyDescent="0.25">
      <c r="A187" s="141" t="str">
        <f>VLOOKUP(E187,'LISTADO ATM'!$A$2:$C$901,3,0)</f>
        <v>DISTRITO NACIONAL</v>
      </c>
      <c r="B187" s="154" t="s">
        <v>2739</v>
      </c>
      <c r="C187" s="94">
        <v>44470.091354166667</v>
      </c>
      <c r="D187" s="94" t="s">
        <v>2174</v>
      </c>
      <c r="E187" s="156">
        <v>686</v>
      </c>
      <c r="F187" s="154" t="str">
        <f>VLOOKUP(E187,VIP!$A$2:$O16562,2,0)</f>
        <v>DRBR686</v>
      </c>
      <c r="G187" s="141" t="str">
        <f>VLOOKUP(E187,'LISTADO ATM'!$A$2:$B$900,2,0)</f>
        <v>ATM Autoservicio Oficina Máximo Gómez</v>
      </c>
      <c r="H187" s="141" t="str">
        <f>VLOOKUP(E187,VIP!$A$2:$O21523,7,FALSE)</f>
        <v>Si</v>
      </c>
      <c r="I187" s="141" t="str">
        <f>VLOOKUP(E187,VIP!$A$2:$O13488,8,FALSE)</f>
        <v>Si</v>
      </c>
      <c r="J187" s="141" t="str">
        <f>VLOOKUP(E187,VIP!$A$2:$O13438,8,FALSE)</f>
        <v>Si</v>
      </c>
      <c r="K187" s="141" t="str">
        <f>VLOOKUP(E187,VIP!$A$2:$O17012,6,0)</f>
        <v>NO</v>
      </c>
      <c r="L187" s="153" t="s">
        <v>2212</v>
      </c>
      <c r="M187" s="93" t="s">
        <v>2437</v>
      </c>
      <c r="N187" s="93" t="s">
        <v>2443</v>
      </c>
      <c r="O187" s="141" t="s">
        <v>2445</v>
      </c>
      <c r="P187" s="153"/>
      <c r="Q187" s="93" t="s">
        <v>2212</v>
      </c>
    </row>
    <row r="188" spans="1:17" s="119" customFormat="1" ht="18" x14ac:dyDescent="0.25">
      <c r="A188" s="141" t="str">
        <f>VLOOKUP(E188,'LISTADO ATM'!$A$2:$C$901,3,0)</f>
        <v>NORTE</v>
      </c>
      <c r="B188" s="154" t="s">
        <v>2738</v>
      </c>
      <c r="C188" s="94">
        <v>44470.093657407408</v>
      </c>
      <c r="D188" s="94" t="s">
        <v>2175</v>
      </c>
      <c r="E188" s="156">
        <v>397</v>
      </c>
      <c r="F188" s="154" t="str">
        <f>VLOOKUP(E188,VIP!$A$2:$O16563,2,0)</f>
        <v>DRBR397</v>
      </c>
      <c r="G188" s="141" t="str">
        <f>VLOOKUP(E188,'LISTADO ATM'!$A$2:$B$900,2,0)</f>
        <v xml:space="preserve">ATM Autobanco San Francisco de Macoris </v>
      </c>
      <c r="H188" s="141" t="str">
        <f>VLOOKUP(E188,VIP!$A$2:$O21524,7,FALSE)</f>
        <v>Si</v>
      </c>
      <c r="I188" s="141" t="str">
        <f>VLOOKUP(E188,VIP!$A$2:$O13489,8,FALSE)</f>
        <v>Si</v>
      </c>
      <c r="J188" s="141" t="str">
        <f>VLOOKUP(E188,VIP!$A$2:$O13439,8,FALSE)</f>
        <v>Si</v>
      </c>
      <c r="K188" s="141" t="str">
        <f>VLOOKUP(E188,VIP!$A$2:$O17013,6,0)</f>
        <v>NO</v>
      </c>
      <c r="L188" s="153" t="s">
        <v>2212</v>
      </c>
      <c r="M188" s="161" t="s">
        <v>2530</v>
      </c>
      <c r="N188" s="93" t="s">
        <v>2443</v>
      </c>
      <c r="O188" s="141" t="s">
        <v>2623</v>
      </c>
      <c r="P188" s="153"/>
      <c r="Q188" s="162">
        <v>44470.643472222226</v>
      </c>
    </row>
    <row r="189" spans="1:17" s="119" customFormat="1" ht="18" x14ac:dyDescent="0.25">
      <c r="A189" s="141" t="str">
        <f>VLOOKUP(E189,'LISTADO ATM'!$A$2:$C$901,3,0)</f>
        <v>DISTRITO NACIONAL</v>
      </c>
      <c r="B189" s="154" t="s">
        <v>2737</v>
      </c>
      <c r="C189" s="94">
        <v>44470.096238425926</v>
      </c>
      <c r="D189" s="94" t="s">
        <v>2174</v>
      </c>
      <c r="E189" s="156">
        <v>18</v>
      </c>
      <c r="F189" s="154" t="str">
        <f>VLOOKUP(E189,VIP!$A$2:$O16564,2,0)</f>
        <v>DRBR018</v>
      </c>
      <c r="G189" s="141" t="str">
        <f>VLOOKUP(E189,'LISTADO ATM'!$A$2:$B$900,2,0)</f>
        <v xml:space="preserve">ATM Oficina Haina Occidental I </v>
      </c>
      <c r="H189" s="141" t="str">
        <f>VLOOKUP(E189,VIP!$A$2:$O21525,7,FALSE)</f>
        <v>Si</v>
      </c>
      <c r="I189" s="141" t="str">
        <f>VLOOKUP(E189,VIP!$A$2:$O13490,8,FALSE)</f>
        <v>Si</v>
      </c>
      <c r="J189" s="141" t="str">
        <f>VLOOKUP(E189,VIP!$A$2:$O13440,8,FALSE)</f>
        <v>Si</v>
      </c>
      <c r="K189" s="141" t="str">
        <f>VLOOKUP(E189,VIP!$A$2:$O17014,6,0)</f>
        <v>SI</v>
      </c>
      <c r="L189" s="153" t="s">
        <v>2212</v>
      </c>
      <c r="M189" s="93" t="s">
        <v>2437</v>
      </c>
      <c r="N189" s="93" t="s">
        <v>2443</v>
      </c>
      <c r="O189" s="141" t="s">
        <v>2445</v>
      </c>
      <c r="P189" s="153"/>
      <c r="Q189" s="93" t="s">
        <v>2212</v>
      </c>
    </row>
    <row r="190" spans="1:17" s="119" customFormat="1" ht="18" x14ac:dyDescent="0.25">
      <c r="A190" s="141" t="str">
        <f>VLOOKUP(E190,'LISTADO ATM'!$A$2:$C$901,3,0)</f>
        <v>NORTE</v>
      </c>
      <c r="B190" s="154" t="s">
        <v>2736</v>
      </c>
      <c r="C190" s="94">
        <v>44470.102210648147</v>
      </c>
      <c r="D190" s="94" t="s">
        <v>2175</v>
      </c>
      <c r="E190" s="156">
        <v>926</v>
      </c>
      <c r="F190" s="154" t="str">
        <f>VLOOKUP(E190,VIP!$A$2:$O16565,2,0)</f>
        <v>DRBR926</v>
      </c>
      <c r="G190" s="141" t="str">
        <f>VLOOKUP(E190,'LISTADO ATM'!$A$2:$B$900,2,0)</f>
        <v>ATM S/M Juan Cepin</v>
      </c>
      <c r="H190" s="141" t="str">
        <f>VLOOKUP(E190,VIP!$A$2:$O21526,7,FALSE)</f>
        <v>N/A</v>
      </c>
      <c r="I190" s="141" t="str">
        <f>VLOOKUP(E190,VIP!$A$2:$O13491,8,FALSE)</f>
        <v>N/A</v>
      </c>
      <c r="J190" s="141" t="str">
        <f>VLOOKUP(E190,VIP!$A$2:$O13441,8,FALSE)</f>
        <v>N/A</v>
      </c>
      <c r="K190" s="141" t="str">
        <f>VLOOKUP(E190,VIP!$A$2:$O17015,6,0)</f>
        <v>N/A</v>
      </c>
      <c r="L190" s="153" t="s">
        <v>2212</v>
      </c>
      <c r="M190" s="161" t="s">
        <v>2530</v>
      </c>
      <c r="N190" s="93" t="s">
        <v>2443</v>
      </c>
      <c r="O190" s="141" t="s">
        <v>2623</v>
      </c>
      <c r="P190" s="153"/>
      <c r="Q190" s="162">
        <v>44470.65115740741</v>
      </c>
    </row>
    <row r="191" spans="1:17" s="119" customFormat="1" ht="18" x14ac:dyDescent="0.25">
      <c r="A191" s="141" t="str">
        <f>VLOOKUP(E191,'LISTADO ATM'!$A$2:$C$901,3,0)</f>
        <v>ESTE</v>
      </c>
      <c r="B191" s="154" t="s">
        <v>2735</v>
      </c>
      <c r="C191" s="94">
        <v>44470.105196759258</v>
      </c>
      <c r="D191" s="94" t="s">
        <v>2174</v>
      </c>
      <c r="E191" s="156">
        <v>28</v>
      </c>
      <c r="F191" s="154" t="str">
        <f>VLOOKUP(E191,VIP!$A$2:$O16566,2,0)</f>
        <v>DRBR028</v>
      </c>
      <c r="G191" s="141" t="str">
        <f>VLOOKUP(E191,'LISTADO ATM'!$A$2:$B$900,2,0)</f>
        <v>ATM UNP Cabeza de Toro</v>
      </c>
      <c r="H191" s="141" t="str">
        <f>VLOOKUP(E191,VIP!$A$2:$O21527,7,FALSE)</f>
        <v>N/A</v>
      </c>
      <c r="I191" s="141" t="str">
        <f>VLOOKUP(E191,VIP!$A$2:$O13492,8,FALSE)</f>
        <v>N/A</v>
      </c>
      <c r="J191" s="141" t="str">
        <f>VLOOKUP(E191,VIP!$A$2:$O13442,8,FALSE)</f>
        <v>N/A</v>
      </c>
      <c r="K191" s="141" t="str">
        <f>VLOOKUP(E191,VIP!$A$2:$O17016,6,0)</f>
        <v>N/A</v>
      </c>
      <c r="L191" s="153" t="s">
        <v>2212</v>
      </c>
      <c r="M191" s="161" t="s">
        <v>2530</v>
      </c>
      <c r="N191" s="93" t="s">
        <v>2443</v>
      </c>
      <c r="O191" s="141" t="s">
        <v>2445</v>
      </c>
      <c r="P191" s="153"/>
      <c r="Q191" s="162">
        <v>44470.643472222226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2733</v>
      </c>
      <c r="C192" s="94">
        <v>44470.10833333333</v>
      </c>
      <c r="D192" s="94" t="s">
        <v>2174</v>
      </c>
      <c r="E192" s="156">
        <v>915</v>
      </c>
      <c r="F192" s="154" t="str">
        <f>VLOOKUP(E192,VIP!$A$2:$O16567,2,0)</f>
        <v>DRBR24F</v>
      </c>
      <c r="G192" s="141" t="str">
        <f>VLOOKUP(E192,'LISTADO ATM'!$A$2:$B$900,2,0)</f>
        <v xml:space="preserve">ATM Multicentro La Sirena Aut. Duarte </v>
      </c>
      <c r="H192" s="141" t="str">
        <f>VLOOKUP(E192,VIP!$A$2:$O21528,7,FALSE)</f>
        <v>Si</v>
      </c>
      <c r="I192" s="141" t="str">
        <f>VLOOKUP(E192,VIP!$A$2:$O13493,8,FALSE)</f>
        <v>Si</v>
      </c>
      <c r="J192" s="141" t="str">
        <f>VLOOKUP(E192,VIP!$A$2:$O13443,8,FALSE)</f>
        <v>Si</v>
      </c>
      <c r="K192" s="141" t="str">
        <f>VLOOKUP(E192,VIP!$A$2:$O17017,6,0)</f>
        <v>SI</v>
      </c>
      <c r="L192" s="153" t="s">
        <v>2212</v>
      </c>
      <c r="M192" s="161" t="s">
        <v>2530</v>
      </c>
      <c r="N192" s="93" t="s">
        <v>2443</v>
      </c>
      <c r="O192" s="141" t="s">
        <v>2445</v>
      </c>
      <c r="P192" s="153"/>
      <c r="Q192" s="162">
        <v>44470.642928240741</v>
      </c>
    </row>
    <row r="193" spans="1:17" s="119" customFormat="1" ht="18" x14ac:dyDescent="0.25">
      <c r="A193" s="141" t="str">
        <f>VLOOKUP(E193,'LISTADO ATM'!$A$2:$C$901,3,0)</f>
        <v>DISTRITO NACIONAL</v>
      </c>
      <c r="B193" s="154" t="s">
        <v>2800</v>
      </c>
      <c r="C193" s="94">
        <v>44470.308877314812</v>
      </c>
      <c r="D193" s="94" t="s">
        <v>2174</v>
      </c>
      <c r="E193" s="156">
        <v>761</v>
      </c>
      <c r="F193" s="154" t="str">
        <f>VLOOKUP(E193,VIP!$A$2:$O16568,2,0)</f>
        <v>DRBR761</v>
      </c>
      <c r="G193" s="141" t="str">
        <f>VLOOKUP(E193,'LISTADO ATM'!$A$2:$B$900,2,0)</f>
        <v xml:space="preserve">ATM ISSPOL </v>
      </c>
      <c r="H193" s="141" t="str">
        <f>VLOOKUP(E193,VIP!$A$2:$O21529,7,FALSE)</f>
        <v>Si</v>
      </c>
      <c r="I193" s="141" t="str">
        <f>VLOOKUP(E193,VIP!$A$2:$O13494,8,FALSE)</f>
        <v>Si</v>
      </c>
      <c r="J193" s="141" t="str">
        <f>VLOOKUP(E193,VIP!$A$2:$O13444,8,FALSE)</f>
        <v>Si</v>
      </c>
      <c r="K193" s="141" t="str">
        <f>VLOOKUP(E193,VIP!$A$2:$O17018,6,0)</f>
        <v>NO</v>
      </c>
      <c r="L193" s="153" t="s">
        <v>2212</v>
      </c>
      <c r="M193" s="93" t="s">
        <v>2437</v>
      </c>
      <c r="N193" s="93" t="s">
        <v>2622</v>
      </c>
      <c r="O193" s="141" t="s">
        <v>2445</v>
      </c>
      <c r="P193" s="153"/>
      <c r="Q193" s="93" t="s">
        <v>2212</v>
      </c>
    </row>
    <row r="194" spans="1:17" s="119" customFormat="1" ht="18" x14ac:dyDescent="0.25">
      <c r="A194" s="141" t="str">
        <f>VLOOKUP(E194,'LISTADO ATM'!$A$2:$C$901,3,0)</f>
        <v>SUR</v>
      </c>
      <c r="B194" s="154">
        <v>3336041340</v>
      </c>
      <c r="C194" s="94">
        <v>44468.55364583333</v>
      </c>
      <c r="D194" s="94" t="s">
        <v>2174</v>
      </c>
      <c r="E194" s="156">
        <v>584</v>
      </c>
      <c r="F194" s="154" t="str">
        <f>VLOOKUP(E194,VIP!$A$2:$O16569,2,0)</f>
        <v>DRBR404</v>
      </c>
      <c r="G194" s="141" t="str">
        <f>VLOOKUP(E194,'LISTADO ATM'!$A$2:$B$900,2,0)</f>
        <v xml:space="preserve">ATM Oficina San Cristóbal I </v>
      </c>
      <c r="H194" s="141" t="str">
        <f>VLOOKUP(E194,VIP!$A$2:$O21530,7,FALSE)</f>
        <v>Si</v>
      </c>
      <c r="I194" s="141" t="str">
        <f>VLOOKUP(E194,VIP!$A$2:$O13495,8,FALSE)</f>
        <v>Si</v>
      </c>
      <c r="J194" s="141" t="str">
        <f>VLOOKUP(E194,VIP!$A$2:$O13445,8,FALSE)</f>
        <v>Si</v>
      </c>
      <c r="K194" s="141" t="str">
        <f>VLOOKUP(E194,VIP!$A$2:$O17019,6,0)</f>
        <v>SI</v>
      </c>
      <c r="L194" s="153" t="s">
        <v>2804</v>
      </c>
      <c r="M194" s="93" t="s">
        <v>2437</v>
      </c>
      <c r="N194" s="93" t="s">
        <v>2622</v>
      </c>
      <c r="O194" s="141" t="s">
        <v>2445</v>
      </c>
      <c r="P194" s="153"/>
      <c r="Q194" s="93" t="s">
        <v>2626</v>
      </c>
    </row>
    <row r="1022050" spans="16:16" ht="18" x14ac:dyDescent="0.25">
      <c r="P1022050" s="127"/>
    </row>
  </sheetData>
  <autoFilter ref="A4:Q113">
    <sortState ref="A5:Q194">
      <sortCondition ref="M4:M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95:E1048576">
    <cfRule type="duplicateValues" dxfId="803" priority="1492"/>
  </conditionalFormatting>
  <conditionalFormatting sqref="E195:E1048576 E1:E4">
    <cfRule type="duplicateValues" dxfId="802" priority="175957"/>
  </conditionalFormatting>
  <conditionalFormatting sqref="E195:E1048576 E1:E4">
    <cfRule type="duplicateValues" dxfId="801" priority="175962"/>
    <cfRule type="duplicateValues" dxfId="800" priority="175963"/>
  </conditionalFormatting>
  <conditionalFormatting sqref="E195:E1048576 E1:E4">
    <cfRule type="duplicateValues" dxfId="799" priority="175968"/>
    <cfRule type="duplicateValues" dxfId="798" priority="175969"/>
    <cfRule type="duplicateValues" dxfId="797" priority="175970"/>
  </conditionalFormatting>
  <conditionalFormatting sqref="E195:E1048576">
    <cfRule type="duplicateValues" dxfId="796" priority="175977"/>
    <cfRule type="duplicateValues" dxfId="795" priority="175978"/>
    <cfRule type="duplicateValues" dxfId="794" priority="175979"/>
  </conditionalFormatting>
  <conditionalFormatting sqref="E195:E1048576">
    <cfRule type="duplicateValues" dxfId="793" priority="175983"/>
    <cfRule type="duplicateValues" dxfId="792" priority="175984"/>
  </conditionalFormatting>
  <conditionalFormatting sqref="E195:E1048576 E1:E4">
    <cfRule type="duplicateValues" dxfId="791" priority="175987"/>
    <cfRule type="duplicateValues" dxfId="790" priority="175988"/>
    <cfRule type="duplicateValues" dxfId="789" priority="175989"/>
    <cfRule type="duplicateValues" dxfId="788" priority="175990"/>
  </conditionalFormatting>
  <conditionalFormatting sqref="B28:B46">
    <cfRule type="duplicateValues" dxfId="787" priority="722"/>
    <cfRule type="duplicateValues" dxfId="786" priority="723"/>
  </conditionalFormatting>
  <conditionalFormatting sqref="B28:B46">
    <cfRule type="duplicateValues" dxfId="785" priority="721"/>
  </conditionalFormatting>
  <conditionalFormatting sqref="B28:B46">
    <cfRule type="duplicateValues" dxfId="784" priority="719"/>
    <cfRule type="duplicateValues" dxfId="783" priority="720"/>
  </conditionalFormatting>
  <conditionalFormatting sqref="B28:B46">
    <cfRule type="duplicateValues" dxfId="782" priority="716"/>
    <cfRule type="duplicateValues" dxfId="781" priority="717"/>
    <cfRule type="duplicateValues" dxfId="780" priority="718"/>
  </conditionalFormatting>
  <conditionalFormatting sqref="B28:B46">
    <cfRule type="duplicateValues" dxfId="779" priority="715"/>
  </conditionalFormatting>
  <conditionalFormatting sqref="B28:B46">
    <cfRule type="duplicateValues" dxfId="778" priority="711"/>
    <cfRule type="duplicateValues" dxfId="777" priority="712"/>
    <cfRule type="duplicateValues" dxfId="776" priority="713"/>
    <cfRule type="duplicateValues" dxfId="775" priority="714"/>
  </conditionalFormatting>
  <conditionalFormatting sqref="B28:B46">
    <cfRule type="duplicateValues" dxfId="774" priority="706"/>
    <cfRule type="duplicateValues" dxfId="773" priority="707"/>
    <cfRule type="duplicateValues" dxfId="772" priority="708"/>
    <cfRule type="duplicateValues" dxfId="771" priority="709"/>
    <cfRule type="duplicateValues" dxfId="770" priority="710"/>
  </conditionalFormatting>
  <conditionalFormatting sqref="B28:B46">
    <cfRule type="duplicateValues" dxfId="769" priority="703"/>
    <cfRule type="duplicateValues" dxfId="768" priority="704"/>
    <cfRule type="duplicateValues" dxfId="767" priority="705"/>
  </conditionalFormatting>
  <conditionalFormatting sqref="E28:E46">
    <cfRule type="duplicateValues" dxfId="766" priority="702"/>
  </conditionalFormatting>
  <conditionalFormatting sqref="E28:E46">
    <cfRule type="duplicateValues" dxfId="765" priority="701"/>
  </conditionalFormatting>
  <conditionalFormatting sqref="E28:E46">
    <cfRule type="duplicateValues" dxfId="764" priority="699"/>
    <cfRule type="duplicateValues" dxfId="763" priority="700"/>
  </conditionalFormatting>
  <conditionalFormatting sqref="E28:E46">
    <cfRule type="duplicateValues" dxfId="762" priority="696"/>
    <cfRule type="duplicateValues" dxfId="761" priority="697"/>
    <cfRule type="duplicateValues" dxfId="760" priority="698"/>
  </conditionalFormatting>
  <conditionalFormatting sqref="E28:E46">
    <cfRule type="duplicateValues" dxfId="759" priority="693"/>
    <cfRule type="duplicateValues" dxfId="758" priority="694"/>
    <cfRule type="duplicateValues" dxfId="757" priority="695"/>
  </conditionalFormatting>
  <conditionalFormatting sqref="E28:E46">
    <cfRule type="duplicateValues" dxfId="756" priority="691"/>
    <cfRule type="duplicateValues" dxfId="755" priority="692"/>
  </conditionalFormatting>
  <conditionalFormatting sqref="E28:E46">
    <cfRule type="duplicateValues" dxfId="754" priority="687"/>
    <cfRule type="duplicateValues" dxfId="753" priority="688"/>
    <cfRule type="duplicateValues" dxfId="752" priority="689"/>
    <cfRule type="duplicateValues" dxfId="751" priority="690"/>
  </conditionalFormatting>
  <conditionalFormatting sqref="E28:E46">
    <cfRule type="duplicateValues" dxfId="750" priority="686"/>
  </conditionalFormatting>
  <conditionalFormatting sqref="B28:B46">
    <cfRule type="duplicateValues" dxfId="749" priority="685"/>
  </conditionalFormatting>
  <conditionalFormatting sqref="B28:B46">
    <cfRule type="duplicateValues" dxfId="748" priority="682"/>
    <cfRule type="duplicateValues" dxfId="747" priority="683"/>
    <cfRule type="duplicateValues" dxfId="746" priority="684"/>
  </conditionalFormatting>
  <conditionalFormatting sqref="E28:E46">
    <cfRule type="duplicateValues" dxfId="745" priority="680"/>
    <cfRule type="duplicateValues" dxfId="744" priority="681"/>
  </conditionalFormatting>
  <conditionalFormatting sqref="E28:E46">
    <cfRule type="duplicateValues" dxfId="743" priority="679"/>
  </conditionalFormatting>
  <conditionalFormatting sqref="E28:E46">
    <cfRule type="duplicateValues" dxfId="742" priority="677"/>
    <cfRule type="duplicateValues" dxfId="741" priority="678"/>
  </conditionalFormatting>
  <conditionalFormatting sqref="E28:E46">
    <cfRule type="duplicateValues" dxfId="740" priority="674"/>
    <cfRule type="duplicateValues" dxfId="739" priority="675"/>
    <cfRule type="duplicateValues" dxfId="738" priority="676"/>
  </conditionalFormatting>
  <conditionalFormatting sqref="E28:E46">
    <cfRule type="duplicateValues" dxfId="737" priority="670"/>
    <cfRule type="duplicateValues" dxfId="736" priority="671"/>
    <cfRule type="duplicateValues" dxfId="735" priority="672"/>
    <cfRule type="duplicateValues" dxfId="734" priority="673"/>
  </conditionalFormatting>
  <conditionalFormatting sqref="B28:B46">
    <cfRule type="duplicateValues" dxfId="733" priority="667"/>
    <cfRule type="duplicateValues" dxfId="732" priority="668"/>
    <cfRule type="duplicateValues" dxfId="731" priority="669"/>
  </conditionalFormatting>
  <conditionalFormatting sqref="B28:B46">
    <cfRule type="duplicateValues" dxfId="730" priority="665"/>
    <cfRule type="duplicateValues" dxfId="729" priority="666"/>
  </conditionalFormatting>
  <conditionalFormatting sqref="B28:B46">
    <cfRule type="duplicateValues" dxfId="728" priority="664"/>
  </conditionalFormatting>
  <conditionalFormatting sqref="B28:B46">
    <cfRule type="duplicateValues" dxfId="727" priority="660"/>
    <cfRule type="duplicateValues" dxfId="726" priority="661"/>
    <cfRule type="duplicateValues" dxfId="725" priority="662"/>
    <cfRule type="duplicateValues" dxfId="724" priority="663"/>
  </conditionalFormatting>
  <conditionalFormatting sqref="B28:B46">
    <cfRule type="duplicateValues" dxfId="723" priority="655"/>
    <cfRule type="duplicateValues" dxfId="722" priority="656"/>
    <cfRule type="duplicateValues" dxfId="721" priority="657"/>
    <cfRule type="duplicateValues" dxfId="720" priority="658"/>
    <cfRule type="duplicateValues" dxfId="719" priority="659"/>
  </conditionalFormatting>
  <conditionalFormatting sqref="E28:E46">
    <cfRule type="duplicateValues" dxfId="718" priority="654"/>
  </conditionalFormatting>
  <conditionalFormatting sqref="E28:E46">
    <cfRule type="duplicateValues" dxfId="717" priority="653"/>
  </conditionalFormatting>
  <conditionalFormatting sqref="B195:B1048576 B1:B4">
    <cfRule type="duplicateValues" dxfId="716" priority="178506"/>
    <cfRule type="duplicateValues" dxfId="715" priority="178507"/>
  </conditionalFormatting>
  <conditionalFormatting sqref="B195:B1048576 B1:B4">
    <cfRule type="duplicateValues" dxfId="714" priority="178518"/>
  </conditionalFormatting>
  <conditionalFormatting sqref="B195:B1048576">
    <cfRule type="duplicateValues" dxfId="713" priority="178524"/>
    <cfRule type="duplicateValues" dxfId="712" priority="178525"/>
  </conditionalFormatting>
  <conditionalFormatting sqref="B195:B1048576 B1:B4">
    <cfRule type="duplicateValues" dxfId="711" priority="178534"/>
    <cfRule type="duplicateValues" dxfId="710" priority="178535"/>
    <cfRule type="duplicateValues" dxfId="709" priority="178536"/>
  </conditionalFormatting>
  <conditionalFormatting sqref="B195:B1048576">
    <cfRule type="duplicateValues" dxfId="708" priority="178552"/>
  </conditionalFormatting>
  <conditionalFormatting sqref="B195:B1048576 B1:B4">
    <cfRule type="duplicateValues" dxfId="707" priority="178557"/>
    <cfRule type="duplicateValues" dxfId="706" priority="178558"/>
    <cfRule type="duplicateValues" dxfId="705" priority="178559"/>
    <cfRule type="duplicateValues" dxfId="704" priority="178560"/>
  </conditionalFormatting>
  <conditionalFormatting sqref="B195:B1048576 B1:B4">
    <cfRule type="duplicateValues" dxfId="703" priority="178581"/>
    <cfRule type="duplicateValues" dxfId="702" priority="178582"/>
    <cfRule type="duplicateValues" dxfId="701" priority="178583"/>
    <cfRule type="duplicateValues" dxfId="700" priority="178584"/>
    <cfRule type="duplicateValues" dxfId="699" priority="178585"/>
  </conditionalFormatting>
  <conditionalFormatting sqref="B195:B1048576">
    <cfRule type="duplicateValues" dxfId="698" priority="178611"/>
    <cfRule type="duplicateValues" dxfId="697" priority="178612"/>
    <cfRule type="duplicateValues" dxfId="696" priority="178613"/>
  </conditionalFormatting>
  <conditionalFormatting sqref="B86:B113">
    <cfRule type="duplicateValues" dxfId="695" priority="357"/>
    <cfRule type="duplicateValues" dxfId="694" priority="358"/>
  </conditionalFormatting>
  <conditionalFormatting sqref="B86:B113">
    <cfRule type="duplicateValues" dxfId="693" priority="356"/>
  </conditionalFormatting>
  <conditionalFormatting sqref="B86:B113">
    <cfRule type="duplicateValues" dxfId="692" priority="354"/>
    <cfRule type="duplicateValues" dxfId="691" priority="355"/>
  </conditionalFormatting>
  <conditionalFormatting sqref="B86:B113">
    <cfRule type="duplicateValues" dxfId="690" priority="351"/>
    <cfRule type="duplicateValues" dxfId="689" priority="352"/>
    <cfRule type="duplicateValues" dxfId="688" priority="353"/>
  </conditionalFormatting>
  <conditionalFormatting sqref="B86:B113">
    <cfRule type="duplicateValues" dxfId="687" priority="350"/>
  </conditionalFormatting>
  <conditionalFormatting sqref="B86:B113">
    <cfRule type="duplicateValues" dxfId="686" priority="346"/>
    <cfRule type="duplicateValues" dxfId="685" priority="347"/>
    <cfRule type="duplicateValues" dxfId="684" priority="348"/>
    <cfRule type="duplicateValues" dxfId="683" priority="349"/>
  </conditionalFormatting>
  <conditionalFormatting sqref="B86:B113">
    <cfRule type="duplicateValues" dxfId="682" priority="341"/>
    <cfRule type="duplicateValues" dxfId="681" priority="342"/>
    <cfRule type="duplicateValues" dxfId="680" priority="343"/>
    <cfRule type="duplicateValues" dxfId="679" priority="344"/>
    <cfRule type="duplicateValues" dxfId="678" priority="345"/>
  </conditionalFormatting>
  <conditionalFormatting sqref="B86:B113">
    <cfRule type="duplicateValues" dxfId="677" priority="338"/>
    <cfRule type="duplicateValues" dxfId="676" priority="339"/>
    <cfRule type="duplicateValues" dxfId="675" priority="340"/>
  </conditionalFormatting>
  <conditionalFormatting sqref="E86:E113">
    <cfRule type="duplicateValues" dxfId="674" priority="337"/>
  </conditionalFormatting>
  <conditionalFormatting sqref="E86:E113">
    <cfRule type="duplicateValues" dxfId="673" priority="336"/>
  </conditionalFormatting>
  <conditionalFormatting sqref="E86:E113">
    <cfRule type="duplicateValues" dxfId="672" priority="334"/>
    <cfRule type="duplicateValues" dxfId="671" priority="335"/>
  </conditionalFormatting>
  <conditionalFormatting sqref="E86:E113">
    <cfRule type="duplicateValues" dxfId="670" priority="331"/>
    <cfRule type="duplicateValues" dxfId="669" priority="332"/>
    <cfRule type="duplicateValues" dxfId="668" priority="333"/>
  </conditionalFormatting>
  <conditionalFormatting sqref="E86:E113">
    <cfRule type="duplicateValues" dxfId="667" priority="328"/>
    <cfRule type="duplicateValues" dxfId="666" priority="329"/>
    <cfRule type="duplicateValues" dxfId="665" priority="330"/>
  </conditionalFormatting>
  <conditionalFormatting sqref="E86:E113">
    <cfRule type="duplicateValues" dxfId="664" priority="326"/>
    <cfRule type="duplicateValues" dxfId="663" priority="327"/>
  </conditionalFormatting>
  <conditionalFormatting sqref="E86:E113">
    <cfRule type="duplicateValues" dxfId="662" priority="322"/>
    <cfRule type="duplicateValues" dxfId="661" priority="323"/>
    <cfRule type="duplicateValues" dxfId="660" priority="324"/>
    <cfRule type="duplicateValues" dxfId="659" priority="325"/>
  </conditionalFormatting>
  <conditionalFormatting sqref="E86:E113">
    <cfRule type="duplicateValues" dxfId="658" priority="321"/>
  </conditionalFormatting>
  <conditionalFormatting sqref="B86:B113">
    <cfRule type="duplicateValues" dxfId="657" priority="320"/>
  </conditionalFormatting>
  <conditionalFormatting sqref="B86:B113">
    <cfRule type="duplicateValues" dxfId="656" priority="317"/>
    <cfRule type="duplicateValues" dxfId="655" priority="318"/>
    <cfRule type="duplicateValues" dxfId="654" priority="319"/>
  </conditionalFormatting>
  <conditionalFormatting sqref="E86:E113">
    <cfRule type="duplicateValues" dxfId="653" priority="315"/>
    <cfRule type="duplicateValues" dxfId="652" priority="316"/>
  </conditionalFormatting>
  <conditionalFormatting sqref="E86:E113">
    <cfRule type="duplicateValues" dxfId="651" priority="314"/>
  </conditionalFormatting>
  <conditionalFormatting sqref="E86:E113">
    <cfRule type="duplicateValues" dxfId="650" priority="312"/>
    <cfRule type="duplicateValues" dxfId="649" priority="313"/>
  </conditionalFormatting>
  <conditionalFormatting sqref="E86:E113">
    <cfRule type="duplicateValues" dxfId="648" priority="309"/>
    <cfRule type="duplicateValues" dxfId="647" priority="310"/>
    <cfRule type="duplicateValues" dxfId="646" priority="311"/>
  </conditionalFormatting>
  <conditionalFormatting sqref="E86:E113">
    <cfRule type="duplicateValues" dxfId="645" priority="305"/>
    <cfRule type="duplicateValues" dxfId="644" priority="306"/>
    <cfRule type="duplicateValues" dxfId="643" priority="307"/>
    <cfRule type="duplicateValues" dxfId="642" priority="308"/>
  </conditionalFormatting>
  <conditionalFormatting sqref="B86:B113">
    <cfRule type="duplicateValues" dxfId="641" priority="302"/>
    <cfRule type="duplicateValues" dxfId="640" priority="303"/>
    <cfRule type="duplicateValues" dxfId="639" priority="304"/>
  </conditionalFormatting>
  <conditionalFormatting sqref="B86:B113">
    <cfRule type="duplicateValues" dxfId="638" priority="300"/>
    <cfRule type="duplicateValues" dxfId="637" priority="301"/>
  </conditionalFormatting>
  <conditionalFormatting sqref="B86:B113">
    <cfRule type="duplicateValues" dxfId="636" priority="299"/>
  </conditionalFormatting>
  <conditionalFormatting sqref="B86:B113">
    <cfRule type="duplicateValues" dxfId="635" priority="295"/>
    <cfRule type="duplicateValues" dxfId="634" priority="296"/>
    <cfRule type="duplicateValues" dxfId="633" priority="297"/>
    <cfRule type="duplicateValues" dxfId="632" priority="298"/>
  </conditionalFormatting>
  <conditionalFormatting sqref="B86:B113">
    <cfRule type="duplicateValues" dxfId="631" priority="290"/>
    <cfRule type="duplicateValues" dxfId="630" priority="291"/>
    <cfRule type="duplicateValues" dxfId="629" priority="292"/>
    <cfRule type="duplicateValues" dxfId="628" priority="293"/>
    <cfRule type="duplicateValues" dxfId="627" priority="294"/>
  </conditionalFormatting>
  <conditionalFormatting sqref="E86:E113">
    <cfRule type="duplicateValues" dxfId="626" priority="289"/>
  </conditionalFormatting>
  <conditionalFormatting sqref="E86:E113">
    <cfRule type="duplicateValues" dxfId="625" priority="288"/>
  </conditionalFormatting>
  <conditionalFormatting sqref="B147:B170">
    <cfRule type="duplicateValues" dxfId="624" priority="215"/>
    <cfRule type="duplicateValues" dxfId="623" priority="216"/>
  </conditionalFormatting>
  <conditionalFormatting sqref="B147:B170">
    <cfRule type="duplicateValues" dxfId="622" priority="214"/>
  </conditionalFormatting>
  <conditionalFormatting sqref="B147:B170">
    <cfRule type="duplicateValues" dxfId="621" priority="212"/>
    <cfRule type="duplicateValues" dxfId="620" priority="213"/>
  </conditionalFormatting>
  <conditionalFormatting sqref="B147:B170">
    <cfRule type="duplicateValues" dxfId="619" priority="209"/>
    <cfRule type="duplicateValues" dxfId="618" priority="210"/>
    <cfRule type="duplicateValues" dxfId="617" priority="211"/>
  </conditionalFormatting>
  <conditionalFormatting sqref="B147:B170">
    <cfRule type="duplicateValues" dxfId="616" priority="208"/>
  </conditionalFormatting>
  <conditionalFormatting sqref="B147:B170">
    <cfRule type="duplicateValues" dxfId="615" priority="204"/>
    <cfRule type="duplicateValues" dxfId="614" priority="205"/>
    <cfRule type="duplicateValues" dxfId="613" priority="206"/>
    <cfRule type="duplicateValues" dxfId="612" priority="207"/>
  </conditionalFormatting>
  <conditionalFormatting sqref="B147:B170">
    <cfRule type="duplicateValues" dxfId="611" priority="199"/>
    <cfRule type="duplicateValues" dxfId="610" priority="200"/>
    <cfRule type="duplicateValues" dxfId="609" priority="201"/>
    <cfRule type="duplicateValues" dxfId="608" priority="202"/>
    <cfRule type="duplicateValues" dxfId="607" priority="203"/>
  </conditionalFormatting>
  <conditionalFormatting sqref="B147:B170">
    <cfRule type="duplicateValues" dxfId="606" priority="196"/>
    <cfRule type="duplicateValues" dxfId="605" priority="197"/>
    <cfRule type="duplicateValues" dxfId="604" priority="198"/>
  </conditionalFormatting>
  <conditionalFormatting sqref="E147:E170">
    <cfRule type="duplicateValues" dxfId="603" priority="195"/>
  </conditionalFormatting>
  <conditionalFormatting sqref="E147:E170">
    <cfRule type="duplicateValues" dxfId="602" priority="194"/>
  </conditionalFormatting>
  <conditionalFormatting sqref="E147:E170">
    <cfRule type="duplicateValues" dxfId="601" priority="192"/>
    <cfRule type="duplicateValues" dxfId="600" priority="193"/>
  </conditionalFormatting>
  <conditionalFormatting sqref="E147:E170">
    <cfRule type="duplicateValues" dxfId="599" priority="189"/>
    <cfRule type="duplicateValues" dxfId="598" priority="190"/>
    <cfRule type="duplicateValues" dxfId="597" priority="191"/>
  </conditionalFormatting>
  <conditionalFormatting sqref="E147:E170">
    <cfRule type="duplicateValues" dxfId="596" priority="186"/>
    <cfRule type="duplicateValues" dxfId="595" priority="187"/>
    <cfRule type="duplicateValues" dxfId="594" priority="188"/>
  </conditionalFormatting>
  <conditionalFormatting sqref="E147:E170">
    <cfRule type="duplicateValues" dxfId="593" priority="184"/>
    <cfRule type="duplicateValues" dxfId="592" priority="185"/>
  </conditionalFormatting>
  <conditionalFormatting sqref="E147:E170">
    <cfRule type="duplicateValues" dxfId="591" priority="180"/>
    <cfRule type="duplicateValues" dxfId="590" priority="181"/>
    <cfRule type="duplicateValues" dxfId="589" priority="182"/>
    <cfRule type="duplicateValues" dxfId="588" priority="183"/>
  </conditionalFormatting>
  <conditionalFormatting sqref="E147:E170">
    <cfRule type="duplicateValues" dxfId="587" priority="179"/>
  </conditionalFormatting>
  <conditionalFormatting sqref="B147:B170">
    <cfRule type="duplicateValues" dxfId="586" priority="178"/>
  </conditionalFormatting>
  <conditionalFormatting sqref="B147:B170">
    <cfRule type="duplicateValues" dxfId="585" priority="175"/>
    <cfRule type="duplicateValues" dxfId="584" priority="176"/>
    <cfRule type="duplicateValues" dxfId="583" priority="177"/>
  </conditionalFormatting>
  <conditionalFormatting sqref="E147:E170">
    <cfRule type="duplicateValues" dxfId="582" priority="173"/>
    <cfRule type="duplicateValues" dxfId="581" priority="174"/>
  </conditionalFormatting>
  <conditionalFormatting sqref="E147:E170">
    <cfRule type="duplicateValues" dxfId="580" priority="172"/>
  </conditionalFormatting>
  <conditionalFormatting sqref="E147:E170">
    <cfRule type="duplicateValues" dxfId="579" priority="170"/>
    <cfRule type="duplicateValues" dxfId="578" priority="171"/>
  </conditionalFormatting>
  <conditionalFormatting sqref="E147:E170">
    <cfRule type="duplicateValues" dxfId="577" priority="167"/>
    <cfRule type="duplicateValues" dxfId="576" priority="168"/>
    <cfRule type="duplicateValues" dxfId="575" priority="169"/>
  </conditionalFormatting>
  <conditionalFormatting sqref="E147:E170">
    <cfRule type="duplicateValues" dxfId="574" priority="163"/>
    <cfRule type="duplicateValues" dxfId="573" priority="164"/>
    <cfRule type="duplicateValues" dxfId="572" priority="165"/>
    <cfRule type="duplicateValues" dxfId="571" priority="166"/>
  </conditionalFormatting>
  <conditionalFormatting sqref="B147:B170">
    <cfRule type="duplicateValues" dxfId="570" priority="160"/>
    <cfRule type="duplicateValues" dxfId="569" priority="161"/>
    <cfRule type="duplicateValues" dxfId="568" priority="162"/>
  </conditionalFormatting>
  <conditionalFormatting sqref="B147:B170">
    <cfRule type="duplicateValues" dxfId="567" priority="158"/>
    <cfRule type="duplicateValues" dxfId="566" priority="159"/>
  </conditionalFormatting>
  <conditionalFormatting sqref="B147:B170">
    <cfRule type="duplicateValues" dxfId="565" priority="157"/>
  </conditionalFormatting>
  <conditionalFormatting sqref="B147:B170">
    <cfRule type="duplicateValues" dxfId="564" priority="153"/>
    <cfRule type="duplicateValues" dxfId="563" priority="154"/>
    <cfRule type="duplicateValues" dxfId="562" priority="155"/>
    <cfRule type="duplicateValues" dxfId="561" priority="156"/>
  </conditionalFormatting>
  <conditionalFormatting sqref="B147:B170">
    <cfRule type="duplicateValues" dxfId="560" priority="148"/>
    <cfRule type="duplicateValues" dxfId="559" priority="149"/>
    <cfRule type="duplicateValues" dxfId="558" priority="150"/>
    <cfRule type="duplicateValues" dxfId="557" priority="151"/>
    <cfRule type="duplicateValues" dxfId="556" priority="152"/>
  </conditionalFormatting>
  <conditionalFormatting sqref="E147:E170">
    <cfRule type="duplicateValues" dxfId="555" priority="147"/>
  </conditionalFormatting>
  <conditionalFormatting sqref="E147:E170">
    <cfRule type="duplicateValues" dxfId="554" priority="146"/>
  </conditionalFormatting>
  <conditionalFormatting sqref="E1:E170 E195:E1048576">
    <cfRule type="duplicateValues" dxfId="553" priority="145"/>
  </conditionalFormatting>
  <conditionalFormatting sqref="B5:B27">
    <cfRule type="duplicateValues" dxfId="552" priority="179059"/>
    <cfRule type="duplicateValues" dxfId="551" priority="179060"/>
  </conditionalFormatting>
  <conditionalFormatting sqref="B5:B27">
    <cfRule type="duplicateValues" dxfId="550" priority="179063"/>
  </conditionalFormatting>
  <conditionalFormatting sqref="B5:B27">
    <cfRule type="duplicateValues" dxfId="549" priority="179065"/>
    <cfRule type="duplicateValues" dxfId="548" priority="179066"/>
    <cfRule type="duplicateValues" dxfId="547" priority="179067"/>
  </conditionalFormatting>
  <conditionalFormatting sqref="B5:B27">
    <cfRule type="duplicateValues" dxfId="546" priority="179071"/>
    <cfRule type="duplicateValues" dxfId="545" priority="179072"/>
    <cfRule type="duplicateValues" dxfId="544" priority="179073"/>
    <cfRule type="duplicateValues" dxfId="543" priority="179074"/>
  </conditionalFormatting>
  <conditionalFormatting sqref="B5:B27">
    <cfRule type="duplicateValues" dxfId="542" priority="179079"/>
    <cfRule type="duplicateValues" dxfId="541" priority="179080"/>
    <cfRule type="duplicateValues" dxfId="540" priority="179081"/>
    <cfRule type="duplicateValues" dxfId="539" priority="179082"/>
    <cfRule type="duplicateValues" dxfId="538" priority="179083"/>
  </conditionalFormatting>
  <conditionalFormatting sqref="E5:E27">
    <cfRule type="duplicateValues" dxfId="537" priority="179089"/>
  </conditionalFormatting>
  <conditionalFormatting sqref="E5:E27">
    <cfRule type="duplicateValues" dxfId="536" priority="179091"/>
    <cfRule type="duplicateValues" dxfId="535" priority="179092"/>
  </conditionalFormatting>
  <conditionalFormatting sqref="E5:E27">
    <cfRule type="duplicateValues" dxfId="534" priority="179095"/>
    <cfRule type="duplicateValues" dxfId="533" priority="179096"/>
    <cfRule type="duplicateValues" dxfId="532" priority="179097"/>
  </conditionalFormatting>
  <conditionalFormatting sqref="E5:E27">
    <cfRule type="duplicateValues" dxfId="531" priority="179101"/>
    <cfRule type="duplicateValues" dxfId="530" priority="179102"/>
    <cfRule type="duplicateValues" dxfId="529" priority="179103"/>
    <cfRule type="duplicateValues" dxfId="528" priority="179104"/>
  </conditionalFormatting>
  <conditionalFormatting sqref="B47:B85">
    <cfRule type="duplicateValues" dxfId="527" priority="179228"/>
    <cfRule type="duplicateValues" dxfId="526" priority="179229"/>
  </conditionalFormatting>
  <conditionalFormatting sqref="B47:B85">
    <cfRule type="duplicateValues" dxfId="525" priority="179232"/>
  </conditionalFormatting>
  <conditionalFormatting sqref="B47:B85">
    <cfRule type="duplicateValues" dxfId="524" priority="179234"/>
    <cfRule type="duplicateValues" dxfId="523" priority="179235"/>
    <cfRule type="duplicateValues" dxfId="522" priority="179236"/>
  </conditionalFormatting>
  <conditionalFormatting sqref="B47:B85">
    <cfRule type="duplicateValues" dxfId="521" priority="179240"/>
    <cfRule type="duplicateValues" dxfId="520" priority="179241"/>
    <cfRule type="duplicateValues" dxfId="519" priority="179242"/>
    <cfRule type="duplicateValues" dxfId="518" priority="179243"/>
  </conditionalFormatting>
  <conditionalFormatting sqref="B47:B85">
    <cfRule type="duplicateValues" dxfId="517" priority="179248"/>
    <cfRule type="duplicateValues" dxfId="516" priority="179249"/>
    <cfRule type="duplicateValues" dxfId="515" priority="179250"/>
    <cfRule type="duplicateValues" dxfId="514" priority="179251"/>
    <cfRule type="duplicateValues" dxfId="513" priority="179252"/>
  </conditionalFormatting>
  <conditionalFormatting sqref="E47:E85">
    <cfRule type="duplicateValues" dxfId="512" priority="179258"/>
  </conditionalFormatting>
  <conditionalFormatting sqref="E47:E85">
    <cfRule type="duplicateValues" dxfId="511" priority="179260"/>
    <cfRule type="duplicateValues" dxfId="510" priority="179261"/>
  </conditionalFormatting>
  <conditionalFormatting sqref="E47:E85">
    <cfRule type="duplicateValues" dxfId="509" priority="179264"/>
    <cfRule type="duplicateValues" dxfId="508" priority="179265"/>
    <cfRule type="duplicateValues" dxfId="507" priority="179266"/>
  </conditionalFormatting>
  <conditionalFormatting sqref="E47:E85">
    <cfRule type="duplicateValues" dxfId="506" priority="179270"/>
    <cfRule type="duplicateValues" dxfId="505" priority="179271"/>
    <cfRule type="duplicateValues" dxfId="504" priority="179272"/>
    <cfRule type="duplicateValues" dxfId="503" priority="179273"/>
  </conditionalFormatting>
  <conditionalFormatting sqref="B114:B146">
    <cfRule type="duplicateValues" dxfId="502" priority="179299"/>
    <cfRule type="duplicateValues" dxfId="501" priority="179300"/>
  </conditionalFormatting>
  <conditionalFormatting sqref="B114:B146">
    <cfRule type="duplicateValues" dxfId="500" priority="179303"/>
  </conditionalFormatting>
  <conditionalFormatting sqref="B114:B146">
    <cfRule type="duplicateValues" dxfId="499" priority="179309"/>
    <cfRule type="duplicateValues" dxfId="498" priority="179310"/>
    <cfRule type="duplicateValues" dxfId="497" priority="179311"/>
  </conditionalFormatting>
  <conditionalFormatting sqref="B114:B146">
    <cfRule type="duplicateValues" dxfId="496" priority="179317"/>
    <cfRule type="duplicateValues" dxfId="495" priority="179318"/>
    <cfRule type="duplicateValues" dxfId="494" priority="179319"/>
    <cfRule type="duplicateValues" dxfId="493" priority="179320"/>
  </conditionalFormatting>
  <conditionalFormatting sqref="B114:B146">
    <cfRule type="duplicateValues" dxfId="492" priority="179325"/>
    <cfRule type="duplicateValues" dxfId="491" priority="179326"/>
    <cfRule type="duplicateValues" dxfId="490" priority="179327"/>
    <cfRule type="duplicateValues" dxfId="489" priority="179328"/>
    <cfRule type="duplicateValues" dxfId="488" priority="179329"/>
  </conditionalFormatting>
  <conditionalFormatting sqref="E114:E146">
    <cfRule type="duplicateValues" dxfId="487" priority="179341"/>
  </conditionalFormatting>
  <conditionalFormatting sqref="E114:E146">
    <cfRule type="duplicateValues" dxfId="486" priority="179345"/>
    <cfRule type="duplicateValues" dxfId="485" priority="179346"/>
  </conditionalFormatting>
  <conditionalFormatting sqref="E114:E146">
    <cfRule type="duplicateValues" dxfId="484" priority="179349"/>
    <cfRule type="duplicateValues" dxfId="483" priority="179350"/>
    <cfRule type="duplicateValues" dxfId="482" priority="179351"/>
  </conditionalFormatting>
  <conditionalFormatting sqref="E114:E146">
    <cfRule type="duplicateValues" dxfId="481" priority="179365"/>
    <cfRule type="duplicateValues" dxfId="480" priority="179366"/>
    <cfRule type="duplicateValues" dxfId="479" priority="179367"/>
    <cfRule type="duplicateValues" dxfId="478" priority="179368"/>
  </conditionalFormatting>
  <conditionalFormatting sqref="B171:B177">
    <cfRule type="duplicateValues" dxfId="477" priority="143"/>
    <cfRule type="duplicateValues" dxfId="476" priority="144"/>
  </conditionalFormatting>
  <conditionalFormatting sqref="B171:B177">
    <cfRule type="duplicateValues" dxfId="475" priority="142"/>
  </conditionalFormatting>
  <conditionalFormatting sqref="B171:B177">
    <cfRule type="duplicateValues" dxfId="474" priority="140"/>
    <cfRule type="duplicateValues" dxfId="473" priority="141"/>
  </conditionalFormatting>
  <conditionalFormatting sqref="B171:B177">
    <cfRule type="duplicateValues" dxfId="472" priority="137"/>
    <cfRule type="duplicateValues" dxfId="471" priority="138"/>
    <cfRule type="duplicateValues" dxfId="470" priority="139"/>
  </conditionalFormatting>
  <conditionalFormatting sqref="B171:B177">
    <cfRule type="duplicateValues" dxfId="469" priority="136"/>
  </conditionalFormatting>
  <conditionalFormatting sqref="B171:B177">
    <cfRule type="duplicateValues" dxfId="468" priority="132"/>
    <cfRule type="duplicateValues" dxfId="467" priority="133"/>
    <cfRule type="duplicateValues" dxfId="466" priority="134"/>
    <cfRule type="duplicateValues" dxfId="465" priority="135"/>
  </conditionalFormatting>
  <conditionalFormatting sqref="B171:B177">
    <cfRule type="duplicateValues" dxfId="464" priority="127"/>
    <cfRule type="duplicateValues" dxfId="463" priority="128"/>
    <cfRule type="duplicateValues" dxfId="462" priority="129"/>
    <cfRule type="duplicateValues" dxfId="461" priority="130"/>
    <cfRule type="duplicateValues" dxfId="460" priority="131"/>
  </conditionalFormatting>
  <conditionalFormatting sqref="B171:B177">
    <cfRule type="duplicateValues" dxfId="459" priority="124"/>
    <cfRule type="duplicateValues" dxfId="458" priority="125"/>
    <cfRule type="duplicateValues" dxfId="457" priority="126"/>
  </conditionalFormatting>
  <conditionalFormatting sqref="E171:E177">
    <cfRule type="duplicateValues" dxfId="456" priority="123"/>
  </conditionalFormatting>
  <conditionalFormatting sqref="E171:E177">
    <cfRule type="duplicateValues" dxfId="455" priority="122"/>
  </conditionalFormatting>
  <conditionalFormatting sqref="E171:E177">
    <cfRule type="duplicateValues" dxfId="454" priority="120"/>
    <cfRule type="duplicateValues" dxfId="453" priority="121"/>
  </conditionalFormatting>
  <conditionalFormatting sqref="E171:E177">
    <cfRule type="duplicateValues" dxfId="452" priority="117"/>
    <cfRule type="duplicateValues" dxfId="451" priority="118"/>
    <cfRule type="duplicateValues" dxfId="450" priority="119"/>
  </conditionalFormatting>
  <conditionalFormatting sqref="E171:E177">
    <cfRule type="duplicateValues" dxfId="449" priority="114"/>
    <cfRule type="duplicateValues" dxfId="448" priority="115"/>
    <cfRule type="duplicateValues" dxfId="447" priority="116"/>
  </conditionalFormatting>
  <conditionalFormatting sqref="E171:E177">
    <cfRule type="duplicateValues" dxfId="446" priority="112"/>
    <cfRule type="duplicateValues" dxfId="445" priority="113"/>
  </conditionalFormatting>
  <conditionalFormatting sqref="E171:E177">
    <cfRule type="duplicateValues" dxfId="444" priority="108"/>
    <cfRule type="duplicateValues" dxfId="443" priority="109"/>
    <cfRule type="duplicateValues" dxfId="442" priority="110"/>
    <cfRule type="duplicateValues" dxfId="441" priority="111"/>
  </conditionalFormatting>
  <conditionalFormatting sqref="E171:E177">
    <cfRule type="duplicateValues" dxfId="440" priority="107"/>
  </conditionalFormatting>
  <conditionalFormatting sqref="B171:B177">
    <cfRule type="duplicateValues" dxfId="439" priority="106"/>
  </conditionalFormatting>
  <conditionalFormatting sqref="B171:B177">
    <cfRule type="duplicateValues" dxfId="438" priority="103"/>
    <cfRule type="duplicateValues" dxfId="437" priority="104"/>
    <cfRule type="duplicateValues" dxfId="436" priority="105"/>
  </conditionalFormatting>
  <conditionalFormatting sqref="E171:E177">
    <cfRule type="duplicateValues" dxfId="435" priority="101"/>
    <cfRule type="duplicateValues" dxfId="434" priority="102"/>
  </conditionalFormatting>
  <conditionalFormatting sqref="E171:E177">
    <cfRule type="duplicateValues" dxfId="433" priority="100"/>
  </conditionalFormatting>
  <conditionalFormatting sqref="E171:E177">
    <cfRule type="duplicateValues" dxfId="432" priority="98"/>
    <cfRule type="duplicateValues" dxfId="431" priority="99"/>
  </conditionalFormatting>
  <conditionalFormatting sqref="E171:E177">
    <cfRule type="duplicateValues" dxfId="430" priority="95"/>
    <cfRule type="duplicateValues" dxfId="429" priority="96"/>
    <cfRule type="duplicateValues" dxfId="428" priority="97"/>
  </conditionalFormatting>
  <conditionalFormatting sqref="E171:E177">
    <cfRule type="duplicateValues" dxfId="427" priority="91"/>
    <cfRule type="duplicateValues" dxfId="426" priority="92"/>
    <cfRule type="duplicateValues" dxfId="425" priority="93"/>
    <cfRule type="duplicateValues" dxfId="424" priority="94"/>
  </conditionalFormatting>
  <conditionalFormatting sqref="B171:B177">
    <cfRule type="duplicateValues" dxfId="423" priority="88"/>
    <cfRule type="duplicateValues" dxfId="422" priority="89"/>
    <cfRule type="duplicateValues" dxfId="421" priority="90"/>
  </conditionalFormatting>
  <conditionalFormatting sqref="B171:B177">
    <cfRule type="duplicateValues" dxfId="420" priority="86"/>
    <cfRule type="duplicateValues" dxfId="419" priority="87"/>
  </conditionalFormatting>
  <conditionalFormatting sqref="B171:B177">
    <cfRule type="duplicateValues" dxfId="418" priority="85"/>
  </conditionalFormatting>
  <conditionalFormatting sqref="B171:B177">
    <cfRule type="duplicateValues" dxfId="417" priority="81"/>
    <cfRule type="duplicateValues" dxfId="416" priority="82"/>
    <cfRule type="duplicateValues" dxfId="415" priority="83"/>
    <cfRule type="duplicateValues" dxfId="414" priority="84"/>
  </conditionalFormatting>
  <conditionalFormatting sqref="B171:B177">
    <cfRule type="duplicateValues" dxfId="413" priority="76"/>
    <cfRule type="duplicateValues" dxfId="412" priority="77"/>
    <cfRule type="duplicateValues" dxfId="411" priority="78"/>
    <cfRule type="duplicateValues" dxfId="410" priority="79"/>
    <cfRule type="duplicateValues" dxfId="409" priority="80"/>
  </conditionalFormatting>
  <conditionalFormatting sqref="E171:E177">
    <cfRule type="duplicateValues" dxfId="408" priority="75"/>
  </conditionalFormatting>
  <conditionalFormatting sqref="E171:E177">
    <cfRule type="duplicateValues" dxfId="407" priority="74"/>
  </conditionalFormatting>
  <conditionalFormatting sqref="E171:E177">
    <cfRule type="duplicateValues" dxfId="406" priority="73"/>
  </conditionalFormatting>
  <conditionalFormatting sqref="B178:B194">
    <cfRule type="duplicateValues" dxfId="405" priority="71"/>
    <cfRule type="duplicateValues" dxfId="404" priority="72"/>
  </conditionalFormatting>
  <conditionalFormatting sqref="B178:B194">
    <cfRule type="duplicateValues" dxfId="403" priority="70"/>
  </conditionalFormatting>
  <conditionalFormatting sqref="B178:B194">
    <cfRule type="duplicateValues" dxfId="402" priority="68"/>
    <cfRule type="duplicateValues" dxfId="401" priority="69"/>
  </conditionalFormatting>
  <conditionalFormatting sqref="B178:B194">
    <cfRule type="duplicateValues" dxfId="400" priority="65"/>
    <cfRule type="duplicateValues" dxfId="399" priority="66"/>
    <cfRule type="duplicateValues" dxfId="398" priority="67"/>
  </conditionalFormatting>
  <conditionalFormatting sqref="B178:B194">
    <cfRule type="duplicateValues" dxfId="397" priority="64"/>
  </conditionalFormatting>
  <conditionalFormatting sqref="B178:B194">
    <cfRule type="duplicateValues" dxfId="396" priority="60"/>
    <cfRule type="duplicateValues" dxfId="395" priority="61"/>
    <cfRule type="duplicateValues" dxfId="394" priority="62"/>
    <cfRule type="duplicateValues" dxfId="393" priority="63"/>
  </conditionalFormatting>
  <conditionalFormatting sqref="B178:B194">
    <cfRule type="duplicateValues" dxfId="392" priority="55"/>
    <cfRule type="duplicateValues" dxfId="391" priority="56"/>
    <cfRule type="duplicateValues" dxfId="390" priority="57"/>
    <cfRule type="duplicateValues" dxfId="389" priority="58"/>
    <cfRule type="duplicateValues" dxfId="388" priority="59"/>
  </conditionalFormatting>
  <conditionalFormatting sqref="B178:B194">
    <cfRule type="duplicateValues" dxfId="387" priority="52"/>
    <cfRule type="duplicateValues" dxfId="386" priority="53"/>
    <cfRule type="duplicateValues" dxfId="385" priority="54"/>
  </conditionalFormatting>
  <conditionalFormatting sqref="E178:E194">
    <cfRule type="duplicateValues" dxfId="384" priority="51"/>
  </conditionalFormatting>
  <conditionalFormatting sqref="E178:E194">
    <cfRule type="duplicateValues" dxfId="383" priority="50"/>
  </conditionalFormatting>
  <conditionalFormatting sqref="E178:E194">
    <cfRule type="duplicateValues" dxfId="382" priority="48"/>
    <cfRule type="duplicateValues" dxfId="381" priority="49"/>
  </conditionalFormatting>
  <conditionalFormatting sqref="E178:E194">
    <cfRule type="duplicateValues" dxfId="380" priority="45"/>
    <cfRule type="duplicateValues" dxfId="379" priority="46"/>
    <cfRule type="duplicateValues" dxfId="378" priority="47"/>
  </conditionalFormatting>
  <conditionalFormatting sqref="E178:E194">
    <cfRule type="duplicateValues" dxfId="377" priority="42"/>
    <cfRule type="duplicateValues" dxfId="376" priority="43"/>
    <cfRule type="duplicateValues" dxfId="375" priority="44"/>
  </conditionalFormatting>
  <conditionalFormatting sqref="E178:E194">
    <cfRule type="duplicateValues" dxfId="374" priority="40"/>
    <cfRule type="duplicateValues" dxfId="373" priority="41"/>
  </conditionalFormatting>
  <conditionalFormatting sqref="E178:E194">
    <cfRule type="duplicateValues" dxfId="372" priority="36"/>
    <cfRule type="duplicateValues" dxfId="371" priority="37"/>
    <cfRule type="duplicateValues" dxfId="370" priority="38"/>
    <cfRule type="duplicateValues" dxfId="369" priority="39"/>
  </conditionalFormatting>
  <conditionalFormatting sqref="E178:E194">
    <cfRule type="duplicateValues" dxfId="368" priority="35"/>
  </conditionalFormatting>
  <conditionalFormatting sqref="B178:B194">
    <cfRule type="duplicateValues" dxfId="367" priority="34"/>
  </conditionalFormatting>
  <conditionalFormatting sqref="B178:B194">
    <cfRule type="duplicateValues" dxfId="366" priority="31"/>
    <cfRule type="duplicateValues" dxfId="365" priority="32"/>
    <cfRule type="duplicateValues" dxfId="364" priority="33"/>
  </conditionalFormatting>
  <conditionalFormatting sqref="E178:E194">
    <cfRule type="duplicateValues" dxfId="363" priority="29"/>
    <cfRule type="duplicateValues" dxfId="362" priority="30"/>
  </conditionalFormatting>
  <conditionalFormatting sqref="E178:E194">
    <cfRule type="duplicateValues" dxfId="361" priority="28"/>
  </conditionalFormatting>
  <conditionalFormatting sqref="E178:E194">
    <cfRule type="duplicateValues" dxfId="360" priority="26"/>
    <cfRule type="duplicateValues" dxfId="359" priority="27"/>
  </conditionalFormatting>
  <conditionalFormatting sqref="E178:E194">
    <cfRule type="duplicateValues" dxfId="358" priority="23"/>
    <cfRule type="duplicateValues" dxfId="357" priority="24"/>
    <cfRule type="duplicateValues" dxfId="356" priority="25"/>
  </conditionalFormatting>
  <conditionalFormatting sqref="E178:E194">
    <cfRule type="duplicateValues" dxfId="355" priority="19"/>
    <cfRule type="duplicateValues" dxfId="354" priority="20"/>
    <cfRule type="duplicateValues" dxfId="353" priority="21"/>
    <cfRule type="duplicateValues" dxfId="352" priority="22"/>
  </conditionalFormatting>
  <conditionalFormatting sqref="B178:B194">
    <cfRule type="duplicateValues" dxfId="351" priority="16"/>
    <cfRule type="duplicateValues" dxfId="350" priority="17"/>
    <cfRule type="duplicateValues" dxfId="349" priority="18"/>
  </conditionalFormatting>
  <conditionalFormatting sqref="B178:B194">
    <cfRule type="duplicateValues" dxfId="348" priority="14"/>
    <cfRule type="duplicateValues" dxfId="347" priority="15"/>
  </conditionalFormatting>
  <conditionalFormatting sqref="B178:B194">
    <cfRule type="duplicateValues" dxfId="346" priority="13"/>
  </conditionalFormatting>
  <conditionalFormatting sqref="B178:B194">
    <cfRule type="duplicateValues" dxfId="345" priority="9"/>
    <cfRule type="duplicateValues" dxfId="344" priority="10"/>
    <cfRule type="duplicateValues" dxfId="343" priority="11"/>
    <cfRule type="duplicateValues" dxfId="342" priority="12"/>
  </conditionalFormatting>
  <conditionalFormatting sqref="B178:B194">
    <cfRule type="duplicateValues" dxfId="341" priority="4"/>
    <cfRule type="duplicateValues" dxfId="340" priority="5"/>
    <cfRule type="duplicateValues" dxfId="339" priority="6"/>
    <cfRule type="duplicateValues" dxfId="338" priority="7"/>
    <cfRule type="duplicateValues" dxfId="337" priority="8"/>
  </conditionalFormatting>
  <conditionalFormatting sqref="E178:E194">
    <cfRule type="duplicateValues" dxfId="336" priority="3"/>
  </conditionalFormatting>
  <conditionalFormatting sqref="E178:E194">
    <cfRule type="duplicateValues" dxfId="335" priority="2"/>
  </conditionalFormatting>
  <conditionalFormatting sqref="E178:E194">
    <cfRule type="duplicateValues" dxfId="334" priority="1"/>
  </conditionalFormatting>
  <hyperlinks>
    <hyperlink ref="B52" r:id="rId7" display="http://s460-helpdesk/CAisd/pdmweb.exe?OP=SEARCH+FACTORY=in+SKIPLIST=1+QBE.EQ.id=3752179"/>
    <hyperlink ref="B177" r:id="rId8" display="http://s460-helpdesk/CAisd/pdmweb.exe?OP=SEARCH+FACTORY=in+SKIPLIST=1+QBE.EQ.id=3752178"/>
    <hyperlink ref="B176" r:id="rId9" display="http://s460-helpdesk/CAisd/pdmweb.exe?OP=SEARCH+FACTORY=in+SKIPLIST=1+QBE.EQ.id=3752177"/>
    <hyperlink ref="B175" r:id="rId10" display="http://s460-helpdesk/CAisd/pdmweb.exe?OP=SEARCH+FACTORY=in+SKIPLIST=1+QBE.EQ.id=3752176"/>
    <hyperlink ref="B174" r:id="rId11" display="http://s460-helpdesk/CAisd/pdmweb.exe?OP=SEARCH+FACTORY=in+SKIPLIST=1+QBE.EQ.id=3752174"/>
    <hyperlink ref="B11" r:id="rId12" display="http://s460-helpdesk/CAisd/pdmweb.exe?OP=SEARCH+FACTORY=in+SKIPLIST=1+QBE.EQ.id=3752173"/>
    <hyperlink ref="B10" r:id="rId13" display="http://s460-helpdesk/CAisd/pdmweb.exe?OP=SEARCH+FACTORY=in+SKIPLIST=1+QBE.EQ.id=3752172"/>
    <hyperlink ref="B9" r:id="rId14" display="http://s460-helpdesk/CAisd/pdmweb.exe?OP=SEARCH+FACTORY=in+SKIPLIST=1+QBE.EQ.id=3752171"/>
    <hyperlink ref="B8" r:id="rId15" display="http://s460-helpdesk/CAisd/pdmweb.exe?OP=SEARCH+FACTORY=in+SKIPLIST=1+QBE.EQ.id=3752170"/>
    <hyperlink ref="B55" r:id="rId16" display="http://s460-helpdesk/CAisd/pdmweb.exe?OP=SEARCH+FACTORY=in+SKIPLIST=1+QBE.EQ.id=3752168"/>
    <hyperlink ref="B118" r:id="rId17" display="http://s460-helpdesk/CAisd/pdmweb.exe?OP=SEARCH+FACTORY=in+SKIPLIST=1+QBE.EQ.id=3752167"/>
    <hyperlink ref="B75" r:id="rId18" display="http://s460-helpdesk/CAisd/pdmweb.exe?OP=SEARCH+FACTORY=in+SKIPLIST=1+QBE.EQ.id=3752164"/>
    <hyperlink ref="B117" r:id="rId19" display="http://s460-helpdesk/CAisd/pdmweb.exe?OP=SEARCH+FACTORY=in+SKIPLIST=1+QBE.EQ.id=3752163"/>
    <hyperlink ref="B42" r:id="rId20" display="http://s460-helpdesk/CAisd/pdmweb.exe?OP=SEARCH+FACTORY=in+SKIPLIST=1+QBE.EQ.id=3752155"/>
    <hyperlink ref="B74" r:id="rId21" display="http://s460-helpdesk/CAisd/pdmweb.exe?OP=SEARCH+FACTORY=in+SKIPLIST=1+QBE.EQ.id=3752152"/>
    <hyperlink ref="B116" r:id="rId22" display="http://s460-helpdesk/CAisd/pdmweb.exe?OP=SEARCH+FACTORY=in+SKIPLIST=1+QBE.EQ.id=3752151"/>
    <hyperlink ref="B73" r:id="rId23" display="http://s460-helpdesk/CAisd/pdmweb.exe?OP=SEARCH+FACTORY=in+SKIPLIST=1+QBE.EQ.id=3752150"/>
    <hyperlink ref="B72" r:id="rId24" display="http://s460-helpdesk/CAisd/pdmweb.exe?OP=SEARCH+FACTORY=in+SKIPLIST=1+QBE.EQ.id=3752147"/>
    <hyperlink ref="B26" r:id="rId25" display="http://s460-helpdesk/CAisd/pdmweb.exe?OP=SEARCH+FACTORY=in+SKIPLIST=1+QBE.EQ.id=3752146"/>
    <hyperlink ref="B71" r:id="rId26" display="http://s460-helpdesk/CAisd/pdmweb.exe?OP=SEARCH+FACTORY=in+SKIPLIST=1+QBE.EQ.id=3752143"/>
    <hyperlink ref="B25" r:id="rId27" display="http://s460-helpdesk/CAisd/pdmweb.exe?OP=SEARCH+FACTORY=in+SKIPLIST=1+QBE.EQ.id=3752139"/>
    <hyperlink ref="B115" r:id="rId28" display="http://s460-helpdesk/CAisd/pdmweb.exe?OP=SEARCH+FACTORY=in+SKIPLIST=1+QBE.EQ.id=3752137"/>
    <hyperlink ref="B24" r:id="rId29" display="http://s460-helpdesk/CAisd/pdmweb.exe?OP=SEARCH+FACTORY=in+SKIPLIST=1+QBE.EQ.id=3752136"/>
    <hyperlink ref="B70" r:id="rId30" display="http://s460-helpdesk/CAisd/pdmweb.exe?OP=SEARCH+FACTORY=in+SKIPLIST=1+QBE.EQ.id=3752133"/>
    <hyperlink ref="B23" r:id="rId31" display="http://s460-helpdesk/CAisd/pdmweb.exe?OP=SEARCH+FACTORY=in+SKIPLIST=1+QBE.EQ.id=3752130"/>
    <hyperlink ref="B22" r:id="rId32" display="http://s460-helpdesk/CAisd/pdmweb.exe?OP=SEARCH+FACTORY=in+SKIPLIST=1+QBE.EQ.id=3752129"/>
    <hyperlink ref="B21" r:id="rId33" display="http://s460-helpdesk/CAisd/pdmweb.exe?OP=SEARCH+FACTORY=in+SKIPLIST=1+QBE.EQ.id=3752128"/>
    <hyperlink ref="B69" r:id="rId34" display="http://s460-helpdesk/CAisd/pdmweb.exe?OP=SEARCH+FACTORY=in+SKIPLIST=1+QBE.EQ.id=3752126"/>
    <hyperlink ref="B114" r:id="rId35" display="http://s460-helpdesk/CAisd/pdmweb.exe?OP=SEARCH+FACTORY=in+SKIPLIST=1+QBE.EQ.id=3752124"/>
    <hyperlink ref="B68" r:id="rId36" display="http://s460-helpdesk/CAisd/pdmweb.exe?OP=SEARCH+FACTORY=in+SKIPLIST=1+QBE.EQ.id=3752122"/>
    <hyperlink ref="B20" r:id="rId37" display="http://s460-helpdesk/CAisd/pdmweb.exe?OP=SEARCH+FACTORY=in+SKIPLIST=1+QBE.EQ.id=3752120"/>
    <hyperlink ref="B67" r:id="rId38" display="http://s460-helpdesk/CAisd/pdmweb.exe?OP=SEARCH+FACTORY=in+SKIPLIST=1+QBE.EQ.id=3752118"/>
    <hyperlink ref="B66" r:id="rId39" display="http://s460-helpdesk/CAisd/pdmweb.exe?OP=SEARCH+FACTORY=in+SKIPLIST=1+QBE.EQ.id=3752043"/>
    <hyperlink ref="B19" r:id="rId40" display="http://s460-helpdesk/CAisd/pdmweb.exe?OP=SEARCH+FACTORY=in+SKIPLIST=1+QBE.EQ.id=3752026"/>
    <hyperlink ref="B18" r:id="rId41" display="http://s460-helpdesk/CAisd/pdmweb.exe?OP=SEARCH+FACTORY=in+SKIPLIST=1+QBE.EQ.id=3752019"/>
    <hyperlink ref="B65" r:id="rId42" display="http://s460-helpdesk/CAisd/pdmweb.exe?OP=SEARCH+FACTORY=in+SKIPLIST=1+QBE.EQ.id=3752010"/>
    <hyperlink ref="B113" r:id="rId43" display="http://s460-helpdesk/CAisd/pdmweb.exe?OP=SEARCH+FACTORY=in+SKIPLIST=1+QBE.EQ.id=3752001"/>
    <hyperlink ref="B7" r:id="rId44" display="http://s460-helpdesk/CAisd/pdmweb.exe?OP=SEARCH+FACTORY=in+SKIPLIST=1+QBE.EQ.id=3751999"/>
    <hyperlink ref="B64" r:id="rId45" display="http://s460-helpdesk/CAisd/pdmweb.exe?OP=SEARCH+FACTORY=in+SKIPLIST=1+QBE.EQ.id=3751994"/>
    <hyperlink ref="B140" r:id="rId46" display="http://s460-helpdesk/CAisd/pdmweb.exe?OP=SEARCH+FACTORY=in+SKIPLIST=1+QBE.EQ.id=3751902"/>
    <hyperlink ref="B59" r:id="rId47" display="http://s460-helpdesk/CAisd/pdmweb.exe?OP=SEARCH+FACTORY=in+SKIPLIST=1+QBE.EQ.id=3752213"/>
    <hyperlink ref="B32" r:id="rId48" display="http://s460-helpdesk/CAisd/pdmweb.exe?OP=SEARCH+FACTORY=in+SKIPLIST=1+QBE.EQ.id=3752212"/>
    <hyperlink ref="B13" r:id="rId49" display="http://s460-helpdesk/CAisd/pdmweb.exe?OP=SEARCH+FACTORY=in+SKIPLIST=1+QBE.EQ.id=3752211"/>
    <hyperlink ref="B122" r:id="rId50" display="http://s460-helpdesk/CAisd/pdmweb.exe?OP=SEARCH+FACTORY=in+SKIPLIST=1+QBE.EQ.id=3752210"/>
    <hyperlink ref="B12" r:id="rId51" display="http://s460-helpdesk/CAisd/pdmweb.exe?OP=SEARCH+FACTORY=in+SKIPLIST=1+QBE.EQ.id=3752209"/>
    <hyperlink ref="B41" r:id="rId52" display="http://s460-helpdesk/CAisd/pdmweb.exe?OP=SEARCH+FACTORY=in+SKIPLIST=1+QBE.EQ.id=3752208"/>
    <hyperlink ref="B58" r:id="rId53" display="http://s460-helpdesk/CAisd/pdmweb.exe?OP=SEARCH+FACTORY=in+SKIPLIST=1+QBE.EQ.id=3752207"/>
    <hyperlink ref="B57" r:id="rId54" display="http://s460-helpdesk/CAisd/pdmweb.exe?OP=SEARCH+FACTORY=in+SKIPLIST=1+QBE.EQ.id=3752206"/>
    <hyperlink ref="B108" r:id="rId55" display="http://s460-helpdesk/CAisd/pdmweb.exe?OP=SEARCH+FACTORY=in+SKIPLIST=1+QBE.EQ.id=3752205"/>
    <hyperlink ref="B56" r:id="rId56" display="http://s460-helpdesk/CAisd/pdmweb.exe?OP=SEARCH+FACTORY=in+SKIPLIST=1+QBE.EQ.id=3752204"/>
    <hyperlink ref="B107" r:id="rId57" display="http://s460-helpdesk/CAisd/pdmweb.exe?OP=SEARCH+FACTORY=in+SKIPLIST=1+QBE.EQ.id=3752203"/>
    <hyperlink ref="B80" r:id="rId58" display="http://s460-helpdesk/CAisd/pdmweb.exe?OP=SEARCH+FACTORY=in+SKIPLIST=1+QBE.EQ.id=3752202"/>
    <hyperlink ref="B121" r:id="rId59" display="http://s460-helpdesk/CAisd/pdmweb.exe?OP=SEARCH+FACTORY=in+SKIPLIST=1+QBE.EQ.id=3752200"/>
    <hyperlink ref="B31" r:id="rId60" display="http://s460-helpdesk/CAisd/pdmweb.exe?OP=SEARCH+FACTORY=in+SKIPLIST=1+QBE.EQ.id=3752199"/>
    <hyperlink ref="B120" r:id="rId61" display="http://s460-helpdesk/CAisd/pdmweb.exe?OP=SEARCH+FACTORY=in+SKIPLIST=1+QBE.EQ.id=3752198"/>
    <hyperlink ref="B44" r:id="rId62" display="http://s460-helpdesk/CAisd/pdmweb.exe?OP=SEARCH+FACTORY=in+SKIPLIST=1+QBE.EQ.id=3752197"/>
    <hyperlink ref="B119" r:id="rId63" display="http://s460-helpdesk/CAisd/pdmweb.exe?OP=SEARCH+FACTORY=in+SKIPLIST=1+QBE.EQ.id=3752196"/>
    <hyperlink ref="B30" r:id="rId64" display="http://s460-helpdesk/CAisd/pdmweb.exe?OP=SEARCH+FACTORY=in+SKIPLIST=1+QBE.EQ.id=3752195"/>
    <hyperlink ref="B79" r:id="rId65" display="http://s460-helpdesk/CAisd/pdmweb.exe?OP=SEARCH+FACTORY=in+SKIPLIST=1+QBE.EQ.id=3752194"/>
    <hyperlink ref="B29" r:id="rId66" display="http://s460-helpdesk/CAisd/pdmweb.exe?OP=SEARCH+FACTORY=in+SKIPLIST=1+QBE.EQ.id=3752193"/>
    <hyperlink ref="B78" r:id="rId67" display="http://s460-helpdesk/CAisd/pdmweb.exe?OP=SEARCH+FACTORY=in+SKIPLIST=1+QBE.EQ.id=3752192"/>
    <hyperlink ref="B43" r:id="rId68" display="http://s460-helpdesk/CAisd/pdmweb.exe?OP=SEARCH+FACTORY=in+SKIPLIST=1+QBE.EQ.id=3752191"/>
    <hyperlink ref="B28" r:id="rId69" display="http://s460-helpdesk/CAisd/pdmweb.exe?OP=SEARCH+FACTORY=in+SKIPLIST=1+QBE.EQ.id=3752189"/>
    <hyperlink ref="B27" r:id="rId70" display="http://s460-helpdesk/CAisd/pdmweb.exe?OP=SEARCH+FACTORY=in+SKIPLIST=1+QBE.EQ.id=3752188"/>
    <hyperlink ref="B77" r:id="rId71" display="http://s460-helpdesk/CAisd/pdmweb.exe?OP=SEARCH+FACTORY=in+SKIPLIST=1+QBE.EQ.id=3752187"/>
    <hyperlink ref="B76" r:id="rId72" display="http://s460-helpdesk/CAisd/pdmweb.exe?OP=SEARCH+FACTORY=in+SKIPLIST=1+QBE.EQ.id=3752186"/>
    <hyperlink ref="B142" r:id="rId73" display="http://s460-helpdesk/CAisd/pdmweb.exe?OP=SEARCH+FACTORY=in+SKIPLIST=1+QBE.EQ.id=3752183"/>
    <hyperlink ref="B141" r:id="rId74" display="http://s460-helpdesk/CAisd/pdmweb.exe?OP=SEARCH+FACTORY=in+SKIPLIST=1+QBE.EQ.id=3752182"/>
  </hyperlinks>
  <pageMargins left="0.7" right="0.7" top="0.75" bottom="0.75" header="0.3" footer="0.3"/>
  <pageSetup scale="60" orientation="landscape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170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2535</v>
      </c>
      <c r="G1" s="206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0" t="s">
        <v>2605</v>
      </c>
      <c r="B2" s="211"/>
      <c r="C2" s="211"/>
      <c r="D2" s="211"/>
      <c r="E2" s="212"/>
      <c r="F2" s="97" t="s">
        <v>2534</v>
      </c>
      <c r="G2" s="96">
        <f>G3+G4</f>
        <v>190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7"/>
      <c r="C3" s="217"/>
      <c r="D3" s="217"/>
      <c r="E3" s="218"/>
      <c r="F3" s="97" t="s">
        <v>2533</v>
      </c>
      <c r="G3" s="96">
        <f>COUNTIF(REPORTE!A:Q,"fuera de Servicio")</f>
        <v>71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9"/>
      <c r="D4" s="219"/>
      <c r="E4" s="220"/>
      <c r="F4" s="97" t="s">
        <v>2530</v>
      </c>
      <c r="G4" s="96">
        <f>COUNTIF(REPORTE!A:Q,"En Servicio")</f>
        <v>119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3"/>
      <c r="B6" s="224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3" t="s">
        <v>2557</v>
      </c>
      <c r="B7" s="214"/>
      <c r="C7" s="214"/>
      <c r="D7" s="214"/>
      <c r="E7" s="215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7"/>
      <c r="D10" s="197"/>
      <c r="E10" s="197"/>
    </row>
    <row r="11" spans="1:11" s="119" customFormat="1" ht="18.75" customHeight="1" x14ac:dyDescent="0.25">
      <c r="A11" s="223"/>
      <c r="B11" s="224"/>
      <c r="C11" s="224"/>
      <c r="D11" s="224"/>
      <c r="E11" s="225"/>
    </row>
    <row r="12" spans="1:11" s="119" customFormat="1" ht="18.75" customHeight="1" thickBot="1" x14ac:dyDescent="0.3">
      <c r="A12" s="213" t="s">
        <v>2558</v>
      </c>
      <c r="B12" s="214"/>
      <c r="C12" s="214"/>
      <c r="D12" s="214"/>
      <c r="E12" s="215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0" t="s">
        <v>2410</v>
      </c>
      <c r="E13" s="181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2"/>
      <c r="D15" s="173"/>
      <c r="E15" s="174"/>
    </row>
    <row r="16" spans="1:11" s="119" customFormat="1" ht="15.75" thickBot="1" x14ac:dyDescent="0.3">
      <c r="A16" s="198"/>
      <c r="B16" s="191"/>
      <c r="C16" s="191"/>
      <c r="D16" s="191"/>
      <c r="E16" s="192"/>
    </row>
    <row r="17" spans="1:5" s="106" customFormat="1" ht="18" customHeight="1" thickBot="1" x14ac:dyDescent="0.3">
      <c r="A17" s="177" t="s">
        <v>2461</v>
      </c>
      <c r="B17" s="178"/>
      <c r="C17" s="178"/>
      <c r="D17" s="178"/>
      <c r="E17" s="179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2788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2789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2790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2791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2787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2783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2774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2771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2769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2767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2765</v>
      </c>
    </row>
    <row r="72" spans="1:6" s="119" customFormat="1" ht="19.5" customHeight="1" x14ac:dyDescent="0.25">
      <c r="A72" s="148"/>
      <c r="B72" s="149">
        <f>COUNT(B19:B71)</f>
        <v>53</v>
      </c>
      <c r="C72" s="172"/>
      <c r="D72" s="173"/>
      <c r="E72" s="174"/>
    </row>
    <row r="73" spans="1:6" s="119" customFormat="1" ht="19.5" customHeight="1" thickBot="1" x14ac:dyDescent="0.3">
      <c r="A73" s="198"/>
      <c r="B73" s="191"/>
      <c r="C73" s="191"/>
      <c r="D73" s="191"/>
      <c r="E73" s="192"/>
    </row>
    <row r="74" spans="1:6" s="119" customFormat="1" ht="19.5" customHeight="1" thickBot="1" x14ac:dyDescent="0.3">
      <c r="A74" s="202" t="s">
        <v>2433</v>
      </c>
      <c r="B74" s="203"/>
      <c r="C74" s="203"/>
      <c r="D74" s="203"/>
      <c r="E74" s="204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2792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2793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2786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2785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2784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2782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2781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2780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2779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2778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2777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2776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2775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2773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2772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2770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2768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2766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2764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2630</v>
      </c>
    </row>
    <row r="114" spans="1:5" ht="18.75" thickBot="1" x14ac:dyDescent="0.3">
      <c r="A114" s="143" t="s">
        <v>2460</v>
      </c>
      <c r="B114" s="150">
        <f>COUNTA(B76:B113)</f>
        <v>38</v>
      </c>
      <c r="C114" s="197"/>
      <c r="D114" s="197"/>
      <c r="E114" s="197"/>
    </row>
    <row r="115" spans="1:5" ht="15.75" thickBot="1" x14ac:dyDescent="0.3">
      <c r="A115" s="198"/>
      <c r="B115" s="191"/>
      <c r="C115" s="191"/>
      <c r="D115" s="191"/>
      <c r="E115" s="192"/>
    </row>
    <row r="116" spans="1:5" ht="18.75" thickBot="1" x14ac:dyDescent="0.3">
      <c r="A116" s="199" t="s">
        <v>2571</v>
      </c>
      <c r="B116" s="200"/>
      <c r="C116" s="200"/>
      <c r="D116" s="200"/>
      <c r="E116" s="201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2658</v>
      </c>
      <c r="E121" s="154" t="s">
        <v>2794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2658</v>
      </c>
      <c r="E122" s="154" t="s">
        <v>2795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2658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2732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2730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2658</v>
      </c>
      <c r="E127" s="154" t="s">
        <v>2731</v>
      </c>
    </row>
    <row r="128" spans="1:5" ht="18.75" thickBot="1" x14ac:dyDescent="0.3">
      <c r="A128" s="143" t="s">
        <v>2460</v>
      </c>
      <c r="B128" s="140">
        <f>COUNT(B118:B127)</f>
        <v>10</v>
      </c>
      <c r="C128" s="182"/>
      <c r="D128" s="183"/>
      <c r="E128" s="184"/>
    </row>
    <row r="129" spans="1:5" ht="15.75" thickBot="1" x14ac:dyDescent="0.3">
      <c r="A129" s="185"/>
      <c r="B129" s="186"/>
      <c r="C129" s="187"/>
      <c r="D129" s="187"/>
      <c r="E129" s="188"/>
    </row>
    <row r="130" spans="1:5" ht="18.75" thickBot="1" x14ac:dyDescent="0.3">
      <c r="A130" s="193" t="s">
        <v>2462</v>
      </c>
      <c r="B130" s="194"/>
      <c r="C130" s="189"/>
      <c r="D130" s="189"/>
      <c r="E130" s="190"/>
    </row>
    <row r="131" spans="1:5" ht="18.75" thickBot="1" x14ac:dyDescent="0.3">
      <c r="A131" s="195">
        <f>+B72+B114+B128</f>
        <v>101</v>
      </c>
      <c r="B131" s="196"/>
      <c r="C131" s="189"/>
      <c r="D131" s="189"/>
      <c r="E131" s="190"/>
    </row>
    <row r="132" spans="1:5" ht="15.75" thickBot="1" x14ac:dyDescent="0.3">
      <c r="A132" s="185"/>
      <c r="B132" s="186"/>
      <c r="C132" s="191"/>
      <c r="D132" s="191"/>
      <c r="E132" s="192"/>
    </row>
    <row r="133" spans="1:5" ht="18.75" thickBot="1" x14ac:dyDescent="0.3">
      <c r="A133" s="177" t="s">
        <v>2463</v>
      </c>
      <c r="B133" s="178"/>
      <c r="C133" s="178"/>
      <c r="D133" s="178"/>
      <c r="E133" s="179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0" t="s">
        <v>2410</v>
      </c>
      <c r="E134" s="181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5" t="s">
        <v>2624</v>
      </c>
      <c r="E135" s="176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5" t="s">
        <v>2573</v>
      </c>
      <c r="E136" s="176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5" t="s">
        <v>2573</v>
      </c>
      <c r="E137" s="176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5" t="s">
        <v>2573</v>
      </c>
      <c r="E138" s="176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5" t="s">
        <v>2573</v>
      </c>
      <c r="E139" s="176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5" t="s">
        <v>2573</v>
      </c>
      <c r="E140" s="176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5" t="s">
        <v>2573</v>
      </c>
      <c r="E141" s="176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5" t="s">
        <v>2573</v>
      </c>
      <c r="E142" s="176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5" t="s">
        <v>2573</v>
      </c>
      <c r="E143" s="176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5" t="s">
        <v>2573</v>
      </c>
      <c r="E144" s="176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5" t="s">
        <v>2573</v>
      </c>
      <c r="E145" s="176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5" t="s">
        <v>2573</v>
      </c>
      <c r="E146" s="176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5" t="s">
        <v>2573</v>
      </c>
      <c r="E147" s="176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5" t="s">
        <v>2573</v>
      </c>
      <c r="E148" s="176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5" t="s">
        <v>2573</v>
      </c>
      <c r="E149" s="176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5" t="s">
        <v>2573</v>
      </c>
      <c r="E150" s="176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5" t="s">
        <v>2573</v>
      </c>
      <c r="E151" s="176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5" t="s">
        <v>2573</v>
      </c>
      <c r="E152" s="176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5" t="s">
        <v>2573</v>
      </c>
      <c r="E153" s="176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5" t="s">
        <v>2573</v>
      </c>
      <c r="E154" s="176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5" t="s">
        <v>2573</v>
      </c>
      <c r="E155" s="176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5" t="s">
        <v>2573</v>
      </c>
      <c r="E156" s="176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5" t="s">
        <v>2573</v>
      </c>
      <c r="E157" s="176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5" t="s">
        <v>2573</v>
      </c>
      <c r="E158" s="176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5" t="s">
        <v>2573</v>
      </c>
      <c r="E159" s="176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5" t="s">
        <v>2573</v>
      </c>
      <c r="E160" s="176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5" t="s">
        <v>2573</v>
      </c>
      <c r="E161" s="176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5" t="s">
        <v>2573</v>
      </c>
      <c r="E162" s="176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5" t="s">
        <v>2573</v>
      </c>
      <c r="E163" s="176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5" t="s">
        <v>2573</v>
      </c>
      <c r="E164" s="176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5" t="s">
        <v>2573</v>
      </c>
      <c r="E165" s="176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5" t="s">
        <v>2573</v>
      </c>
      <c r="E166" s="176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5" t="s">
        <v>2624</v>
      </c>
      <c r="E167" s="176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5" t="s">
        <v>2573</v>
      </c>
      <c r="E168" s="176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5" t="s">
        <v>2573</v>
      </c>
      <c r="E169" s="176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5" t="s">
        <v>2573</v>
      </c>
      <c r="E170" s="176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5" t="s">
        <v>2573</v>
      </c>
      <c r="E171" s="176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5" t="s">
        <v>2624</v>
      </c>
      <c r="E172" s="176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5" t="s">
        <v>2624</v>
      </c>
      <c r="E173" s="176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5" t="s">
        <v>2573</v>
      </c>
      <c r="E174" s="176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5" t="s">
        <v>2624</v>
      </c>
      <c r="E175" s="176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5" t="s">
        <v>2573</v>
      </c>
      <c r="E176" s="176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5" t="s">
        <v>2573</v>
      </c>
      <c r="E177" s="176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5" t="s">
        <v>2624</v>
      </c>
      <c r="E178" s="176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5" t="s">
        <v>2573</v>
      </c>
      <c r="E179" s="176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5" t="s">
        <v>2573</v>
      </c>
      <c r="E180" s="176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5" t="s">
        <v>2624</v>
      </c>
      <c r="E181" s="176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5" t="s">
        <v>2624</v>
      </c>
      <c r="E182" s="176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5" t="s">
        <v>2573</v>
      </c>
      <c r="E183" s="176"/>
    </row>
    <row r="184" spans="1:5" ht="18" x14ac:dyDescent="0.25">
      <c r="A184" s="148" t="s">
        <v>2460</v>
      </c>
      <c r="B184" s="149">
        <f>COUNT(B135:B183)</f>
        <v>49</v>
      </c>
      <c r="C184" s="172"/>
      <c r="D184" s="173"/>
      <c r="E184" s="174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3" priority="2325"/>
  </conditionalFormatting>
  <conditionalFormatting sqref="B62:B68">
    <cfRule type="duplicateValues" dxfId="332" priority="2324"/>
  </conditionalFormatting>
  <conditionalFormatting sqref="B58:B61">
    <cfRule type="duplicateValues" dxfId="331" priority="2322"/>
  </conditionalFormatting>
  <conditionalFormatting sqref="B58:B61">
    <cfRule type="duplicateValues" dxfId="330" priority="2323"/>
  </conditionalFormatting>
  <conditionalFormatting sqref="B54:B57">
    <cfRule type="duplicateValues" dxfId="329" priority="2321"/>
  </conditionalFormatting>
  <conditionalFormatting sqref="B37:B47">
    <cfRule type="duplicateValues" dxfId="328" priority="922"/>
  </conditionalFormatting>
  <conditionalFormatting sqref="B37:B47">
    <cfRule type="duplicateValues" dxfId="327" priority="921"/>
  </conditionalFormatting>
  <conditionalFormatting sqref="B37:B47">
    <cfRule type="duplicateValues" dxfId="326" priority="919"/>
    <cfRule type="duplicateValues" dxfId="325" priority="920"/>
  </conditionalFormatting>
  <conditionalFormatting sqref="B37:B47">
    <cfRule type="duplicateValues" dxfId="324" priority="916"/>
    <cfRule type="duplicateValues" dxfId="323" priority="917"/>
    <cfRule type="duplicateValues" dxfId="322" priority="918"/>
  </conditionalFormatting>
  <conditionalFormatting sqref="B37:B47">
    <cfRule type="duplicateValues" dxfId="321" priority="913"/>
    <cfRule type="duplicateValues" dxfId="320" priority="914"/>
    <cfRule type="duplicateValues" dxfId="319" priority="915"/>
  </conditionalFormatting>
  <conditionalFormatting sqref="B37:B47">
    <cfRule type="duplicateValues" dxfId="318" priority="911"/>
    <cfRule type="duplicateValues" dxfId="317" priority="912"/>
  </conditionalFormatting>
  <conditionalFormatting sqref="B37:B47">
    <cfRule type="duplicateValues" dxfId="316" priority="909"/>
    <cfRule type="duplicateValues" dxfId="315" priority="910"/>
  </conditionalFormatting>
  <conditionalFormatting sqref="B37:B47">
    <cfRule type="duplicateValues" dxfId="314" priority="908"/>
  </conditionalFormatting>
  <conditionalFormatting sqref="B37:B47">
    <cfRule type="duplicateValues" dxfId="313" priority="906"/>
    <cfRule type="duplicateValues" dxfId="312" priority="907"/>
  </conditionalFormatting>
  <conditionalFormatting sqref="B37:B47">
    <cfRule type="duplicateValues" dxfId="311" priority="903"/>
    <cfRule type="duplicateValues" dxfId="310" priority="904"/>
    <cfRule type="duplicateValues" dxfId="309" priority="905"/>
  </conditionalFormatting>
  <conditionalFormatting sqref="B37:B47">
    <cfRule type="duplicateValues" dxfId="308" priority="902"/>
  </conditionalFormatting>
  <conditionalFormatting sqref="B37:B47">
    <cfRule type="duplicateValues" dxfId="307" priority="901"/>
  </conditionalFormatting>
  <conditionalFormatting sqref="B37:B47">
    <cfRule type="duplicateValues" dxfId="306" priority="899"/>
    <cfRule type="duplicateValues" dxfId="305" priority="900"/>
  </conditionalFormatting>
  <conditionalFormatting sqref="B37:B47">
    <cfRule type="duplicateValues" dxfId="304" priority="896"/>
    <cfRule type="duplicateValues" dxfId="303" priority="897"/>
    <cfRule type="duplicateValues" dxfId="302" priority="898"/>
  </conditionalFormatting>
  <conditionalFormatting sqref="B37:B47">
    <cfRule type="duplicateValues" dxfId="301" priority="894"/>
    <cfRule type="duplicateValues" dxfId="300" priority="895"/>
  </conditionalFormatting>
  <conditionalFormatting sqref="B48:B53">
    <cfRule type="duplicateValues" dxfId="299" priority="893"/>
  </conditionalFormatting>
  <conditionalFormatting sqref="B48:B53">
    <cfRule type="duplicateValues" dxfId="298" priority="892"/>
  </conditionalFormatting>
  <conditionalFormatting sqref="B48:B53">
    <cfRule type="duplicateValues" dxfId="297" priority="890"/>
    <cfRule type="duplicateValues" dxfId="296" priority="891"/>
  </conditionalFormatting>
  <conditionalFormatting sqref="B48:B53">
    <cfRule type="duplicateValues" dxfId="295" priority="887"/>
    <cfRule type="duplicateValues" dxfId="294" priority="888"/>
    <cfRule type="duplicateValues" dxfId="293" priority="889"/>
  </conditionalFormatting>
  <conditionalFormatting sqref="B48:B53">
    <cfRule type="duplicateValues" dxfId="292" priority="884"/>
    <cfRule type="duplicateValues" dxfId="291" priority="885"/>
    <cfRule type="duplicateValues" dxfId="290" priority="886"/>
  </conditionalFormatting>
  <conditionalFormatting sqref="B48:B53">
    <cfRule type="duplicateValues" dxfId="289" priority="882"/>
    <cfRule type="duplicateValues" dxfId="288" priority="883"/>
  </conditionalFormatting>
  <conditionalFormatting sqref="B48:B53">
    <cfRule type="duplicateValues" dxfId="287" priority="880"/>
    <cfRule type="duplicateValues" dxfId="286" priority="881"/>
  </conditionalFormatting>
  <conditionalFormatting sqref="B48:B53">
    <cfRule type="duplicateValues" dxfId="285" priority="879"/>
  </conditionalFormatting>
  <conditionalFormatting sqref="B48:B53">
    <cfRule type="duplicateValues" dxfId="284" priority="877"/>
    <cfRule type="duplicateValues" dxfId="283" priority="878"/>
  </conditionalFormatting>
  <conditionalFormatting sqref="B48:B53">
    <cfRule type="duplicateValues" dxfId="282" priority="874"/>
    <cfRule type="duplicateValues" dxfId="281" priority="875"/>
    <cfRule type="duplicateValues" dxfId="280" priority="876"/>
  </conditionalFormatting>
  <conditionalFormatting sqref="B48:B53">
    <cfRule type="duplicateValues" dxfId="279" priority="873"/>
  </conditionalFormatting>
  <conditionalFormatting sqref="B48:B53">
    <cfRule type="duplicateValues" dxfId="278" priority="872"/>
  </conditionalFormatting>
  <conditionalFormatting sqref="B48:B53">
    <cfRule type="duplicateValues" dxfId="277" priority="870"/>
    <cfRule type="duplicateValues" dxfId="276" priority="871"/>
  </conditionalFormatting>
  <conditionalFormatting sqref="B48:B53">
    <cfRule type="duplicateValues" dxfId="275" priority="867"/>
    <cfRule type="duplicateValues" dxfId="274" priority="868"/>
    <cfRule type="duplicateValues" dxfId="273" priority="869"/>
  </conditionalFormatting>
  <conditionalFormatting sqref="B48:B53">
    <cfRule type="duplicateValues" dxfId="272" priority="865"/>
    <cfRule type="duplicateValues" dxfId="271" priority="866"/>
  </conditionalFormatting>
  <conditionalFormatting sqref="B29:B36">
    <cfRule type="duplicateValues" dxfId="270" priority="714"/>
    <cfRule type="duplicateValues" dxfId="269" priority="715"/>
    <cfRule type="duplicateValues" dxfId="268" priority="716"/>
    <cfRule type="duplicateValues" dxfId="267" priority="717"/>
  </conditionalFormatting>
  <conditionalFormatting sqref="B29:B36">
    <cfRule type="duplicateValues" dxfId="266" priority="707"/>
  </conditionalFormatting>
  <conditionalFormatting sqref="B29:B36">
    <cfRule type="duplicateValues" dxfId="265" priority="705"/>
    <cfRule type="duplicateValues" dxfId="264" priority="706"/>
  </conditionalFormatting>
  <conditionalFormatting sqref="B29:B36">
    <cfRule type="duplicateValues" dxfId="263" priority="702"/>
    <cfRule type="duplicateValues" dxfId="262" priority="703"/>
    <cfRule type="duplicateValues" dxfId="261" priority="704"/>
  </conditionalFormatting>
  <conditionalFormatting sqref="B27:B28">
    <cfRule type="duplicateValues" dxfId="260" priority="629"/>
  </conditionalFormatting>
  <conditionalFormatting sqref="B27:B28">
    <cfRule type="duplicateValues" dxfId="259" priority="628"/>
  </conditionalFormatting>
  <conditionalFormatting sqref="B27:B28">
    <cfRule type="duplicateValues" dxfId="258" priority="626"/>
    <cfRule type="duplicateValues" dxfId="257" priority="627"/>
  </conditionalFormatting>
  <conditionalFormatting sqref="B27:B28">
    <cfRule type="duplicateValues" dxfId="256" priority="623"/>
    <cfRule type="duplicateValues" dxfId="255" priority="624"/>
    <cfRule type="duplicateValues" dxfId="254" priority="625"/>
  </conditionalFormatting>
  <conditionalFormatting sqref="B27:B28">
    <cfRule type="duplicateValues" dxfId="253" priority="620"/>
    <cfRule type="duplicateValues" dxfId="252" priority="621"/>
    <cfRule type="duplicateValues" dxfId="251" priority="622"/>
  </conditionalFormatting>
  <conditionalFormatting sqref="B27:B28">
    <cfRule type="duplicateValues" dxfId="250" priority="618"/>
    <cfRule type="duplicateValues" dxfId="249" priority="619"/>
  </conditionalFormatting>
  <conditionalFormatting sqref="B27:B28">
    <cfRule type="duplicateValues" dxfId="248" priority="614"/>
    <cfRule type="duplicateValues" dxfId="247" priority="615"/>
    <cfRule type="duplicateValues" dxfId="246" priority="616"/>
    <cfRule type="duplicateValues" dxfId="245" priority="617"/>
  </conditionalFormatting>
  <conditionalFormatting sqref="B27:B28">
    <cfRule type="duplicateValues" dxfId="244" priority="613"/>
  </conditionalFormatting>
  <conditionalFormatting sqref="B27:B28">
    <cfRule type="duplicateValues" dxfId="243" priority="612"/>
  </conditionalFormatting>
  <conditionalFormatting sqref="B27:B28">
    <cfRule type="duplicateValues" dxfId="242" priority="610"/>
    <cfRule type="duplicateValues" dxfId="241" priority="611"/>
  </conditionalFormatting>
  <conditionalFormatting sqref="B27:B28">
    <cfRule type="duplicateValues" dxfId="240" priority="607"/>
    <cfRule type="duplicateValues" dxfId="239" priority="608"/>
    <cfRule type="duplicateValues" dxfId="238" priority="609"/>
  </conditionalFormatting>
  <conditionalFormatting sqref="B27:B28">
    <cfRule type="duplicateValues" dxfId="237" priority="604"/>
    <cfRule type="duplicateValues" dxfId="236" priority="605"/>
    <cfRule type="duplicateValues" dxfId="235" priority="606"/>
  </conditionalFormatting>
  <conditionalFormatting sqref="B27:B28">
    <cfRule type="duplicateValues" dxfId="234" priority="602"/>
    <cfRule type="duplicateValues" dxfId="233" priority="603"/>
  </conditionalFormatting>
  <conditionalFormatting sqref="B27:B28">
    <cfRule type="duplicateValues" dxfId="232" priority="601"/>
  </conditionalFormatting>
  <conditionalFormatting sqref="B27:B28">
    <cfRule type="duplicateValues" dxfId="231" priority="597"/>
    <cfRule type="duplicateValues" dxfId="230" priority="598"/>
    <cfRule type="duplicateValues" dxfId="229" priority="599"/>
    <cfRule type="duplicateValues" dxfId="228" priority="600"/>
  </conditionalFormatting>
  <conditionalFormatting sqref="B27:B28">
    <cfRule type="duplicateValues" dxfId="227" priority="596"/>
  </conditionalFormatting>
  <conditionalFormatting sqref="B27:B28">
    <cfRule type="duplicateValues" dxfId="226" priority="594"/>
    <cfRule type="duplicateValues" dxfId="225" priority="595"/>
  </conditionalFormatting>
  <conditionalFormatting sqref="B27:B28">
    <cfRule type="duplicateValues" dxfId="224" priority="591"/>
    <cfRule type="duplicateValues" dxfId="223" priority="592"/>
    <cfRule type="duplicateValues" dxfId="222" priority="593"/>
  </conditionalFormatting>
  <conditionalFormatting sqref="B27:B28">
    <cfRule type="duplicateValues" dxfId="221" priority="590"/>
  </conditionalFormatting>
  <conditionalFormatting sqref="B25">
    <cfRule type="duplicateValues" dxfId="220" priority="155"/>
  </conditionalFormatting>
  <conditionalFormatting sqref="B25">
    <cfRule type="duplicateValues" dxfId="219" priority="153"/>
    <cfRule type="duplicateValues" dxfId="218" priority="154"/>
  </conditionalFormatting>
  <conditionalFormatting sqref="B25">
    <cfRule type="duplicateValues" dxfId="217" priority="150"/>
    <cfRule type="duplicateValues" dxfId="216" priority="151"/>
    <cfRule type="duplicateValues" dxfId="215" priority="152"/>
  </conditionalFormatting>
  <conditionalFormatting sqref="B25">
    <cfRule type="duplicateValues" dxfId="214" priority="146"/>
    <cfRule type="duplicateValues" dxfId="213" priority="147"/>
    <cfRule type="duplicateValues" dxfId="212" priority="148"/>
    <cfRule type="duplicateValues" dxfId="211" priority="149"/>
  </conditionalFormatting>
  <conditionalFormatting sqref="B26">
    <cfRule type="duplicateValues" dxfId="210" priority="145"/>
  </conditionalFormatting>
  <conditionalFormatting sqref="B26">
    <cfRule type="duplicateValues" dxfId="209" priority="143"/>
    <cfRule type="duplicateValues" dxfId="208" priority="144"/>
  </conditionalFormatting>
  <conditionalFormatting sqref="B26">
    <cfRule type="duplicateValues" dxfId="207" priority="140"/>
    <cfRule type="duplicateValues" dxfId="206" priority="141"/>
    <cfRule type="duplicateValues" dxfId="205" priority="142"/>
  </conditionalFormatting>
  <conditionalFormatting sqref="B26">
    <cfRule type="duplicateValues" dxfId="204" priority="136"/>
    <cfRule type="duplicateValues" dxfId="203" priority="137"/>
    <cfRule type="duplicateValues" dxfId="202" priority="138"/>
    <cfRule type="duplicateValues" dxfId="201" priority="139"/>
  </conditionalFormatting>
  <conditionalFormatting sqref="B25:B26">
    <cfRule type="duplicateValues" dxfId="200" priority="134"/>
    <cfRule type="duplicateValues" dxfId="199" priority="135"/>
  </conditionalFormatting>
  <conditionalFormatting sqref="B25:B26">
    <cfRule type="duplicateValues" dxfId="198" priority="123"/>
  </conditionalFormatting>
  <conditionalFormatting sqref="B25:B26">
    <cfRule type="duplicateValues" dxfId="197" priority="122"/>
  </conditionalFormatting>
  <conditionalFormatting sqref="B2:B12">
    <cfRule type="duplicateValues" dxfId="196" priority="61"/>
  </conditionalFormatting>
  <conditionalFormatting sqref="B2:B12">
    <cfRule type="duplicateValues" dxfId="195" priority="60"/>
  </conditionalFormatting>
  <conditionalFormatting sqref="B2:B12">
    <cfRule type="duplicateValues" dxfId="194" priority="58"/>
    <cfRule type="duplicateValues" dxfId="193" priority="59"/>
  </conditionalFormatting>
  <conditionalFormatting sqref="B2:B12">
    <cfRule type="duplicateValues" dxfId="192" priority="55"/>
    <cfRule type="duplicateValues" dxfId="191" priority="56"/>
    <cfRule type="duplicateValues" dxfId="190" priority="57"/>
  </conditionalFormatting>
  <conditionalFormatting sqref="B2:B12">
    <cfRule type="duplicateValues" dxfId="189" priority="52"/>
    <cfRule type="duplicateValues" dxfId="188" priority="53"/>
    <cfRule type="duplicateValues" dxfId="187" priority="54"/>
  </conditionalFormatting>
  <conditionalFormatting sqref="B2:B12">
    <cfRule type="duplicateValues" dxfId="186" priority="50"/>
    <cfRule type="duplicateValues" dxfId="185" priority="51"/>
  </conditionalFormatting>
  <conditionalFormatting sqref="B2:B12">
    <cfRule type="duplicateValues" dxfId="184" priority="46"/>
    <cfRule type="duplicateValues" dxfId="183" priority="47"/>
    <cfRule type="duplicateValues" dxfId="182" priority="48"/>
    <cfRule type="duplicateValues" dxfId="181" priority="49"/>
  </conditionalFormatting>
  <conditionalFormatting sqref="B2:B12">
    <cfRule type="duplicateValues" dxfId="180" priority="45"/>
  </conditionalFormatting>
  <conditionalFormatting sqref="B2:B12">
    <cfRule type="duplicateValues" dxfId="179" priority="43"/>
    <cfRule type="duplicateValues" dxfId="178" priority="44"/>
  </conditionalFormatting>
  <conditionalFormatting sqref="B2:B12">
    <cfRule type="duplicateValues" dxfId="177" priority="42"/>
  </conditionalFormatting>
  <conditionalFormatting sqref="B2:B12">
    <cfRule type="duplicateValues" dxfId="176" priority="40"/>
    <cfRule type="duplicateValues" dxfId="175" priority="41"/>
  </conditionalFormatting>
  <conditionalFormatting sqref="B2:B12">
    <cfRule type="duplicateValues" dxfId="174" priority="37"/>
    <cfRule type="duplicateValues" dxfId="173" priority="38"/>
    <cfRule type="duplicateValues" dxfId="172" priority="39"/>
  </conditionalFormatting>
  <conditionalFormatting sqref="B2:B12">
    <cfRule type="duplicateValues" dxfId="171" priority="33"/>
    <cfRule type="duplicateValues" dxfId="170" priority="34"/>
    <cfRule type="duplicateValues" dxfId="169" priority="35"/>
    <cfRule type="duplicateValues" dxfId="168" priority="36"/>
  </conditionalFormatting>
  <conditionalFormatting sqref="B2:B12">
    <cfRule type="duplicateValues" dxfId="167" priority="32"/>
  </conditionalFormatting>
  <conditionalFormatting sqref="B13:B24">
    <cfRule type="duplicateValues" dxfId="166" priority="31"/>
  </conditionalFormatting>
  <conditionalFormatting sqref="B13:B24">
    <cfRule type="duplicateValues" dxfId="165" priority="30"/>
  </conditionalFormatting>
  <conditionalFormatting sqref="B13:B24">
    <cfRule type="duplicateValues" dxfId="164" priority="28"/>
    <cfRule type="duplicateValues" dxfId="163" priority="29"/>
  </conditionalFormatting>
  <conditionalFormatting sqref="B13:B24">
    <cfRule type="duplicateValues" dxfId="162" priority="25"/>
    <cfRule type="duplicateValues" dxfId="161" priority="26"/>
    <cfRule type="duplicateValues" dxfId="160" priority="27"/>
  </conditionalFormatting>
  <conditionalFormatting sqref="B13:B24">
    <cfRule type="duplicateValues" dxfId="159" priority="22"/>
    <cfRule type="duplicateValues" dxfId="158" priority="23"/>
    <cfRule type="duplicateValues" dxfId="157" priority="24"/>
  </conditionalFormatting>
  <conditionalFormatting sqref="B13:B24">
    <cfRule type="duplicateValues" dxfId="156" priority="20"/>
    <cfRule type="duplicateValues" dxfId="155" priority="21"/>
  </conditionalFormatting>
  <conditionalFormatting sqref="B13:B24">
    <cfRule type="duplicateValues" dxfId="154" priority="16"/>
    <cfRule type="duplicateValues" dxfId="153" priority="17"/>
    <cfRule type="duplicateValues" dxfId="152" priority="18"/>
    <cfRule type="duplicateValues" dxfId="151" priority="19"/>
  </conditionalFormatting>
  <conditionalFormatting sqref="B13:B24">
    <cfRule type="duplicateValues" dxfId="150" priority="15"/>
  </conditionalFormatting>
  <conditionalFormatting sqref="B13:B24">
    <cfRule type="duplicateValues" dxfId="149" priority="13"/>
    <cfRule type="duplicateValues" dxfId="148" priority="14"/>
  </conditionalFormatting>
  <conditionalFormatting sqref="B13:B24">
    <cfRule type="duplicateValues" dxfId="147" priority="12"/>
  </conditionalFormatting>
  <conditionalFormatting sqref="B13:B24">
    <cfRule type="duplicateValues" dxfId="146" priority="10"/>
    <cfRule type="duplicateValues" dxfId="145" priority="11"/>
  </conditionalFormatting>
  <conditionalFormatting sqref="B13:B24">
    <cfRule type="duplicateValues" dxfId="144" priority="7"/>
    <cfRule type="duplicateValues" dxfId="143" priority="8"/>
    <cfRule type="duplicateValues" dxfId="142" priority="9"/>
  </conditionalFormatting>
  <conditionalFormatting sqref="B13:B24">
    <cfRule type="duplicateValues" dxfId="141" priority="3"/>
    <cfRule type="duplicateValues" dxfId="140" priority="4"/>
    <cfRule type="duplicateValues" dxfId="139" priority="5"/>
    <cfRule type="duplicateValues" dxfId="138" priority="6"/>
  </conditionalFormatting>
  <conditionalFormatting sqref="B13:B24">
    <cfRule type="duplicateValues" dxfId="137" priority="2"/>
  </conditionalFormatting>
  <conditionalFormatting sqref="B2:B24">
    <cfRule type="duplicateValues" dxfId="13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3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2021-10-01T20:20:49Z</dcterms:modified>
</cp:coreProperties>
</file>