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REPORTE!$A$4:$Q$110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3" i="1" l="1"/>
  <c r="A89" i="1"/>
  <c r="A50" i="1"/>
  <c r="A286" i="1"/>
  <c r="A290" i="1"/>
  <c r="A53" i="1"/>
  <c r="A287" i="1"/>
  <c r="A145" i="1"/>
  <c r="A284" i="1"/>
  <c r="A55" i="1"/>
  <c r="A278" i="1"/>
  <c r="A289" i="1"/>
  <c r="A54" i="1"/>
  <c r="A231" i="1"/>
  <c r="A239" i="1"/>
  <c r="A206" i="1"/>
  <c r="A235" i="1"/>
  <c r="A222" i="1"/>
  <c r="A139" i="1"/>
  <c r="A247" i="1"/>
  <c r="A59" i="1"/>
  <c r="A127" i="1"/>
  <c r="A285" i="1"/>
  <c r="A257" i="1"/>
  <c r="A76" i="1"/>
  <c r="A138" i="1"/>
  <c r="A136" i="1"/>
  <c r="A281" i="1"/>
  <c r="A51" i="1"/>
  <c r="A277" i="1"/>
  <c r="A74" i="1"/>
  <c r="A70" i="1"/>
  <c r="A60" i="1"/>
  <c r="A67" i="1"/>
  <c r="A72" i="1"/>
  <c r="A58" i="1"/>
  <c r="A276" i="1"/>
  <c r="A205" i="1"/>
  <c r="A199" i="1"/>
  <c r="A263" i="1"/>
  <c r="A128" i="1"/>
  <c r="A203" i="1"/>
  <c r="A252" i="1"/>
  <c r="A223" i="1"/>
  <c r="A198" i="1"/>
  <c r="A56" i="1"/>
  <c r="A236" i="1"/>
  <c r="A217" i="1"/>
  <c r="A232" i="1"/>
  <c r="A261" i="1"/>
  <c r="A122" i="1"/>
  <c r="A279" i="1"/>
  <c r="A220" i="1"/>
  <c r="A137" i="1"/>
  <c r="A251" i="1"/>
  <c r="A52" i="1"/>
  <c r="A142" i="1"/>
  <c r="A71" i="1"/>
  <c r="A57" i="1"/>
  <c r="A84" i="1"/>
  <c r="A280" i="1"/>
  <c r="A75" i="1"/>
  <c r="A77" i="1"/>
  <c r="A133" i="1"/>
  <c r="A244" i="1"/>
  <c r="A214" i="1"/>
  <c r="A144" i="1"/>
  <c r="F73" i="1"/>
  <c r="G73" i="1"/>
  <c r="H73" i="1"/>
  <c r="I73" i="1"/>
  <c r="J73" i="1"/>
  <c r="K73" i="1"/>
  <c r="F89" i="1"/>
  <c r="G89" i="1"/>
  <c r="H89" i="1"/>
  <c r="I89" i="1"/>
  <c r="J89" i="1"/>
  <c r="K89" i="1"/>
  <c r="F50" i="1"/>
  <c r="G50" i="1"/>
  <c r="H50" i="1"/>
  <c r="I50" i="1"/>
  <c r="J50" i="1"/>
  <c r="K50" i="1"/>
  <c r="F286" i="1"/>
  <c r="G286" i="1"/>
  <c r="H286" i="1"/>
  <c r="I286" i="1"/>
  <c r="J286" i="1"/>
  <c r="K286" i="1"/>
  <c r="F290" i="1"/>
  <c r="G290" i="1"/>
  <c r="H290" i="1"/>
  <c r="I290" i="1"/>
  <c r="J290" i="1"/>
  <c r="K290" i="1"/>
  <c r="F53" i="1"/>
  <c r="G53" i="1"/>
  <c r="H53" i="1"/>
  <c r="I53" i="1"/>
  <c r="J53" i="1"/>
  <c r="K53" i="1"/>
  <c r="F287" i="1"/>
  <c r="G287" i="1"/>
  <c r="H287" i="1"/>
  <c r="I287" i="1"/>
  <c r="J287" i="1"/>
  <c r="K287" i="1"/>
  <c r="F145" i="1"/>
  <c r="G145" i="1"/>
  <c r="H145" i="1"/>
  <c r="I145" i="1"/>
  <c r="J145" i="1"/>
  <c r="K145" i="1"/>
  <c r="F284" i="1"/>
  <c r="G284" i="1"/>
  <c r="H284" i="1"/>
  <c r="I284" i="1"/>
  <c r="J284" i="1"/>
  <c r="K284" i="1"/>
  <c r="F55" i="1"/>
  <c r="G55" i="1"/>
  <c r="H55" i="1"/>
  <c r="I55" i="1"/>
  <c r="J55" i="1"/>
  <c r="K55" i="1"/>
  <c r="F278" i="1"/>
  <c r="G278" i="1"/>
  <c r="H278" i="1"/>
  <c r="I278" i="1"/>
  <c r="J278" i="1"/>
  <c r="K278" i="1"/>
  <c r="F289" i="1"/>
  <c r="G289" i="1"/>
  <c r="H289" i="1"/>
  <c r="I289" i="1"/>
  <c r="J289" i="1"/>
  <c r="K289" i="1"/>
  <c r="F54" i="1"/>
  <c r="G54" i="1"/>
  <c r="H54" i="1"/>
  <c r="I54" i="1"/>
  <c r="J54" i="1"/>
  <c r="K54" i="1"/>
  <c r="F231" i="1"/>
  <c r="G231" i="1"/>
  <c r="H231" i="1"/>
  <c r="I231" i="1"/>
  <c r="J231" i="1"/>
  <c r="K231" i="1"/>
  <c r="F239" i="1"/>
  <c r="G239" i="1"/>
  <c r="H239" i="1"/>
  <c r="I239" i="1"/>
  <c r="J239" i="1"/>
  <c r="K239" i="1"/>
  <c r="F206" i="1"/>
  <c r="G206" i="1"/>
  <c r="H206" i="1"/>
  <c r="I206" i="1"/>
  <c r="J206" i="1"/>
  <c r="K206" i="1"/>
  <c r="F235" i="1"/>
  <c r="G235" i="1"/>
  <c r="H235" i="1"/>
  <c r="I235" i="1"/>
  <c r="J235" i="1"/>
  <c r="K235" i="1"/>
  <c r="F222" i="1"/>
  <c r="G222" i="1"/>
  <c r="H222" i="1"/>
  <c r="I222" i="1"/>
  <c r="J222" i="1"/>
  <c r="K222" i="1"/>
  <c r="F139" i="1"/>
  <c r="G139" i="1"/>
  <c r="H139" i="1"/>
  <c r="I139" i="1"/>
  <c r="J139" i="1"/>
  <c r="K139" i="1"/>
  <c r="F247" i="1"/>
  <c r="G247" i="1"/>
  <c r="H247" i="1"/>
  <c r="I247" i="1"/>
  <c r="J247" i="1"/>
  <c r="K247" i="1"/>
  <c r="F59" i="1"/>
  <c r="G59" i="1"/>
  <c r="H59" i="1"/>
  <c r="I59" i="1"/>
  <c r="J59" i="1"/>
  <c r="K59" i="1"/>
  <c r="F127" i="1"/>
  <c r="G127" i="1"/>
  <c r="H127" i="1"/>
  <c r="I127" i="1"/>
  <c r="J127" i="1"/>
  <c r="K127" i="1"/>
  <c r="F285" i="1"/>
  <c r="G285" i="1"/>
  <c r="H285" i="1"/>
  <c r="I285" i="1"/>
  <c r="J285" i="1"/>
  <c r="K285" i="1"/>
  <c r="F257" i="1"/>
  <c r="G257" i="1"/>
  <c r="H257" i="1"/>
  <c r="I257" i="1"/>
  <c r="J257" i="1"/>
  <c r="K257" i="1"/>
  <c r="F76" i="1"/>
  <c r="G76" i="1"/>
  <c r="H76" i="1"/>
  <c r="I76" i="1"/>
  <c r="J76" i="1"/>
  <c r="K76" i="1"/>
  <c r="F138" i="1"/>
  <c r="G138" i="1"/>
  <c r="H138" i="1"/>
  <c r="I138" i="1"/>
  <c r="J138" i="1"/>
  <c r="K138" i="1"/>
  <c r="F136" i="1"/>
  <c r="G136" i="1"/>
  <c r="H136" i="1"/>
  <c r="I136" i="1"/>
  <c r="J136" i="1"/>
  <c r="K136" i="1"/>
  <c r="F281" i="1"/>
  <c r="G281" i="1"/>
  <c r="H281" i="1"/>
  <c r="I281" i="1"/>
  <c r="J281" i="1"/>
  <c r="K281" i="1"/>
  <c r="F51" i="1"/>
  <c r="G51" i="1"/>
  <c r="H51" i="1"/>
  <c r="I51" i="1"/>
  <c r="J51" i="1"/>
  <c r="K51" i="1"/>
  <c r="F277" i="1"/>
  <c r="G277" i="1"/>
  <c r="H277" i="1"/>
  <c r="I277" i="1"/>
  <c r="J277" i="1"/>
  <c r="K277" i="1"/>
  <c r="F74" i="1"/>
  <c r="G74" i="1"/>
  <c r="H74" i="1"/>
  <c r="I74" i="1"/>
  <c r="J74" i="1"/>
  <c r="K74" i="1"/>
  <c r="F70" i="1"/>
  <c r="G70" i="1"/>
  <c r="H70" i="1"/>
  <c r="I70" i="1"/>
  <c r="J70" i="1"/>
  <c r="K70" i="1"/>
  <c r="F60" i="1"/>
  <c r="G60" i="1"/>
  <c r="H60" i="1"/>
  <c r="I60" i="1"/>
  <c r="J60" i="1"/>
  <c r="K60" i="1"/>
  <c r="F67" i="1"/>
  <c r="G67" i="1"/>
  <c r="H67" i="1"/>
  <c r="I67" i="1"/>
  <c r="J67" i="1"/>
  <c r="K67" i="1"/>
  <c r="F72" i="1"/>
  <c r="G72" i="1"/>
  <c r="H72" i="1"/>
  <c r="I72" i="1"/>
  <c r="J72" i="1"/>
  <c r="K72" i="1"/>
  <c r="F58" i="1"/>
  <c r="G58" i="1"/>
  <c r="H58" i="1"/>
  <c r="I58" i="1"/>
  <c r="J58" i="1"/>
  <c r="K58" i="1"/>
  <c r="F276" i="1"/>
  <c r="G276" i="1"/>
  <c r="H276" i="1"/>
  <c r="I276" i="1"/>
  <c r="J276" i="1"/>
  <c r="K276" i="1"/>
  <c r="F205" i="1"/>
  <c r="G205" i="1"/>
  <c r="H205" i="1"/>
  <c r="I205" i="1"/>
  <c r="J205" i="1"/>
  <c r="K205" i="1"/>
  <c r="F199" i="1"/>
  <c r="G199" i="1"/>
  <c r="H199" i="1"/>
  <c r="I199" i="1"/>
  <c r="J199" i="1"/>
  <c r="K199" i="1"/>
  <c r="F263" i="1"/>
  <c r="G263" i="1"/>
  <c r="H263" i="1"/>
  <c r="I263" i="1"/>
  <c r="J263" i="1"/>
  <c r="K263" i="1"/>
  <c r="F128" i="1"/>
  <c r="G128" i="1"/>
  <c r="H128" i="1"/>
  <c r="I128" i="1"/>
  <c r="J128" i="1"/>
  <c r="K128" i="1"/>
  <c r="F203" i="1"/>
  <c r="G203" i="1"/>
  <c r="H203" i="1"/>
  <c r="I203" i="1"/>
  <c r="J203" i="1"/>
  <c r="K203" i="1"/>
  <c r="F252" i="1"/>
  <c r="G252" i="1"/>
  <c r="H252" i="1"/>
  <c r="I252" i="1"/>
  <c r="J252" i="1"/>
  <c r="K252" i="1"/>
  <c r="F223" i="1"/>
  <c r="G223" i="1"/>
  <c r="H223" i="1"/>
  <c r="I223" i="1"/>
  <c r="J223" i="1"/>
  <c r="K223" i="1"/>
  <c r="F198" i="1"/>
  <c r="G198" i="1"/>
  <c r="H198" i="1"/>
  <c r="I198" i="1"/>
  <c r="J198" i="1"/>
  <c r="K198" i="1"/>
  <c r="F56" i="1"/>
  <c r="G56" i="1"/>
  <c r="H56" i="1"/>
  <c r="I56" i="1"/>
  <c r="J56" i="1"/>
  <c r="K56" i="1"/>
  <c r="F236" i="1"/>
  <c r="G236" i="1"/>
  <c r="H236" i="1"/>
  <c r="I236" i="1"/>
  <c r="J236" i="1"/>
  <c r="K236" i="1"/>
  <c r="F217" i="1"/>
  <c r="G217" i="1"/>
  <c r="H217" i="1"/>
  <c r="I217" i="1"/>
  <c r="J217" i="1"/>
  <c r="K217" i="1"/>
  <c r="F232" i="1"/>
  <c r="G232" i="1"/>
  <c r="H232" i="1"/>
  <c r="I232" i="1"/>
  <c r="J232" i="1"/>
  <c r="K232" i="1"/>
  <c r="F261" i="1"/>
  <c r="G261" i="1"/>
  <c r="H261" i="1"/>
  <c r="I261" i="1"/>
  <c r="J261" i="1"/>
  <c r="K261" i="1"/>
  <c r="F122" i="1"/>
  <c r="G122" i="1"/>
  <c r="H122" i="1"/>
  <c r="I122" i="1"/>
  <c r="J122" i="1"/>
  <c r="K122" i="1"/>
  <c r="F279" i="1"/>
  <c r="G279" i="1"/>
  <c r="H279" i="1"/>
  <c r="I279" i="1"/>
  <c r="J279" i="1"/>
  <c r="K279" i="1"/>
  <c r="F220" i="1"/>
  <c r="G220" i="1"/>
  <c r="H220" i="1"/>
  <c r="I220" i="1"/>
  <c r="J220" i="1"/>
  <c r="K220" i="1"/>
  <c r="F137" i="1"/>
  <c r="G137" i="1"/>
  <c r="H137" i="1"/>
  <c r="I137" i="1"/>
  <c r="J137" i="1"/>
  <c r="K137" i="1"/>
  <c r="F251" i="1"/>
  <c r="G251" i="1"/>
  <c r="H251" i="1"/>
  <c r="I251" i="1"/>
  <c r="J251" i="1"/>
  <c r="K251" i="1"/>
  <c r="F52" i="1"/>
  <c r="G52" i="1"/>
  <c r="H52" i="1"/>
  <c r="I52" i="1"/>
  <c r="J52" i="1"/>
  <c r="K52" i="1"/>
  <c r="F142" i="1"/>
  <c r="G142" i="1"/>
  <c r="H142" i="1"/>
  <c r="I142" i="1"/>
  <c r="J142" i="1"/>
  <c r="K142" i="1"/>
  <c r="F71" i="1"/>
  <c r="G71" i="1"/>
  <c r="H71" i="1"/>
  <c r="I71" i="1"/>
  <c r="J71" i="1"/>
  <c r="K71" i="1"/>
  <c r="F57" i="1"/>
  <c r="G57" i="1"/>
  <c r="H57" i="1"/>
  <c r="I57" i="1"/>
  <c r="J57" i="1"/>
  <c r="K57" i="1"/>
  <c r="F84" i="1"/>
  <c r="G84" i="1"/>
  <c r="H84" i="1"/>
  <c r="I84" i="1"/>
  <c r="J84" i="1"/>
  <c r="K84" i="1"/>
  <c r="F280" i="1"/>
  <c r="G280" i="1"/>
  <c r="H280" i="1"/>
  <c r="I280" i="1"/>
  <c r="J280" i="1"/>
  <c r="K280" i="1"/>
  <c r="F75" i="1"/>
  <c r="G75" i="1"/>
  <c r="H75" i="1"/>
  <c r="I75" i="1"/>
  <c r="J75" i="1"/>
  <c r="K75" i="1"/>
  <c r="F77" i="1"/>
  <c r="G77" i="1"/>
  <c r="H77" i="1"/>
  <c r="I77" i="1"/>
  <c r="J77" i="1"/>
  <c r="K77" i="1"/>
  <c r="F133" i="1"/>
  <c r="G133" i="1"/>
  <c r="H133" i="1"/>
  <c r="I133" i="1"/>
  <c r="J133" i="1"/>
  <c r="K133" i="1"/>
  <c r="F244" i="1"/>
  <c r="G244" i="1"/>
  <c r="H244" i="1"/>
  <c r="I244" i="1"/>
  <c r="J244" i="1"/>
  <c r="K244" i="1"/>
  <c r="F214" i="1"/>
  <c r="G214" i="1"/>
  <c r="H214" i="1"/>
  <c r="I214" i="1"/>
  <c r="J214" i="1"/>
  <c r="K214" i="1"/>
  <c r="F144" i="1"/>
  <c r="G144" i="1"/>
  <c r="H144" i="1"/>
  <c r="I144" i="1"/>
  <c r="J144" i="1"/>
  <c r="K144" i="1"/>
  <c r="F135" i="1" l="1"/>
  <c r="G135" i="1"/>
  <c r="H135" i="1"/>
  <c r="I135" i="1"/>
  <c r="J135" i="1"/>
  <c r="K135" i="1"/>
  <c r="F260" i="1"/>
  <c r="G260" i="1"/>
  <c r="H260" i="1"/>
  <c r="I260" i="1"/>
  <c r="J260" i="1"/>
  <c r="K260" i="1"/>
  <c r="F221" i="1"/>
  <c r="G221" i="1"/>
  <c r="H221" i="1"/>
  <c r="I221" i="1"/>
  <c r="J221" i="1"/>
  <c r="K221" i="1"/>
  <c r="F238" i="1"/>
  <c r="G238" i="1"/>
  <c r="H238" i="1"/>
  <c r="I238" i="1"/>
  <c r="J238" i="1"/>
  <c r="K238" i="1"/>
  <c r="F218" i="1"/>
  <c r="G218" i="1"/>
  <c r="H218" i="1"/>
  <c r="I218" i="1"/>
  <c r="J218" i="1"/>
  <c r="K218" i="1"/>
  <c r="F255" i="1"/>
  <c r="G255" i="1"/>
  <c r="H255" i="1"/>
  <c r="I255" i="1"/>
  <c r="J255" i="1"/>
  <c r="K255" i="1"/>
  <c r="F92" i="1"/>
  <c r="G92" i="1"/>
  <c r="H92" i="1"/>
  <c r="I92" i="1"/>
  <c r="J92" i="1"/>
  <c r="K92" i="1"/>
  <c r="F256" i="1"/>
  <c r="G256" i="1"/>
  <c r="H256" i="1"/>
  <c r="I256" i="1"/>
  <c r="J256" i="1"/>
  <c r="K256" i="1"/>
  <c r="F201" i="1"/>
  <c r="G201" i="1"/>
  <c r="H201" i="1"/>
  <c r="I201" i="1"/>
  <c r="J201" i="1"/>
  <c r="K201" i="1"/>
  <c r="F204" i="1"/>
  <c r="G204" i="1"/>
  <c r="H204" i="1"/>
  <c r="I204" i="1"/>
  <c r="J204" i="1"/>
  <c r="K204" i="1"/>
  <c r="F91" i="1"/>
  <c r="G91" i="1"/>
  <c r="H91" i="1"/>
  <c r="I91" i="1"/>
  <c r="J91" i="1"/>
  <c r="K91" i="1"/>
  <c r="F147" i="1"/>
  <c r="G147" i="1"/>
  <c r="H147" i="1"/>
  <c r="I147" i="1"/>
  <c r="J147" i="1"/>
  <c r="K147" i="1"/>
  <c r="F211" i="1"/>
  <c r="G211" i="1"/>
  <c r="H211" i="1"/>
  <c r="I211" i="1"/>
  <c r="J211" i="1"/>
  <c r="K211" i="1"/>
  <c r="F120" i="1"/>
  <c r="G120" i="1"/>
  <c r="H120" i="1"/>
  <c r="I120" i="1"/>
  <c r="J120" i="1"/>
  <c r="K120" i="1"/>
  <c r="F253" i="1"/>
  <c r="G253" i="1"/>
  <c r="H253" i="1"/>
  <c r="I253" i="1"/>
  <c r="J253" i="1"/>
  <c r="K253" i="1"/>
  <c r="F79" i="1"/>
  <c r="G79" i="1"/>
  <c r="H79" i="1"/>
  <c r="I79" i="1"/>
  <c r="J79" i="1"/>
  <c r="K79" i="1"/>
  <c r="F40" i="1"/>
  <c r="G40" i="1"/>
  <c r="H40" i="1"/>
  <c r="I40" i="1"/>
  <c r="J40" i="1"/>
  <c r="K40" i="1"/>
  <c r="F233" i="1"/>
  <c r="G233" i="1"/>
  <c r="H233" i="1"/>
  <c r="I233" i="1"/>
  <c r="J233" i="1"/>
  <c r="K233" i="1"/>
  <c r="F230" i="1"/>
  <c r="G230" i="1"/>
  <c r="H230" i="1"/>
  <c r="I230" i="1"/>
  <c r="J230" i="1"/>
  <c r="K230" i="1"/>
  <c r="F207" i="1"/>
  <c r="G207" i="1"/>
  <c r="H207" i="1"/>
  <c r="I207" i="1"/>
  <c r="J207" i="1"/>
  <c r="K207" i="1"/>
  <c r="F225" i="1"/>
  <c r="G225" i="1"/>
  <c r="H225" i="1"/>
  <c r="I225" i="1"/>
  <c r="J225" i="1"/>
  <c r="K225" i="1"/>
  <c r="F219" i="1"/>
  <c r="G219" i="1"/>
  <c r="H219" i="1"/>
  <c r="I219" i="1"/>
  <c r="J219" i="1"/>
  <c r="K219" i="1"/>
  <c r="F78" i="1"/>
  <c r="G78" i="1"/>
  <c r="H78" i="1"/>
  <c r="I78" i="1"/>
  <c r="J78" i="1"/>
  <c r="K78" i="1"/>
  <c r="F47" i="1"/>
  <c r="G47" i="1"/>
  <c r="H47" i="1"/>
  <c r="I47" i="1"/>
  <c r="J47" i="1"/>
  <c r="K47" i="1"/>
  <c r="F197" i="1"/>
  <c r="G197" i="1"/>
  <c r="H197" i="1"/>
  <c r="I197" i="1"/>
  <c r="J197" i="1"/>
  <c r="K197" i="1"/>
  <c r="F209" i="1"/>
  <c r="G209" i="1"/>
  <c r="H209" i="1"/>
  <c r="I209" i="1"/>
  <c r="J209" i="1"/>
  <c r="K209" i="1"/>
  <c r="F35" i="1"/>
  <c r="G35" i="1"/>
  <c r="H35" i="1"/>
  <c r="I35" i="1"/>
  <c r="J35" i="1"/>
  <c r="K35" i="1"/>
  <c r="F42" i="1"/>
  <c r="G42" i="1"/>
  <c r="H42" i="1"/>
  <c r="I42" i="1"/>
  <c r="J42" i="1"/>
  <c r="K42" i="1"/>
  <c r="F213" i="1"/>
  <c r="G213" i="1"/>
  <c r="H213" i="1"/>
  <c r="I213" i="1"/>
  <c r="J213" i="1"/>
  <c r="K213" i="1"/>
  <c r="F28" i="1"/>
  <c r="G28" i="1"/>
  <c r="H28" i="1"/>
  <c r="I28" i="1"/>
  <c r="J28" i="1"/>
  <c r="K28" i="1"/>
  <c r="F210" i="1"/>
  <c r="G210" i="1"/>
  <c r="H210" i="1"/>
  <c r="I210" i="1"/>
  <c r="J210" i="1"/>
  <c r="K210" i="1"/>
  <c r="F208" i="1"/>
  <c r="G208" i="1"/>
  <c r="H208" i="1"/>
  <c r="I208" i="1"/>
  <c r="J208" i="1"/>
  <c r="K208" i="1"/>
  <c r="F229" i="1"/>
  <c r="G229" i="1"/>
  <c r="H229" i="1"/>
  <c r="I229" i="1"/>
  <c r="J229" i="1"/>
  <c r="K229" i="1"/>
  <c r="F227" i="1"/>
  <c r="G227" i="1"/>
  <c r="H227" i="1"/>
  <c r="I227" i="1"/>
  <c r="J227" i="1"/>
  <c r="K227" i="1"/>
  <c r="F242" i="1"/>
  <c r="G242" i="1"/>
  <c r="H242" i="1"/>
  <c r="I242" i="1"/>
  <c r="J242" i="1"/>
  <c r="K242" i="1"/>
  <c r="A135" i="1"/>
  <c r="A260" i="1"/>
  <c r="A221" i="1"/>
  <c r="A238" i="1"/>
  <c r="A218" i="1"/>
  <c r="A255" i="1"/>
  <c r="A92" i="1"/>
  <c r="A256" i="1"/>
  <c r="A201" i="1"/>
  <c r="A204" i="1"/>
  <c r="A91" i="1"/>
  <c r="A147" i="1"/>
  <c r="A211" i="1"/>
  <c r="A120" i="1"/>
  <c r="A253" i="1"/>
  <c r="A79" i="1"/>
  <c r="A40" i="1"/>
  <c r="A233" i="1"/>
  <c r="A230" i="1"/>
  <c r="A207" i="1"/>
  <c r="A225" i="1"/>
  <c r="A219" i="1"/>
  <c r="A78" i="1"/>
  <c r="A47" i="1"/>
  <c r="A197" i="1"/>
  <c r="A209" i="1"/>
  <c r="A35" i="1"/>
  <c r="A42" i="1"/>
  <c r="A213" i="1"/>
  <c r="A28" i="1"/>
  <c r="A210" i="1"/>
  <c r="A208" i="1"/>
  <c r="A229" i="1"/>
  <c r="A227" i="1"/>
  <c r="A242" i="1"/>
  <c r="F90" i="1" l="1"/>
  <c r="G90" i="1"/>
  <c r="H90" i="1"/>
  <c r="I90" i="1"/>
  <c r="J90" i="1"/>
  <c r="K90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83" i="1"/>
  <c r="G83" i="1"/>
  <c r="H83" i="1"/>
  <c r="I83" i="1"/>
  <c r="J83" i="1"/>
  <c r="K83" i="1"/>
  <c r="F66" i="1"/>
  <c r="G66" i="1"/>
  <c r="H66" i="1"/>
  <c r="I66" i="1"/>
  <c r="J66" i="1"/>
  <c r="K66" i="1"/>
  <c r="F69" i="1"/>
  <c r="G69" i="1"/>
  <c r="H69" i="1"/>
  <c r="I69" i="1"/>
  <c r="J69" i="1"/>
  <c r="K69" i="1"/>
  <c r="F65" i="1"/>
  <c r="G65" i="1"/>
  <c r="H65" i="1"/>
  <c r="I65" i="1"/>
  <c r="J65" i="1"/>
  <c r="K65" i="1"/>
  <c r="F61" i="1"/>
  <c r="G61" i="1"/>
  <c r="H61" i="1"/>
  <c r="I61" i="1"/>
  <c r="J61" i="1"/>
  <c r="K61" i="1"/>
  <c r="F64" i="1"/>
  <c r="G64" i="1"/>
  <c r="H64" i="1"/>
  <c r="I64" i="1"/>
  <c r="J64" i="1"/>
  <c r="K64" i="1"/>
  <c r="F68" i="1"/>
  <c r="G68" i="1"/>
  <c r="H68" i="1"/>
  <c r="I68" i="1"/>
  <c r="J68" i="1"/>
  <c r="K68" i="1"/>
  <c r="F38" i="1"/>
  <c r="G38" i="1"/>
  <c r="H38" i="1"/>
  <c r="I38" i="1"/>
  <c r="J38" i="1"/>
  <c r="K38" i="1"/>
  <c r="F32" i="1"/>
  <c r="G32" i="1"/>
  <c r="H32" i="1"/>
  <c r="I32" i="1"/>
  <c r="J32" i="1"/>
  <c r="K32" i="1"/>
  <c r="F48" i="1"/>
  <c r="G48" i="1"/>
  <c r="H48" i="1"/>
  <c r="I48" i="1"/>
  <c r="J48" i="1"/>
  <c r="K48" i="1"/>
  <c r="F33" i="1"/>
  <c r="G33" i="1"/>
  <c r="H33" i="1"/>
  <c r="I33" i="1"/>
  <c r="J33" i="1"/>
  <c r="K33" i="1"/>
  <c r="F27" i="1"/>
  <c r="G27" i="1"/>
  <c r="H27" i="1"/>
  <c r="I27" i="1"/>
  <c r="J27" i="1"/>
  <c r="K27" i="1"/>
  <c r="F44" i="1"/>
  <c r="G44" i="1"/>
  <c r="H44" i="1"/>
  <c r="I44" i="1"/>
  <c r="J44" i="1"/>
  <c r="K44" i="1"/>
  <c r="F10" i="1"/>
  <c r="G10" i="1"/>
  <c r="H10" i="1"/>
  <c r="I10" i="1"/>
  <c r="J10" i="1"/>
  <c r="K10" i="1"/>
  <c r="F36" i="1"/>
  <c r="G36" i="1"/>
  <c r="H36" i="1"/>
  <c r="I36" i="1"/>
  <c r="J36" i="1"/>
  <c r="K36" i="1"/>
  <c r="F34" i="1"/>
  <c r="G34" i="1"/>
  <c r="H34" i="1"/>
  <c r="I34" i="1"/>
  <c r="J34" i="1"/>
  <c r="K34" i="1"/>
  <c r="F6" i="1"/>
  <c r="G6" i="1"/>
  <c r="H6" i="1"/>
  <c r="I6" i="1"/>
  <c r="J6" i="1"/>
  <c r="K6" i="1"/>
  <c r="F26" i="1"/>
  <c r="G26" i="1"/>
  <c r="H26" i="1"/>
  <c r="I26" i="1"/>
  <c r="J26" i="1"/>
  <c r="K26" i="1"/>
  <c r="F19" i="1"/>
  <c r="G19" i="1"/>
  <c r="H19" i="1"/>
  <c r="I19" i="1"/>
  <c r="J19" i="1"/>
  <c r="K19" i="1"/>
  <c r="F49" i="1"/>
  <c r="G49" i="1"/>
  <c r="H49" i="1"/>
  <c r="I49" i="1"/>
  <c r="J49" i="1"/>
  <c r="K49" i="1"/>
  <c r="F8" i="1"/>
  <c r="G8" i="1"/>
  <c r="H8" i="1"/>
  <c r="I8" i="1"/>
  <c r="J8" i="1"/>
  <c r="K8" i="1"/>
  <c r="F30" i="1"/>
  <c r="G30" i="1"/>
  <c r="H30" i="1"/>
  <c r="I30" i="1"/>
  <c r="J30" i="1"/>
  <c r="K30" i="1"/>
  <c r="F37" i="1"/>
  <c r="G37" i="1"/>
  <c r="H37" i="1"/>
  <c r="I37" i="1"/>
  <c r="J37" i="1"/>
  <c r="K37" i="1"/>
  <c r="F22" i="1"/>
  <c r="G22" i="1"/>
  <c r="H22" i="1"/>
  <c r="I22" i="1"/>
  <c r="J22" i="1"/>
  <c r="K22" i="1"/>
  <c r="F18" i="1"/>
  <c r="G18" i="1"/>
  <c r="H18" i="1"/>
  <c r="I18" i="1"/>
  <c r="J18" i="1"/>
  <c r="K18" i="1"/>
  <c r="F41" i="1"/>
  <c r="G41" i="1"/>
  <c r="H41" i="1"/>
  <c r="I41" i="1"/>
  <c r="J41" i="1"/>
  <c r="K41" i="1"/>
  <c r="F39" i="1"/>
  <c r="G39" i="1"/>
  <c r="H39" i="1"/>
  <c r="I39" i="1"/>
  <c r="J39" i="1"/>
  <c r="K39" i="1"/>
  <c r="F45" i="1"/>
  <c r="G45" i="1"/>
  <c r="H45" i="1"/>
  <c r="I45" i="1"/>
  <c r="J45" i="1"/>
  <c r="K45" i="1"/>
  <c r="F16" i="1"/>
  <c r="G16" i="1"/>
  <c r="H16" i="1"/>
  <c r="I16" i="1"/>
  <c r="J16" i="1"/>
  <c r="K16" i="1"/>
  <c r="F23" i="1"/>
  <c r="G23" i="1"/>
  <c r="H23" i="1"/>
  <c r="I23" i="1"/>
  <c r="J23" i="1"/>
  <c r="K23" i="1"/>
  <c r="F29" i="1"/>
  <c r="G29" i="1"/>
  <c r="H29" i="1"/>
  <c r="I29" i="1"/>
  <c r="J29" i="1"/>
  <c r="K29" i="1"/>
  <c r="F12" i="1"/>
  <c r="G12" i="1"/>
  <c r="H12" i="1"/>
  <c r="I12" i="1"/>
  <c r="J12" i="1"/>
  <c r="K12" i="1"/>
  <c r="F15" i="1"/>
  <c r="G15" i="1"/>
  <c r="H15" i="1"/>
  <c r="I15" i="1"/>
  <c r="J15" i="1"/>
  <c r="K15" i="1"/>
  <c r="F11" i="1"/>
  <c r="G11" i="1"/>
  <c r="H11" i="1"/>
  <c r="I11" i="1"/>
  <c r="J11" i="1"/>
  <c r="K11" i="1"/>
  <c r="F25" i="1"/>
  <c r="G25" i="1"/>
  <c r="H25" i="1"/>
  <c r="I25" i="1"/>
  <c r="J25" i="1"/>
  <c r="K25" i="1"/>
  <c r="F31" i="1"/>
  <c r="G31" i="1"/>
  <c r="H31" i="1"/>
  <c r="I31" i="1"/>
  <c r="J31" i="1"/>
  <c r="K31" i="1"/>
  <c r="F43" i="1"/>
  <c r="G43" i="1"/>
  <c r="H43" i="1"/>
  <c r="I43" i="1"/>
  <c r="J43" i="1"/>
  <c r="K43" i="1"/>
  <c r="F13" i="1"/>
  <c r="G13" i="1"/>
  <c r="H13" i="1"/>
  <c r="I13" i="1"/>
  <c r="J13" i="1"/>
  <c r="K13" i="1"/>
  <c r="F24" i="1"/>
  <c r="G24" i="1"/>
  <c r="H24" i="1"/>
  <c r="I24" i="1"/>
  <c r="J24" i="1"/>
  <c r="K24" i="1"/>
  <c r="F21" i="1"/>
  <c r="G21" i="1"/>
  <c r="H21" i="1"/>
  <c r="I21" i="1"/>
  <c r="J21" i="1"/>
  <c r="K21" i="1"/>
  <c r="F7" i="1"/>
  <c r="G7" i="1"/>
  <c r="H7" i="1"/>
  <c r="I7" i="1"/>
  <c r="J7" i="1"/>
  <c r="K7" i="1"/>
  <c r="F20" i="1"/>
  <c r="G20" i="1"/>
  <c r="H20" i="1"/>
  <c r="I20" i="1"/>
  <c r="J20" i="1"/>
  <c r="K20" i="1"/>
  <c r="F46" i="1"/>
  <c r="G46" i="1"/>
  <c r="H46" i="1"/>
  <c r="I46" i="1"/>
  <c r="J46" i="1"/>
  <c r="K46" i="1"/>
  <c r="F5" i="1"/>
  <c r="G5" i="1"/>
  <c r="H5" i="1"/>
  <c r="I5" i="1"/>
  <c r="J5" i="1"/>
  <c r="K5" i="1"/>
  <c r="F266" i="1"/>
  <c r="G266" i="1"/>
  <c r="H266" i="1"/>
  <c r="I266" i="1"/>
  <c r="J266" i="1"/>
  <c r="K266" i="1"/>
  <c r="F264" i="1"/>
  <c r="G264" i="1"/>
  <c r="H264" i="1"/>
  <c r="I264" i="1"/>
  <c r="J264" i="1"/>
  <c r="K264" i="1"/>
  <c r="F275" i="1"/>
  <c r="G275" i="1"/>
  <c r="H275" i="1"/>
  <c r="I275" i="1"/>
  <c r="J275" i="1"/>
  <c r="K275" i="1"/>
  <c r="F268" i="1"/>
  <c r="G268" i="1"/>
  <c r="H268" i="1"/>
  <c r="I268" i="1"/>
  <c r="J268" i="1"/>
  <c r="K268" i="1"/>
  <c r="F274" i="1"/>
  <c r="G274" i="1"/>
  <c r="H274" i="1"/>
  <c r="I274" i="1"/>
  <c r="J274" i="1"/>
  <c r="K274" i="1"/>
  <c r="F270" i="1"/>
  <c r="G270" i="1"/>
  <c r="H270" i="1"/>
  <c r="I270" i="1"/>
  <c r="J270" i="1"/>
  <c r="K270" i="1"/>
  <c r="F269" i="1"/>
  <c r="G269" i="1"/>
  <c r="H269" i="1"/>
  <c r="I269" i="1"/>
  <c r="J269" i="1"/>
  <c r="K269" i="1"/>
  <c r="F265" i="1"/>
  <c r="G265" i="1"/>
  <c r="H265" i="1"/>
  <c r="I265" i="1"/>
  <c r="J265" i="1"/>
  <c r="K265" i="1"/>
  <c r="F183" i="1"/>
  <c r="G183" i="1"/>
  <c r="H183" i="1"/>
  <c r="I183" i="1"/>
  <c r="J183" i="1"/>
  <c r="K183" i="1"/>
  <c r="F176" i="1"/>
  <c r="G176" i="1"/>
  <c r="H176" i="1"/>
  <c r="I176" i="1"/>
  <c r="J176" i="1"/>
  <c r="K176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62" i="1"/>
  <c r="G162" i="1"/>
  <c r="H162" i="1"/>
  <c r="I162" i="1"/>
  <c r="J162" i="1"/>
  <c r="K162" i="1"/>
  <c r="F188" i="1"/>
  <c r="G188" i="1"/>
  <c r="H188" i="1"/>
  <c r="I188" i="1"/>
  <c r="J188" i="1"/>
  <c r="K188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87" i="1"/>
  <c r="G187" i="1"/>
  <c r="H187" i="1"/>
  <c r="I187" i="1"/>
  <c r="J187" i="1"/>
  <c r="K187" i="1"/>
  <c r="F169" i="1"/>
  <c r="G169" i="1"/>
  <c r="H169" i="1"/>
  <c r="I169" i="1"/>
  <c r="J169" i="1"/>
  <c r="K169" i="1"/>
  <c r="F154" i="1"/>
  <c r="G154" i="1"/>
  <c r="H154" i="1"/>
  <c r="I154" i="1"/>
  <c r="J154" i="1"/>
  <c r="K154" i="1"/>
  <c r="F184" i="1"/>
  <c r="G184" i="1"/>
  <c r="H184" i="1"/>
  <c r="I184" i="1"/>
  <c r="J184" i="1"/>
  <c r="K184" i="1"/>
  <c r="F161" i="1"/>
  <c r="G161" i="1"/>
  <c r="H161" i="1"/>
  <c r="I161" i="1"/>
  <c r="J161" i="1"/>
  <c r="K161" i="1"/>
  <c r="F193" i="1"/>
  <c r="G193" i="1"/>
  <c r="H193" i="1"/>
  <c r="I193" i="1"/>
  <c r="J193" i="1"/>
  <c r="K193" i="1"/>
  <c r="F150" i="1"/>
  <c r="G150" i="1"/>
  <c r="H150" i="1"/>
  <c r="I150" i="1"/>
  <c r="J150" i="1"/>
  <c r="K150" i="1"/>
  <c r="F163" i="1"/>
  <c r="G163" i="1"/>
  <c r="H163" i="1"/>
  <c r="I163" i="1"/>
  <c r="J163" i="1"/>
  <c r="K16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70" i="1"/>
  <c r="G170" i="1"/>
  <c r="H170" i="1"/>
  <c r="I170" i="1"/>
  <c r="J170" i="1"/>
  <c r="K170" i="1"/>
  <c r="F173" i="1"/>
  <c r="G173" i="1"/>
  <c r="H173" i="1"/>
  <c r="I173" i="1"/>
  <c r="J173" i="1"/>
  <c r="K173" i="1"/>
  <c r="F175" i="1"/>
  <c r="G175" i="1"/>
  <c r="H175" i="1"/>
  <c r="I175" i="1"/>
  <c r="J175" i="1"/>
  <c r="K175" i="1"/>
  <c r="F195" i="1"/>
  <c r="G195" i="1"/>
  <c r="H195" i="1"/>
  <c r="I195" i="1"/>
  <c r="J195" i="1"/>
  <c r="K195" i="1"/>
  <c r="F186" i="1"/>
  <c r="G186" i="1"/>
  <c r="H186" i="1"/>
  <c r="I186" i="1"/>
  <c r="J186" i="1"/>
  <c r="K186" i="1"/>
  <c r="F149" i="1"/>
  <c r="G149" i="1"/>
  <c r="H149" i="1"/>
  <c r="I149" i="1"/>
  <c r="J149" i="1"/>
  <c r="K149" i="1"/>
  <c r="F185" i="1"/>
  <c r="G185" i="1"/>
  <c r="H185" i="1"/>
  <c r="I185" i="1"/>
  <c r="J185" i="1"/>
  <c r="K185" i="1"/>
  <c r="F160" i="1"/>
  <c r="G160" i="1"/>
  <c r="H160" i="1"/>
  <c r="I160" i="1"/>
  <c r="J160" i="1"/>
  <c r="K160" i="1"/>
  <c r="F140" i="1"/>
  <c r="G140" i="1"/>
  <c r="H140" i="1"/>
  <c r="I140" i="1"/>
  <c r="J140" i="1"/>
  <c r="K140" i="1"/>
  <c r="F112" i="1"/>
  <c r="G112" i="1"/>
  <c r="H112" i="1"/>
  <c r="I112" i="1"/>
  <c r="J112" i="1"/>
  <c r="K112" i="1"/>
  <c r="F94" i="1"/>
  <c r="G94" i="1"/>
  <c r="H94" i="1"/>
  <c r="I94" i="1"/>
  <c r="J94" i="1"/>
  <c r="K94" i="1"/>
  <c r="F99" i="1"/>
  <c r="G99" i="1"/>
  <c r="H99" i="1"/>
  <c r="I99" i="1"/>
  <c r="J99" i="1"/>
  <c r="K99" i="1"/>
  <c r="F96" i="1"/>
  <c r="G96" i="1"/>
  <c r="H96" i="1"/>
  <c r="I96" i="1"/>
  <c r="J96" i="1"/>
  <c r="K96" i="1"/>
  <c r="F114" i="1"/>
  <c r="G114" i="1"/>
  <c r="H114" i="1"/>
  <c r="I114" i="1"/>
  <c r="J114" i="1"/>
  <c r="K114" i="1"/>
  <c r="F93" i="1"/>
  <c r="G93" i="1"/>
  <c r="H93" i="1"/>
  <c r="I93" i="1"/>
  <c r="J93" i="1"/>
  <c r="K93" i="1"/>
  <c r="F113" i="1"/>
  <c r="G113" i="1"/>
  <c r="H113" i="1"/>
  <c r="I113" i="1"/>
  <c r="J113" i="1"/>
  <c r="K113" i="1"/>
  <c r="F63" i="1"/>
  <c r="G63" i="1"/>
  <c r="H63" i="1"/>
  <c r="I63" i="1"/>
  <c r="J63" i="1"/>
  <c r="K63" i="1"/>
  <c r="F62" i="1"/>
  <c r="G62" i="1"/>
  <c r="H62" i="1"/>
  <c r="I62" i="1"/>
  <c r="J62" i="1"/>
  <c r="K62" i="1"/>
  <c r="F14" i="1"/>
  <c r="G14" i="1"/>
  <c r="H14" i="1"/>
  <c r="I14" i="1"/>
  <c r="J14" i="1"/>
  <c r="K14" i="1"/>
  <c r="F17" i="1"/>
  <c r="G17" i="1"/>
  <c r="H17" i="1"/>
  <c r="I17" i="1"/>
  <c r="J17" i="1"/>
  <c r="K17" i="1"/>
  <c r="F9" i="1"/>
  <c r="G9" i="1"/>
  <c r="H9" i="1"/>
  <c r="I9" i="1"/>
  <c r="J9" i="1"/>
  <c r="K9" i="1"/>
  <c r="F267" i="1"/>
  <c r="G267" i="1"/>
  <c r="H267" i="1"/>
  <c r="I267" i="1"/>
  <c r="J267" i="1"/>
  <c r="K267" i="1"/>
  <c r="F282" i="1"/>
  <c r="G282" i="1"/>
  <c r="H282" i="1"/>
  <c r="I282" i="1"/>
  <c r="J282" i="1"/>
  <c r="K282" i="1"/>
  <c r="F272" i="1"/>
  <c r="G272" i="1"/>
  <c r="H272" i="1"/>
  <c r="I272" i="1"/>
  <c r="J272" i="1"/>
  <c r="K272" i="1"/>
  <c r="F283" i="1"/>
  <c r="G283" i="1"/>
  <c r="H283" i="1"/>
  <c r="I283" i="1"/>
  <c r="J283" i="1"/>
  <c r="K283" i="1"/>
  <c r="F273" i="1"/>
  <c r="G273" i="1"/>
  <c r="H273" i="1"/>
  <c r="I273" i="1"/>
  <c r="J273" i="1"/>
  <c r="K273" i="1"/>
  <c r="F288" i="1"/>
  <c r="G288" i="1"/>
  <c r="H288" i="1"/>
  <c r="I288" i="1"/>
  <c r="J288" i="1"/>
  <c r="K288" i="1"/>
  <c r="F168" i="1"/>
  <c r="G168" i="1"/>
  <c r="H168" i="1"/>
  <c r="I168" i="1"/>
  <c r="J168" i="1"/>
  <c r="K168" i="1"/>
  <c r="F226" i="1"/>
  <c r="G226" i="1"/>
  <c r="H226" i="1"/>
  <c r="I226" i="1"/>
  <c r="J226" i="1"/>
  <c r="K226" i="1"/>
  <c r="F158" i="1"/>
  <c r="G158" i="1"/>
  <c r="H158" i="1"/>
  <c r="I158" i="1"/>
  <c r="J158" i="1"/>
  <c r="K158" i="1"/>
  <c r="F237" i="1"/>
  <c r="G237" i="1"/>
  <c r="H237" i="1"/>
  <c r="I237" i="1"/>
  <c r="J237" i="1"/>
  <c r="K237" i="1"/>
  <c r="F202" i="1"/>
  <c r="G202" i="1"/>
  <c r="H202" i="1"/>
  <c r="I202" i="1"/>
  <c r="J202" i="1"/>
  <c r="K202" i="1"/>
  <c r="F248" i="1"/>
  <c r="G248" i="1"/>
  <c r="H248" i="1"/>
  <c r="I248" i="1"/>
  <c r="J248" i="1"/>
  <c r="K248" i="1"/>
  <c r="F159" i="1"/>
  <c r="G159" i="1"/>
  <c r="H159" i="1"/>
  <c r="I159" i="1"/>
  <c r="J159" i="1"/>
  <c r="K159" i="1"/>
  <c r="F259" i="1"/>
  <c r="G259" i="1"/>
  <c r="H259" i="1"/>
  <c r="I259" i="1"/>
  <c r="J259" i="1"/>
  <c r="K259" i="1"/>
  <c r="F189" i="1"/>
  <c r="G189" i="1"/>
  <c r="H189" i="1"/>
  <c r="I189" i="1"/>
  <c r="J189" i="1"/>
  <c r="K189" i="1"/>
  <c r="F258" i="1"/>
  <c r="G258" i="1"/>
  <c r="H258" i="1"/>
  <c r="I258" i="1"/>
  <c r="J258" i="1"/>
  <c r="K258" i="1"/>
  <c r="F182" i="1"/>
  <c r="G182" i="1"/>
  <c r="H182" i="1"/>
  <c r="I182" i="1"/>
  <c r="J182" i="1"/>
  <c r="K182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24" i="1"/>
  <c r="G224" i="1"/>
  <c r="H224" i="1"/>
  <c r="I224" i="1"/>
  <c r="J224" i="1"/>
  <c r="K224" i="1"/>
  <c r="F212" i="1"/>
  <c r="G212" i="1"/>
  <c r="H212" i="1"/>
  <c r="I212" i="1"/>
  <c r="J212" i="1"/>
  <c r="K212" i="1"/>
  <c r="F262" i="1"/>
  <c r="G262" i="1"/>
  <c r="H262" i="1"/>
  <c r="I262" i="1"/>
  <c r="J262" i="1"/>
  <c r="K262" i="1"/>
  <c r="F190" i="1"/>
  <c r="G190" i="1"/>
  <c r="H190" i="1"/>
  <c r="I190" i="1"/>
  <c r="J190" i="1"/>
  <c r="K190" i="1"/>
  <c r="F148" i="1"/>
  <c r="G148" i="1"/>
  <c r="H148" i="1"/>
  <c r="I148" i="1"/>
  <c r="J148" i="1"/>
  <c r="K148" i="1"/>
  <c r="F167" i="1"/>
  <c r="G167" i="1"/>
  <c r="H167" i="1"/>
  <c r="I167" i="1"/>
  <c r="J167" i="1"/>
  <c r="K167" i="1"/>
  <c r="F254" i="1"/>
  <c r="G254" i="1"/>
  <c r="H254" i="1"/>
  <c r="I254" i="1"/>
  <c r="J254" i="1"/>
  <c r="K254" i="1"/>
  <c r="F153" i="1"/>
  <c r="G153" i="1"/>
  <c r="H153" i="1"/>
  <c r="I153" i="1"/>
  <c r="J153" i="1"/>
  <c r="K153" i="1"/>
  <c r="F228" i="1"/>
  <c r="G228" i="1"/>
  <c r="H228" i="1"/>
  <c r="I228" i="1"/>
  <c r="J228" i="1"/>
  <c r="K228" i="1"/>
  <c r="F234" i="1"/>
  <c r="G234" i="1"/>
  <c r="H234" i="1"/>
  <c r="I234" i="1"/>
  <c r="J234" i="1"/>
  <c r="K234" i="1"/>
  <c r="F243" i="1"/>
  <c r="G243" i="1"/>
  <c r="H243" i="1"/>
  <c r="I243" i="1"/>
  <c r="J243" i="1"/>
  <c r="K243" i="1"/>
  <c r="F194" i="1"/>
  <c r="G194" i="1"/>
  <c r="H194" i="1"/>
  <c r="I194" i="1"/>
  <c r="J194" i="1"/>
  <c r="K194" i="1"/>
  <c r="F172" i="1"/>
  <c r="G172" i="1"/>
  <c r="H172" i="1"/>
  <c r="I172" i="1"/>
  <c r="J172" i="1"/>
  <c r="K172" i="1"/>
  <c r="F249" i="1"/>
  <c r="G249" i="1"/>
  <c r="H249" i="1"/>
  <c r="I249" i="1"/>
  <c r="J249" i="1"/>
  <c r="K249" i="1"/>
  <c r="F180" i="1"/>
  <c r="G180" i="1"/>
  <c r="H180" i="1"/>
  <c r="I180" i="1"/>
  <c r="J180" i="1"/>
  <c r="K180" i="1"/>
  <c r="F157" i="1"/>
  <c r="G157" i="1"/>
  <c r="H157" i="1"/>
  <c r="I157" i="1"/>
  <c r="J157" i="1"/>
  <c r="K157" i="1"/>
  <c r="F166" i="1"/>
  <c r="G166" i="1"/>
  <c r="H166" i="1"/>
  <c r="I166" i="1"/>
  <c r="J166" i="1"/>
  <c r="K166" i="1"/>
  <c r="F240" i="1"/>
  <c r="G240" i="1"/>
  <c r="H240" i="1"/>
  <c r="I240" i="1"/>
  <c r="J240" i="1"/>
  <c r="K240" i="1"/>
  <c r="F174" i="1"/>
  <c r="G174" i="1"/>
  <c r="H174" i="1"/>
  <c r="I174" i="1"/>
  <c r="J174" i="1"/>
  <c r="K174" i="1"/>
  <c r="F181" i="1"/>
  <c r="G181" i="1"/>
  <c r="H181" i="1"/>
  <c r="I181" i="1"/>
  <c r="J181" i="1"/>
  <c r="K181" i="1"/>
  <c r="F179" i="1"/>
  <c r="G179" i="1"/>
  <c r="H179" i="1"/>
  <c r="I179" i="1"/>
  <c r="J179" i="1"/>
  <c r="K179" i="1"/>
  <c r="F171" i="1"/>
  <c r="G171" i="1"/>
  <c r="H171" i="1"/>
  <c r="I171" i="1"/>
  <c r="J171" i="1"/>
  <c r="K171" i="1"/>
  <c r="F245" i="1"/>
  <c r="G245" i="1"/>
  <c r="H245" i="1"/>
  <c r="I245" i="1"/>
  <c r="J245" i="1"/>
  <c r="K245" i="1"/>
  <c r="F177" i="1"/>
  <c r="G177" i="1"/>
  <c r="H177" i="1"/>
  <c r="I177" i="1"/>
  <c r="J177" i="1"/>
  <c r="K177" i="1"/>
  <c r="F241" i="1"/>
  <c r="G241" i="1"/>
  <c r="H241" i="1"/>
  <c r="I241" i="1"/>
  <c r="J241" i="1"/>
  <c r="K241" i="1"/>
  <c r="F246" i="1"/>
  <c r="G246" i="1"/>
  <c r="H246" i="1"/>
  <c r="I246" i="1"/>
  <c r="J246" i="1"/>
  <c r="K246" i="1"/>
  <c r="F196" i="1"/>
  <c r="G196" i="1"/>
  <c r="H196" i="1"/>
  <c r="I196" i="1"/>
  <c r="J196" i="1"/>
  <c r="K196" i="1"/>
  <c r="F200" i="1"/>
  <c r="G200" i="1"/>
  <c r="H200" i="1"/>
  <c r="I200" i="1"/>
  <c r="J200" i="1"/>
  <c r="K200" i="1"/>
  <c r="F250" i="1"/>
  <c r="G250" i="1"/>
  <c r="H250" i="1"/>
  <c r="I250" i="1"/>
  <c r="J250" i="1"/>
  <c r="K250" i="1"/>
  <c r="F155" i="1"/>
  <c r="G155" i="1"/>
  <c r="H155" i="1"/>
  <c r="I155" i="1"/>
  <c r="J155" i="1"/>
  <c r="K155" i="1"/>
  <c r="F178" i="1"/>
  <c r="G178" i="1"/>
  <c r="H178" i="1"/>
  <c r="I178" i="1"/>
  <c r="J178" i="1"/>
  <c r="K178" i="1"/>
  <c r="F156" i="1"/>
  <c r="G156" i="1"/>
  <c r="H156" i="1"/>
  <c r="I156" i="1"/>
  <c r="J156" i="1"/>
  <c r="K156" i="1"/>
  <c r="F146" i="1"/>
  <c r="G146" i="1"/>
  <c r="H146" i="1"/>
  <c r="I146" i="1"/>
  <c r="J146" i="1"/>
  <c r="K146" i="1"/>
  <c r="F141" i="1"/>
  <c r="G141" i="1"/>
  <c r="H141" i="1"/>
  <c r="I141" i="1"/>
  <c r="J141" i="1"/>
  <c r="K141" i="1"/>
  <c r="F143" i="1"/>
  <c r="G143" i="1"/>
  <c r="H143" i="1"/>
  <c r="I143" i="1"/>
  <c r="J143" i="1"/>
  <c r="K143" i="1"/>
  <c r="F126" i="1"/>
  <c r="G126" i="1"/>
  <c r="H126" i="1"/>
  <c r="I126" i="1"/>
  <c r="J126" i="1"/>
  <c r="K126" i="1"/>
  <c r="F110" i="1"/>
  <c r="G110" i="1"/>
  <c r="H110" i="1"/>
  <c r="I110" i="1"/>
  <c r="J110" i="1"/>
  <c r="K110" i="1"/>
  <c r="F107" i="1"/>
  <c r="G107" i="1"/>
  <c r="H107" i="1"/>
  <c r="I107" i="1"/>
  <c r="J107" i="1"/>
  <c r="K107" i="1"/>
  <c r="F115" i="1"/>
  <c r="G115" i="1"/>
  <c r="H115" i="1"/>
  <c r="I115" i="1"/>
  <c r="J115" i="1"/>
  <c r="K115" i="1"/>
  <c r="F111" i="1"/>
  <c r="G111" i="1"/>
  <c r="H111" i="1"/>
  <c r="I111" i="1"/>
  <c r="J111" i="1"/>
  <c r="K111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09" i="1"/>
  <c r="G109" i="1"/>
  <c r="H109" i="1"/>
  <c r="I109" i="1"/>
  <c r="J109" i="1"/>
  <c r="K109" i="1"/>
  <c r="F125" i="1"/>
  <c r="G125" i="1"/>
  <c r="H125" i="1"/>
  <c r="I125" i="1"/>
  <c r="J125" i="1"/>
  <c r="K125" i="1"/>
  <c r="F98" i="1"/>
  <c r="G98" i="1"/>
  <c r="H98" i="1"/>
  <c r="I98" i="1"/>
  <c r="J98" i="1"/>
  <c r="K98" i="1"/>
  <c r="F106" i="1"/>
  <c r="G106" i="1"/>
  <c r="H106" i="1"/>
  <c r="I106" i="1"/>
  <c r="J106" i="1"/>
  <c r="K106" i="1"/>
  <c r="F95" i="1"/>
  <c r="G95" i="1"/>
  <c r="H95" i="1"/>
  <c r="I95" i="1"/>
  <c r="J95" i="1"/>
  <c r="K95" i="1"/>
  <c r="F119" i="1"/>
  <c r="G119" i="1"/>
  <c r="H119" i="1"/>
  <c r="I119" i="1"/>
  <c r="J119" i="1"/>
  <c r="K119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31" i="1"/>
  <c r="G131" i="1"/>
  <c r="H131" i="1"/>
  <c r="I131" i="1"/>
  <c r="J131" i="1"/>
  <c r="K131" i="1"/>
  <c r="F104" i="1"/>
  <c r="G104" i="1"/>
  <c r="H104" i="1"/>
  <c r="I104" i="1"/>
  <c r="J104" i="1"/>
  <c r="K104" i="1"/>
  <c r="F121" i="1"/>
  <c r="G121" i="1"/>
  <c r="H121" i="1"/>
  <c r="I121" i="1"/>
  <c r="J121" i="1"/>
  <c r="K121" i="1"/>
  <c r="F97" i="1"/>
  <c r="G97" i="1"/>
  <c r="H97" i="1"/>
  <c r="I97" i="1"/>
  <c r="J97" i="1"/>
  <c r="K97" i="1"/>
  <c r="F129" i="1"/>
  <c r="G129" i="1"/>
  <c r="H129" i="1"/>
  <c r="I129" i="1"/>
  <c r="J129" i="1"/>
  <c r="K129" i="1"/>
  <c r="F105" i="1"/>
  <c r="G105" i="1"/>
  <c r="H105" i="1"/>
  <c r="I105" i="1"/>
  <c r="J105" i="1"/>
  <c r="K105" i="1"/>
  <c r="F132" i="1"/>
  <c r="G132" i="1"/>
  <c r="H132" i="1"/>
  <c r="I132" i="1"/>
  <c r="J132" i="1"/>
  <c r="K132" i="1"/>
  <c r="F108" i="1"/>
  <c r="G108" i="1"/>
  <c r="H108" i="1"/>
  <c r="I108" i="1"/>
  <c r="J108" i="1"/>
  <c r="K108" i="1"/>
  <c r="F134" i="1"/>
  <c r="G134" i="1"/>
  <c r="H134" i="1"/>
  <c r="I134" i="1"/>
  <c r="J134" i="1"/>
  <c r="K134" i="1"/>
  <c r="F116" i="1"/>
  <c r="G116" i="1"/>
  <c r="H116" i="1"/>
  <c r="I116" i="1"/>
  <c r="J116" i="1"/>
  <c r="K116" i="1"/>
  <c r="F130" i="1"/>
  <c r="G130" i="1"/>
  <c r="H130" i="1"/>
  <c r="I130" i="1"/>
  <c r="J130" i="1"/>
  <c r="K130" i="1"/>
  <c r="F103" i="1"/>
  <c r="G103" i="1"/>
  <c r="H103" i="1"/>
  <c r="I103" i="1"/>
  <c r="J103" i="1"/>
  <c r="K103" i="1"/>
  <c r="F100" i="1"/>
  <c r="G100" i="1"/>
  <c r="H100" i="1"/>
  <c r="I100" i="1"/>
  <c r="J100" i="1"/>
  <c r="K100" i="1"/>
  <c r="F88" i="1"/>
  <c r="G88" i="1"/>
  <c r="H88" i="1"/>
  <c r="I88" i="1"/>
  <c r="J88" i="1"/>
  <c r="K88" i="1"/>
  <c r="F85" i="1"/>
  <c r="G85" i="1"/>
  <c r="H85" i="1"/>
  <c r="I85" i="1"/>
  <c r="J85" i="1"/>
  <c r="K85" i="1"/>
  <c r="F87" i="1"/>
  <c r="G87" i="1"/>
  <c r="H87" i="1"/>
  <c r="I87" i="1"/>
  <c r="J87" i="1"/>
  <c r="K87" i="1"/>
  <c r="F86" i="1"/>
  <c r="G86" i="1"/>
  <c r="H86" i="1"/>
  <c r="I86" i="1"/>
  <c r="J86" i="1"/>
  <c r="K86" i="1"/>
  <c r="A166" i="1"/>
  <c r="A240" i="1"/>
  <c r="A174" i="1"/>
  <c r="A181" i="1"/>
  <c r="A179" i="1"/>
  <c r="A171" i="1"/>
  <c r="A245" i="1"/>
  <c r="A177" i="1"/>
  <c r="A241" i="1"/>
  <c r="A246" i="1"/>
  <c r="A196" i="1"/>
  <c r="A200" i="1"/>
  <c r="A250" i="1"/>
  <c r="A155" i="1"/>
  <c r="A178" i="1"/>
  <c r="A156" i="1"/>
  <c r="A100" i="1"/>
  <c r="A157" i="1"/>
  <c r="A180" i="1"/>
  <c r="A249" i="1"/>
  <c r="A160" i="1"/>
  <c r="A46" i="1"/>
  <c r="A90" i="1"/>
  <c r="A62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03" i="1"/>
  <c r="A172" i="1"/>
  <c r="A130" i="1"/>
  <c r="A185" i="1"/>
  <c r="A116" i="1"/>
  <c r="A194" i="1"/>
  <c r="A134" i="1"/>
  <c r="A243" i="1"/>
  <c r="A113" i="1"/>
  <c r="A108" i="1"/>
  <c r="A234" i="1"/>
  <c r="A93" i="1"/>
  <c r="A132" i="1"/>
  <c r="A114" i="1"/>
  <c r="A105" i="1"/>
  <c r="A129" i="1"/>
  <c r="A97" i="1"/>
  <c r="A121" i="1"/>
  <c r="A104" i="1"/>
  <c r="A149" i="1"/>
  <c r="A131" i="1"/>
  <c r="A102" i="1"/>
  <c r="A96" i="1"/>
  <c r="A186" i="1"/>
  <c r="A83" i="1" l="1"/>
  <c r="A86" i="1"/>
  <c r="A80" i="1"/>
  <c r="A20" i="1"/>
  <c r="A9" i="1"/>
  <c r="A7" i="1"/>
  <c r="A21" i="1"/>
  <c r="A24" i="1"/>
  <c r="A13" i="1"/>
  <c r="A43" i="1"/>
  <c r="A31" i="1"/>
  <c r="A25" i="1"/>
  <c r="A11" i="1"/>
  <c r="A15" i="1"/>
  <c r="A17" i="1"/>
  <c r="A12" i="1"/>
  <c r="A29" i="1"/>
  <c r="A23" i="1"/>
  <c r="A265" i="1"/>
  <c r="A288" i="1"/>
  <c r="A16" i="1"/>
  <c r="A195" i="1"/>
  <c r="A175" i="1"/>
  <c r="A228" i="1"/>
  <c r="A173" i="1"/>
  <c r="A101" i="1"/>
  <c r="A68" i="1"/>
  <c r="A170" i="1"/>
  <c r="A64" i="1"/>
  <c r="A119" i="1"/>
  <c r="A95" i="1"/>
  <c r="A153" i="1"/>
  <c r="A85" i="1" l="1"/>
  <c r="A87" i="1"/>
  <c r="A262" i="1"/>
  <c r="A190" i="1"/>
  <c r="A161" i="1"/>
  <c r="A193" i="1"/>
  <c r="A94" i="1"/>
  <c r="A148" i="1"/>
  <c r="A150" i="1"/>
  <c r="A167" i="1"/>
  <c r="A163" i="1"/>
  <c r="A109" i="1"/>
  <c r="A99" i="1"/>
  <c r="A125" i="1"/>
  <c r="A152" i="1"/>
  <c r="A98" i="1"/>
  <c r="A254" i="1"/>
  <c r="A141" i="1"/>
  <c r="A282" i="1"/>
  <c r="A143" i="1"/>
  <c r="A272" i="1"/>
  <c r="A283" i="1"/>
  <c r="A140" i="1"/>
  <c r="A270" i="1"/>
  <c r="A106" i="1"/>
  <c r="A269" i="1"/>
  <c r="A151" i="1"/>
  <c r="A273" i="1"/>
  <c r="A88" i="1"/>
  <c r="A237" i="1"/>
  <c r="A266" i="1"/>
  <c r="A115" i="1"/>
  <c r="A202" i="1"/>
  <c r="A191" i="1"/>
  <c r="A162" i="1"/>
  <c r="A248" i="1"/>
  <c r="A159" i="1"/>
  <c r="A188" i="1"/>
  <c r="A259" i="1"/>
  <c r="A111" i="1"/>
  <c r="A189" i="1"/>
  <c r="A164" i="1"/>
  <c r="A165" i="1"/>
  <c r="A187" i="1"/>
  <c r="A258" i="1"/>
  <c r="A169" i="1"/>
  <c r="A117" i="1"/>
  <c r="A154" i="1"/>
  <c r="A182" i="1"/>
  <c r="A184" i="1"/>
  <c r="A215" i="1"/>
  <c r="A216" i="1"/>
  <c r="A118" i="1"/>
  <c r="A224" i="1"/>
  <c r="A112" i="1"/>
  <c r="A123" i="1"/>
  <c r="A212" i="1"/>
  <c r="A124" i="1"/>
  <c r="A267" i="1"/>
  <c r="A264" i="1"/>
  <c r="A275" i="1"/>
  <c r="A268" i="1"/>
  <c r="A274" i="1"/>
  <c r="A41" i="1"/>
  <c r="A39" i="1"/>
  <c r="A45" i="1"/>
  <c r="A14" i="1"/>
  <c r="F271" i="1" l="1"/>
  <c r="G271" i="1"/>
  <c r="H271" i="1"/>
  <c r="I271" i="1"/>
  <c r="J271" i="1"/>
  <c r="K271" i="1"/>
  <c r="A81" i="1"/>
  <c r="A107" i="1"/>
  <c r="A192" i="1"/>
  <c r="A110" i="1"/>
  <c r="A61" i="1"/>
  <c r="A176" i="1"/>
  <c r="A158" i="1"/>
  <c r="A18" i="1"/>
  <c r="A22" i="1"/>
  <c r="A37" i="1"/>
  <c r="A30" i="1"/>
  <c r="A8" i="1"/>
  <c r="A49" i="1"/>
  <c r="A19" i="1"/>
  <c r="A26" i="1"/>
  <c r="A6" i="1"/>
  <c r="A34" i="1"/>
  <c r="A271" i="1"/>
  <c r="A126" i="1"/>
  <c r="A36" i="1"/>
  <c r="A10" i="1"/>
  <c r="A44" i="1"/>
  <c r="A63" i="1" l="1"/>
  <c r="A183" i="1"/>
  <c r="A27" i="1"/>
  <c r="A146" i="1"/>
  <c r="A65" i="1" l="1"/>
  <c r="A69" i="1" l="1"/>
  <c r="A5" i="1" l="1"/>
  <c r="A33" i="1" l="1"/>
  <c r="A48" i="1"/>
  <c r="I7" i="16" l="1"/>
  <c r="H1" i="16"/>
  <c r="A32" i="1" l="1"/>
  <c r="A226" i="1" l="1"/>
  <c r="A82" i="1" l="1"/>
  <c r="A168" i="1" l="1"/>
  <c r="A38" i="1" l="1"/>
  <c r="A66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<sst xmlns="http://schemas.openxmlformats.org/spreadsheetml/2006/main" count="15202" uniqueCount="2926">
  <si>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</si>
  <si>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</si>
  <si>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</si>
  <si>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</si>
  <si>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</si>
  <si>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</si>
  <si>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</si>
  <si>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</si>
  <si>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</si>
  <si>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</si>
  <si>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</si>
  <si>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</si>
  <si>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</si>
  <si>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</si>
  <si>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</si>
  <si>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</si>
  <si>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</si>
  <si>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</si>
  <si>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</si>
  <si>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</si>
  <si>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</si>
  <si>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</si>
  <si>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</si>
  <si>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</si>
  <si>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</si>
  <si>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</si>
  <si>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</si>
  <si>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</si>
  <si>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</si>
  <si>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</si>
  <si>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</si>
  <si>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</si>
  <si>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</si>
  <si>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</si>
  <si>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</si>
  <si>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</si>
  <si>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</si>
  <si>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</si>
  <si>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</si>
  <si>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</si>
  <si>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</si>
  <si>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</si>
  <si>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</si>
  <si>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</si>
  <si>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</si>
  <si>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</si>
  <si>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</si>
  <si>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</si>
  <si>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</si>
  <si>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</si>
  <si>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</si>
  <si>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</si>
  <si>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</si>
  <si>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</si>
  <si>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</si>
  <si>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</si>
  <si>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</si>
  <si>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</si>
  <si>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</si>
  <si>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</si>
  <si>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</si>
  <si>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</si>
  <si>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</si>
  <si>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</si>
  <si>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</si>
  <si>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</si>
  <si>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</si>
  <si>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</si>
  <si>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</si>
  <si>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</si>
  <si>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</si>
  <si>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</si>
  <si>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</si>
  <si>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</si>
  <si>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</si>
  <si>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</si>
  <si>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</si>
  <si>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</si>
  <si>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</si>
  <si>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</si>
  <si>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</si>
  <si>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</si>
  <si>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</si>
  <si>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</si>
  <si>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</si>
  <si>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</si>
  <si>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</si>
  <si>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</si>
  <si>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</si>
  <si>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</si>
  <si>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</si>
  <si>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</si>
  <si>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</si>
  <si>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</si>
  <si>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</si>
  <si>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</si>
  <si>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</si>
  <si>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</si>
  <si>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</si>
  <si>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</si>
  <si>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</si>
  <si>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</si>
  <si>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</si>
  <si>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</si>
  <si>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</si>
  <si>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</si>
  <si>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</si>
  <si>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</si>
  <si>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</si>
  <si>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</si>
  <si>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</si>
  <si>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</si>
  <si>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</si>
  <si>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</si>
  <si>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</si>
  <si>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</si>
  <si>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</si>
  <si>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</si>
  <si>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</si>
  <si>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</si>
  <si>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</si>
  <si>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</si>
  <si>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</si>
  <si>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</si>
  <si>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</si>
  <si>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</si>
  <si>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</si>
  <si>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</si>
  <si>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</si>
  <si>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</si>
  <si>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</si>
  <si>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</si>
  <si>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</si>
  <si>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</si>
  <si>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</si>
  <si>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</si>
  <si>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</si>
  <si>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</si>
  <si>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</si>
  <si>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</si>
  <si>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</si>
  <si>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</si>
  <si>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</si>
  <si>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</si>
  <si>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</si>
  <si>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</si>
  <si>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</si>
  <si>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</si>
  <si>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</si>
  <si>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</si>
  <si>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</si>
  <si>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</si>
  <si>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</si>
  <si>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</si>
  <si>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</si>
  <si>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</si>
  <si>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</si>
  <si>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</si>
  <si>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</si>
  <si>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</si>
  <si>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</si>
  <si>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</si>
  <si>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</si>
  <si>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</si>
  <si>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</si>
  <si>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</si>
  <si>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</si>
  <si>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</si>
  <si>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</si>
  <si>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</si>
  <si>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</si>
  <si>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</si>
  <si>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</si>
  <si>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</si>
  <si>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</si>
  <si>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</si>
  <si>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</si>
  <si>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</si>
  <si>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</si>
  <si>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</si>
  <si>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</si>
  <si>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</si>
  <si>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</si>
  <si>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</si>
  <si>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</si>
  <si>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</si>
  <si>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</si>
  <si>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</si>
  <si>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</si>
  <si>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</si>
  <si>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</si>
  <si>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</si>
  <si>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</si>
  <si>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</si>
  <si>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</si>
  <si>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</si>
  <si>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</si>
  <si>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</si>
  <si>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</si>
  <si>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</si>
  <si>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</si>
  <si>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</si>
  <si>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</si>
  <si>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</si>
  <si>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</si>
  <si>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</si>
  <si>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</si>
  <si>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</si>
  <si>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</si>
  <si>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</si>
  <si>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</si>
  <si>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</si>
  <si>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</si>
  <si>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</si>
  <si>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</si>
  <si>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</si>
  <si>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</si>
  <si>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</si>
  <si>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</si>
  <si>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</si>
  <si>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</si>
  <si>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</si>
  <si>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</si>
  <si>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</si>
  <si>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</si>
  <si>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</si>
  <si>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</si>
  <si>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</si>
  <si>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</si>
  <si>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</si>
  <si>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</si>
  <si>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</si>
  <si>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</si>
  <si>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</si>
  <si>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</si>
  <si>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</si>
  <si>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</si>
  <si>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</si>
  <si>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</si>
  <si>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</si>
  <si>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</si>
  <si>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</si>
  <si>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</si>
  <si>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</si>
  <si>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</si>
  <si>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</si>
  <si>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</si>
  <si>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</si>
  <si>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</si>
  <si>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</si>
  <si>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</si>
  <si>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</si>
  <si>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</si>
  <si>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</si>
  <si>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</si>
  <si>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</si>
  <si>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</si>
  <si>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</si>
  <si>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</si>
  <si>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</si>
  <si>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</si>
  <si>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</si>
  <si>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</si>
  <si>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</si>
  <si>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</si>
  <si>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</si>
  <si>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</si>
  <si>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</si>
  <si>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</si>
  <si>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</si>
  <si>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</si>
  <si>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</si>
  <si>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</si>
  <si>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</si>
  <si>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</si>
  <si>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</si>
  <si>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</si>
  <si>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</si>
  <si>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</si>
  <si>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</si>
  <si>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</si>
  <si>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</si>
  <si>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</si>
  <si>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</si>
  <si>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</si>
  <si>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</si>
  <si>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</si>
  <si>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</si>
  <si>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</si>
  <si>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</si>
  <si>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</si>
  <si>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</si>
  <si>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</si>
  <si>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</si>
  <si>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</si>
  <si>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</si>
  <si>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</si>
  <si>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</si>
  <si>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</si>
  <si>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</si>
  <si>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</si>
  <si>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</si>
  <si>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</si>
  <si>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</si>
  <si>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</si>
  <si>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</si>
  <si>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</si>
  <si>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</si>
  <si>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</si>
  <si>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</si>
  <si>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</si>
  <si>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</si>
  <si>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</si>
  <si>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</si>
  <si>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</si>
  <si>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</si>
  <si>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</si>
  <si>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</si>
  <si>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</si>
  <si>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</si>
  <si>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</si>
  <si>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</si>
  <si>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</si>
  <si>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</si>
  <si>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</si>
  <si>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</si>
  <si>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</si>
  <si>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</si>
  <si>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</si>
  <si>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</si>
  <si>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</si>
  <si>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</si>
  <si>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</si>
  <si>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</si>
  <si>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</si>
  <si>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</si>
  <si>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</si>
  <si>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</si>
  <si>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</si>
  <si>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</si>
  <si>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</si>
  <si>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</si>
  <si>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</si>
  <si>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</si>
  <si>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</si>
  <si>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</si>
  <si>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</si>
  <si>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</si>
  <si>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</si>
  <si>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</si>
  <si>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</si>
  <si>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</si>
  <si>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</si>
  <si>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</si>
  <si>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</si>
  <si>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</si>
  <si>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</si>
  <si>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</si>
  <si>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</si>
  <si>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</si>
  <si>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</si>
  <si>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</si>
  <si>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</si>
  <si>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</si>
  <si>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</si>
  <si>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</si>
  <si>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</si>
  <si>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</si>
  <si>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</si>
  <si>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</si>
  <si>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</si>
  <si>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</si>
  <si>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</si>
  <si>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</si>
  <si>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</si>
  <si>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</si>
  <si>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</si>
  <si>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</si>
  <si>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</si>
  <si>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</si>
  <si>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</si>
  <si>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</si>
  <si>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</si>
  <si>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</si>
  <si>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</si>
  <si>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</si>
  <si>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</si>
  <si>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</si>
  <si>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</si>
  <si>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</si>
  <si>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</si>
  <si>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</si>
  <si>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</si>
  <si>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</si>
  <si>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</si>
  <si>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</si>
  <si>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</si>
  <si>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</si>
  <si>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</si>
  <si>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</si>
  <si>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</si>
  <si>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</si>
  <si>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</si>
  <si>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</si>
  <si>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</si>
  <si>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</si>
  <si>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</si>
  <si>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</si>
  <si>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</si>
  <si>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</si>
  <si>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</si>
  <si>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</si>
  <si>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</si>
  <si>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</si>
  <si>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</si>
  <si>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</si>
  <si>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</si>
  <si>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</si>
  <si>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</si>
  <si>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</si>
  <si>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</si>
  <si>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</si>
  <si>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</si>
  <si>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</si>
  <si>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</si>
  <si>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</si>
  <si>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</si>
  <si>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</si>
  <si>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</si>
  <si>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</si>
  <si>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</si>
  <si>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</si>
  <si>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</si>
  <si>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</si>
  <si>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</si>
  <si>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</si>
  <si>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</si>
  <si>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</si>
  <si>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</si>
  <si>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</si>
  <si>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</si>
  <si>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</si>
  <si>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</si>
  <si>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</si>
  <si>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</si>
  <si>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</si>
  <si>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</si>
  <si>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</si>
  <si>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</si>
  <si>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</si>
  <si>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</si>
  <si>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</si>
  <si>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</si>
  <si>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</si>
  <si>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</si>
  <si>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</si>
  <si>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</si>
  <si>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</si>
  <si>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</si>
  <si>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</si>
  <si>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</si>
  <si>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</si>
  <si>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</si>
  <si>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</si>
  <si>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</si>
  <si>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</si>
  <si>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</si>
  <si>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</si>
  <si>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</si>
  <si>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</si>
  <si>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</si>
  <si>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</si>
  <si>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</si>
  <si>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</si>
  <si>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</si>
  <si>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</si>
  <si>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</si>
  <si>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</si>
  <si>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</si>
  <si>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</si>
  <si>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</si>
  <si>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</si>
  <si>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</si>
  <si>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</si>
  <si>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</si>
  <si>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</si>
  <si>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</si>
  <si>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</si>
  <si>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</si>
  <si>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</si>
  <si>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</si>
  <si>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</si>
  <si>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</si>
  <si>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</si>
  <si>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</si>
  <si>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</si>
  <si>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</si>
  <si>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</si>
  <si>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</si>
  <si>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</si>
  <si>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</si>
  <si>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</si>
  <si>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</si>
  <si>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</si>
  <si>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</si>
  <si>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</si>
  <si>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</si>
  <si>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</si>
  <si>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</si>
  <si>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</si>
  <si>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</si>
  <si>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</si>
  <si>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</si>
  <si>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</si>
  <si>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</si>
  <si>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</si>
  <si>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</si>
  <si>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</si>
  <si>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</si>
  <si>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</si>
  <si>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</si>
  <si>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</si>
  <si>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</si>
  <si>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</si>
  <si>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</si>
  <si>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</si>
  <si>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</si>
  <si>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</si>
  <si>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</si>
  <si>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</si>
  <si>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</si>
  <si>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</si>
  <si>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</si>
  <si>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</si>
  <si>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</si>
  <si>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</si>
  <si>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</si>
  <si>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</si>
  <si>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</si>
  <si>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</si>
  <si>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</si>
  <si>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</si>
  <si>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</si>
  <si>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</si>
  <si>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</si>
  <si>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</si>
  <si>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</si>
  <si>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</si>
  <si>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</si>
  <si>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</si>
  <si>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</si>
  <si>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</si>
  <si>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</si>
  <si>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</si>
  <si>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</si>
  <si>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</si>
  <si>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</si>
  <si>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</si>
  <si>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</si>
  <si>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</si>
  <si>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</si>
  <si>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</si>
  <si>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</si>
  <si>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</si>
  <si>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</si>
  <si>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</si>
  <si>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</si>
  <si>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</si>
  <si>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</si>
  <si>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</si>
  <si>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</si>
  <si>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</si>
  <si>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</si>
  <si>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</si>
  <si>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</si>
  <si>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</si>
  <si>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</si>
  <si>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</si>
  <si>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</si>
  <si>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</si>
  <si>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</si>
  <si>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</si>
  <si>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</si>
  <si>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</si>
  <si>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</si>
  <si>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</si>
  <si>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</si>
  <si>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</si>
  <si>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</si>
  <si>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</si>
  <si>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</si>
  <si>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</si>
  <si>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</si>
  <si>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</si>
  <si>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</si>
  <si>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</si>
  <si>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</si>
  <si>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</si>
  <si>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</si>
  <si>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</si>
  <si>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</si>
  <si>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</si>
  <si>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</si>
  <si>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</si>
  <si>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</si>
  <si>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</si>
  <si>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</si>
  <si>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</si>
  <si>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</si>
  <si>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</si>
  <si>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</si>
  <si>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</si>
  <si>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</si>
  <si>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</si>
  <si>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</si>
  <si>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</si>
  <si>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</si>
  <si>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</si>
  <si>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</si>
  <si>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</si>
  <si>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</si>
  <si>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</si>
  <si>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</si>
  <si>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</si>
  <si>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</si>
  <si>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</si>
  <si>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</si>
  <si>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</si>
  <si>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</si>
  <si>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</si>
  <si>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</si>
  <si>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</si>
  <si>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</si>
  <si>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</si>
  <si>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</si>
  <si>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</si>
  <si>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</si>
  <si>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</si>
  <si>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</si>
  <si>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</si>
  <si>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</si>
  <si>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</si>
  <si>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</si>
  <si>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</si>
  <si>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</si>
  <si>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</si>
  <si>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</si>
  <si>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</si>
  <si>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</si>
  <si>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</si>
  <si>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</si>
  <si>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</si>
  <si>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</si>
  <si>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</si>
  <si>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</si>
  <si>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</si>
  <si>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</si>
  <si>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</si>
  <si>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</si>
  <si>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</si>
  <si>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</si>
  <si>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</si>
  <si>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</si>
  <si>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</si>
  <si>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</si>
  <si>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</si>
  <si>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</si>
  <si>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</si>
  <si>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</si>
  <si>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</si>
  <si>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</si>
  <si>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</si>
  <si>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</si>
  <si>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</si>
  <si>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</si>
  <si>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</si>
  <si>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</si>
  <si>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</si>
  <si>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</si>
  <si>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</si>
  <si>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</si>
  <si>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</si>
  <si>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</si>
  <si>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</si>
  <si>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</si>
  <si>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</si>
  <si>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</si>
  <si>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</si>
  <si>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</si>
  <si>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</si>
  <si>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</si>
  <si>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</si>
  <si>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</si>
  <si>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</si>
  <si>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</si>
  <si>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</si>
  <si>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</si>
  <si>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</si>
  <si>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</si>
  <si>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</si>
  <si>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</si>
  <si>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</si>
  <si>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</si>
  <si>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</si>
  <si>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</si>
  <si>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</si>
  <si>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</si>
  <si>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</si>
  <si>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</si>
  <si>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</si>
  <si>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</si>
  <si>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</si>
  <si>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</si>
  <si>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</si>
  <si>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</si>
  <si>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</si>
  <si>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</si>
  <si>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</si>
  <si>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</si>
  <si>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</si>
  <si>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</si>
  <si>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</si>
  <si>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</si>
  <si>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</si>
  <si>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</si>
  <si>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</si>
  <si>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</si>
  <si>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</si>
  <si>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</si>
  <si>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</si>
  <si>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</si>
  <si>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</si>
  <si>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</si>
  <si>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</si>
  <si>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</si>
  <si>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</si>
  <si>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</si>
  <si>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</si>
  <si>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</si>
  <si>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</si>
  <si>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</si>
  <si>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</si>
  <si>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</si>
  <si>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</si>
  <si>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</si>
  <si>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</si>
  <si>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</si>
  <si>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</si>
  <si>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</si>
  <si>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</si>
  <si>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</si>
  <si>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</si>
  <si>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</si>
  <si>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</si>
  <si>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</si>
  <si>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</si>
  <si>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</si>
  <si>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</si>
  <si>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</si>
  <si>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</si>
  <si>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</si>
  <si>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</si>
  <si>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</si>
  <si>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</si>
  <si>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</si>
  <si>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</si>
  <si>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</si>
  <si>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</si>
  <si>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</si>
  <si>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</si>
  <si>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</si>
  <si>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</si>
  <si>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</si>
  <si>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</si>
  <si>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</si>
  <si>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</si>
  <si>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</si>
  <si>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</si>
  <si>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</si>
  <si>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</si>
  <si>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</si>
  <si>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</si>
  <si>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</si>
  <si>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</si>
  <si>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</si>
  <si>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</si>
  <si>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</si>
  <si>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</si>
  <si>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</si>
  <si>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</si>
  <si>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</si>
  <si>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</si>
  <si>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</si>
  <si>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</si>
  <si>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</si>
  <si>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</si>
  <si>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</si>
  <si>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</si>
  <si>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</si>
  <si>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</si>
  <si>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</si>
  <si>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</si>
  <si>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</si>
  <si>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</si>
  <si>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</si>
  <si>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</si>
  <si>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</si>
  <si>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</si>
  <si>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</si>
  <si>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</si>
  <si>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</si>
  <si>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</si>
  <si>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</si>
  <si>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</si>
  <si>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</si>
  <si>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</si>
  <si>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</si>
  <si>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</si>
  <si>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</si>
  <si>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</si>
  <si>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</si>
  <si>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</si>
  <si>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</si>
  <si>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</si>
  <si>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</si>
  <si>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</si>
  <si>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</si>
  <si>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</si>
  <si>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</si>
  <si>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</si>
  <si>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</si>
  <si>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</si>
  <si>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</si>
  <si>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</si>
  <si>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</si>
  <si>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</si>
  <si>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</si>
  <si>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</si>
  <si>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</si>
  <si>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</si>
  <si>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</si>
  <si>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</si>
  <si>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</si>
  <si>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</si>
  <si>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</si>
  <si>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</si>
  <si>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</si>
  <si>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</si>
  <si>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</si>
  <si>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</si>
  <si>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</si>
  <si>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</si>
  <si>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</si>
  <si>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</si>
  <si>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</si>
  <si>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</si>
  <si>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</si>
  <si>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</si>
  <si>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</si>
  <si>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</si>
  <si>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</si>
  <si>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</si>
  <si>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</si>
  <si>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</si>
  <si>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</si>
  <si>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</si>
  <si>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</si>
  <si>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</si>
  <si>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</si>
  <si>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</si>
  <si>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</si>
  <si>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</si>
  <si>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</si>
  <si>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</si>
  <si>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</si>
  <si>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</si>
  <si>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</si>
  <si>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</si>
  <si>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</si>
  <si>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</si>
  <si>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</si>
  <si>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</si>
  <si>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</si>
  <si>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</si>
  <si>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</si>
  <si>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</si>
  <si>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</si>
  <si>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</si>
  <si>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</si>
  <si>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</si>
  <si>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</si>
  <si>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</si>
  <si>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</si>
  <si>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</si>
  <si>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</si>
  <si>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</si>
  <si>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</si>
  <si>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</si>
  <si>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</si>
  <si>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</si>
  <si>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</si>
  <si>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</si>
  <si>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</si>
  <si>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</si>
  <si>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</si>
  <si>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</si>
  <si>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</si>
  <si>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</si>
  <si>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</si>
  <si>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</si>
  <si>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</si>
  <si>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</si>
  <si>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</si>
  <si>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</si>
  <si>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</si>
  <si>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</si>
  <si>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</si>
  <si>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</si>
  <si>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</si>
  <si>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</si>
  <si>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</si>
  <si>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</si>
  <si>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</si>
  <si>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</si>
  <si>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</si>
  <si>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</si>
  <si>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</si>
  <si>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</si>
  <si>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</si>
  <si>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</si>
  <si>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</si>
  <si>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</si>
  <si>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</si>
  <si>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</si>
  <si>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</si>
  <si>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</si>
  <si>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</si>
  <si>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</si>
  <si>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</si>
  <si>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</si>
  <si>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</si>
  <si>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</si>
  <si>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</si>
  <si>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</si>
  <si>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</si>
  <si>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</si>
  <si>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</si>
  <si>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</si>
  <si>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</si>
  <si>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</si>
  <si>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</si>
  <si>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</si>
  <si>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</si>
  <si>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</si>
  <si>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</si>
  <si>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</si>
  <si>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</si>
  <si>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</si>
  <si>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</si>
  <si>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</si>
  <si>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</si>
  <si>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</si>
  <si>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</si>
  <si>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</si>
  <si>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</si>
  <si>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</si>
  <si>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</si>
  <si>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</si>
  <si>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</si>
  <si>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</si>
  <si>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</si>
  <si>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</si>
  <si>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</si>
  <si>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</si>
  <si>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</si>
  <si>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</si>
  <si>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</si>
  <si>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</si>
  <si>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</si>
  <si>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</si>
  <si>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</si>
  <si>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</si>
  <si>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</si>
  <si>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</si>
  <si>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</si>
  <si>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</si>
  <si>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</si>
  <si>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</si>
  <si>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</si>
  <si>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</si>
  <si>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</si>
  <si>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</si>
  <si>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</si>
  <si>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</si>
  <si>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</si>
  <si>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</si>
  <si>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</si>
  <si>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</si>
  <si>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</si>
  <si>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</si>
  <si>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</si>
  <si>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</si>
  <si>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</si>
  <si>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</si>
  <si>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</si>
  <si>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</si>
  <si>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</si>
  <si>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</si>
  <si>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</si>
  <si>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</si>
  <si>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</si>
  <si>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</si>
  <si>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</si>
  <si>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</si>
  <si>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</si>
  <si>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</si>
  <si>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</si>
  <si>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</si>
  <si>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</si>
  <si>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</si>
  <si>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</si>
  <si>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</si>
  <si>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</si>
  <si>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</si>
  <si>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</si>
  <si>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</si>
  <si>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</si>
  <si>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</si>
  <si>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</si>
  <si>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</si>
  <si>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</si>
  <si>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</si>
  <si>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</si>
  <si>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</si>
  <si>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</si>
  <si>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</si>
  <si>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</si>
  <si>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</si>
  <si>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</si>
  <si>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</si>
  <si>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</si>
  <si>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</si>
  <si>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</si>
  <si>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</si>
  <si>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</si>
  <si>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</si>
  <si>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</si>
  <si>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</si>
  <si>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</si>
  <si>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</si>
  <si>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</si>
  <si>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</si>
  <si>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</si>
  <si>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</si>
  <si>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</si>
  <si>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</si>
  <si>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</si>
  <si>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</si>
  <si>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</si>
  <si>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</si>
  <si>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</si>
  <si>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</si>
  <si>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</si>
  <si>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</si>
  <si>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</si>
  <si>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</si>
  <si>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</si>
  <si>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</si>
  <si>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</si>
  <si>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</si>
  <si>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</si>
  <si>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</si>
  <si>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</si>
  <si>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</si>
  <si>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</si>
  <si>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</si>
  <si>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</si>
  <si>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</si>
  <si>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</si>
  <si>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</si>
  <si>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</si>
  <si>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</si>
  <si>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</si>
  <si>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</si>
  <si>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</si>
  <si>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</si>
  <si>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</si>
  <si>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</si>
  <si>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</si>
  <si>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</si>
  <si>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</si>
  <si>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</si>
  <si>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</si>
  <si>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</si>
  <si>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</si>
  <si>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</si>
  <si>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</si>
  <si>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</si>
  <si>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</si>
  <si>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</si>
  <si>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</si>
  <si>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</si>
  <si>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</si>
  <si>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</si>
  <si>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</si>
  <si>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</si>
  <si>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</si>
  <si>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</si>
  <si>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</si>
  <si>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</si>
  <si>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</si>
  <si>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</si>
  <si>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</si>
  <si>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</si>
  <si>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</si>
  <si>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</si>
  <si>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</si>
  <si>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</si>
  <si>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</si>
  <si>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</si>
  <si>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</si>
  <si>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</si>
  <si>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</si>
  <si>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</si>
  <si>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</si>
  <si>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</si>
  <si>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</si>
  <si>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</si>
  <si>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</si>
  <si>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</si>
  <si>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</si>
  <si>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</si>
  <si>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</si>
  <si>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</si>
  <si>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</si>
  <si>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</si>
  <si>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</si>
  <si>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</si>
  <si>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</si>
  <si>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</si>
  <si>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</si>
  <si>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</si>
  <si>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</si>
  <si>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</si>
  <si>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</si>
  <si>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</si>
  <si>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</si>
  <si>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</si>
  <si>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</si>
  <si>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</si>
  <si>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</si>
  <si>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</si>
  <si>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</si>
  <si>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</si>
  <si>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</si>
  <si>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</si>
  <si>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</si>
  <si>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</si>
  <si>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</si>
  <si>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</si>
  <si>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</si>
  <si>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</si>
  <si>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</si>
  <si>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</si>
  <si>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</si>
  <si>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</si>
  <si>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</si>
  <si>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</si>
  <si>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</si>
  <si>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</si>
  <si>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</si>
  <si>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</si>
  <si>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</si>
  <si>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</si>
  <si>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</si>
  <si>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</si>
  <si>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</si>
  <si>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</si>
  <si>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</si>
  <si>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</si>
  <si>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</si>
  <si>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</si>
  <si>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</si>
  <si>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</si>
  <si>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</si>
  <si>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</si>
  <si>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</si>
  <si>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</si>
  <si>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</si>
  <si>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</si>
  <si>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</si>
  <si>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</si>
  <si>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</si>
  <si>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</si>
  <si>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</si>
  <si>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</si>
  <si>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</si>
  <si>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</si>
  <si>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</si>
  <si>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</si>
  <si>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</si>
  <si>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</si>
  <si>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</si>
  <si>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</si>
  <si>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</si>
  <si>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</si>
  <si>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</si>
  <si>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</si>
  <si>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</si>
  <si>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</si>
  <si>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</si>
  <si>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</si>
  <si>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</si>
  <si>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</si>
  <si>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</si>
  <si>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</si>
  <si>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</si>
  <si>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</si>
  <si>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</si>
  <si>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</si>
  <si>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</si>
  <si>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</si>
  <si>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</si>
  <si>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</si>
  <si>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</si>
  <si>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</si>
  <si>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</si>
  <si>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</si>
  <si>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</si>
  <si>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</si>
  <si>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</si>
  <si>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</si>
  <si>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</si>
  <si>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</si>
  <si>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</si>
  <si>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</si>
  <si>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</si>
  <si>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</si>
  <si>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</si>
  <si>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</si>
  <si>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</si>
  <si>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</si>
  <si>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</si>
  <si>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</si>
  <si>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</si>
  <si>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</si>
  <si>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</si>
  <si>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</si>
  <si>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</si>
  <si>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</si>
  <si>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</si>
  <si>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</si>
  <si>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</si>
  <si>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</si>
  <si>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</si>
  <si>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</si>
  <si>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</si>
  <si>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</si>
  <si>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</si>
  <si>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</si>
  <si>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</si>
  <si>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</si>
  <si>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</si>
  <si>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</si>
  <si>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</si>
  <si>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</si>
  <si>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</si>
  <si>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</si>
  <si>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</si>
  <si>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</si>
  <si>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</si>
  <si>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</si>
  <si>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</si>
  <si>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</si>
  <si>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</si>
  <si>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</si>
  <si>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</si>
  <si>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</si>
  <si>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</si>
  <si>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</si>
  <si>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</si>
  <si>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</si>
  <si>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</si>
  <si>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</si>
  <si>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</si>
  <si>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</si>
  <si>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</si>
  <si>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</si>
  <si>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</si>
  <si>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</si>
  <si>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</si>
  <si>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</si>
  <si>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</si>
  <si>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</si>
  <si>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</si>
  <si>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</si>
  <si>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</si>
  <si>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</si>
  <si>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</si>
  <si>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</si>
  <si>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</si>
  <si>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</si>
  <si>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</si>
  <si>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</si>
  <si>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</si>
  <si>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</si>
  <si>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</si>
  <si>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</si>
  <si>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</si>
  <si>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</si>
  <si>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</si>
  <si>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</si>
  <si>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</si>
  <si>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</si>
  <si>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</si>
  <si>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</si>
  <si>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</si>
  <si>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</si>
  <si>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</si>
  <si>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</si>
  <si>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</si>
  <si>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</si>
  <si>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</si>
  <si>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</si>
  <si>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</si>
  <si>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</si>
  <si>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</si>
  <si>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</si>
  <si>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</si>
  <si>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</si>
  <si>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</si>
  <si>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</si>
  <si>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</si>
  <si>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</si>
  <si>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</si>
  <si>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</si>
  <si>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</si>
  <si>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</si>
  <si>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</si>
  <si>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</si>
  <si>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</si>
  <si>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</si>
  <si>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</si>
  <si>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</si>
  <si>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</si>
  <si>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</si>
  <si>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</si>
  <si>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</si>
  <si>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</si>
  <si>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</si>
  <si>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</si>
  <si>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</si>
  <si>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</si>
  <si>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</si>
  <si>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</si>
  <si>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</si>
  <si>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</si>
  <si>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</si>
  <si>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</si>
  <si>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</si>
  <si>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</si>
  <si>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</si>
  <si>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</si>
  <si>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</si>
  <si>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</si>
  <si>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</si>
  <si>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</si>
  <si>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</si>
  <si>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</si>
  <si>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</si>
  <si>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</si>
  <si>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</si>
  <si>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</si>
  <si>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</si>
  <si>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</si>
  <si>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</si>
  <si>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</si>
  <si>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</si>
  <si>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</si>
  <si>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</si>
  <si>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</si>
  <si>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</si>
  <si>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</si>
  <si>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</si>
  <si>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</si>
  <si>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</si>
  <si>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</si>
  <si>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</si>
  <si>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</si>
  <si>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</si>
  <si>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</si>
  <si>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</si>
  <si>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</si>
  <si>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</si>
  <si>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</si>
  <si>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</si>
  <si>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</si>
  <si>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</si>
  <si>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</si>
  <si>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</si>
  <si>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</si>
  <si>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</si>
  <si>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</si>
  <si>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</si>
  <si>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</si>
  <si>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</si>
  <si>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</si>
  <si>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</si>
  <si>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</si>
  <si>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</si>
  <si>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</si>
  <si>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</si>
  <si>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</si>
  <si>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</si>
  <si>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</si>
  <si>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</si>
  <si>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</si>
  <si>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</si>
  <si>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</si>
  <si>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</si>
  <si>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</si>
  <si>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</si>
  <si>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</si>
  <si>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</si>
  <si>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</si>
  <si>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</si>
  <si>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</si>
  <si>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</si>
  <si>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</si>
  <si>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</si>
  <si>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</si>
  <si>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</si>
  <si>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</si>
  <si>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</si>
  <si>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</si>
  <si>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</si>
  <si>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</si>
  <si>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</si>
  <si>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</si>
  <si>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</si>
  <si>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</si>
  <si>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</si>
  <si>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</si>
  <si>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</si>
  <si>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</si>
  <si>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</si>
  <si>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</si>
  <si>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</si>
  <si>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</si>
  <si>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</si>
  <si>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</si>
  <si>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</si>
  <si>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</si>
  <si>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</si>
  <si>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</si>
  <si>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</si>
  <si>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</si>
  <si>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</si>
  <si>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</si>
  <si>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</si>
  <si>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</si>
  <si>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</si>
  <si>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</si>
  <si>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</si>
  <si>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</si>
  <si>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</si>
  <si>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</si>
  <si>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</si>
  <si>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</si>
  <si>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</si>
  <si>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</si>
  <si>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</si>
  <si>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</si>
  <si>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</si>
  <si>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</si>
  <si>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</si>
  <si>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</si>
  <si>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</si>
  <si>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</si>
  <si>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</si>
  <si>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</si>
  <si>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</si>
  <si>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</si>
  <si>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</si>
  <si>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</si>
  <si>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</si>
  <si>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</si>
  <si>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</si>
  <si>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</si>
  <si>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</si>
  <si>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</si>
  <si>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</si>
  <si>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</si>
  <si>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</si>
  <si>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</si>
  <si>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</si>
  <si>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</si>
  <si>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</si>
  <si>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</si>
  <si>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</si>
  <si>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</si>
  <si>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</si>
  <si>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</si>
  <si>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</si>
  <si>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</si>
  <si>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</si>
  <si>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</si>
  <si>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</si>
  <si>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</si>
  <si>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</si>
  <si>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</si>
  <si>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</si>
  <si>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</si>
  <si>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</si>
  <si>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</si>
  <si>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</si>
  <si>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</si>
  <si>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</si>
  <si>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</si>
  <si>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</si>
  <si>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</si>
  <si>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</si>
  <si>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</si>
  <si>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</si>
  <si>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</si>
  <si>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</si>
  <si>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</si>
  <si>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</si>
  <si>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</si>
  <si>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</si>
  <si>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</si>
  <si>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</si>
  <si>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</si>
  <si>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</si>
  <si>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</si>
  <si>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</si>
  <si>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</si>
  <si>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</si>
  <si>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</si>
  <si>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</si>
  <si>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</si>
  <si>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</si>
  <si>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</si>
  <si>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</si>
  <si>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</si>
  <si>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</si>
  <si>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</si>
  <si>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</si>
  <si>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</si>
  <si>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</si>
  <si>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</si>
  <si>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</si>
  <si>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</si>
  <si>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</si>
  <si>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</si>
  <si>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</si>
  <si>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</si>
  <si>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</si>
  <si>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</si>
  <si>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</si>
  <si>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</si>
  <si>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</si>
  <si>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</si>
  <si>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</si>
  <si>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</si>
  <si>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</si>
  <si>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</si>
  <si>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</si>
  <si>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</si>
  <si>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</si>
  <si>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</si>
  <si>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</si>
  <si>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</si>
  <si>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</si>
  <si>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</si>
  <si>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</si>
  <si>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</si>
  <si>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</si>
  <si>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</si>
  <si>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</si>
  <si>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</si>
  <si>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</si>
  <si>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</si>
  <si>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</si>
  <si>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</si>
  <si>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</si>
  <si>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</si>
  <si>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</si>
  <si>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</si>
  <si>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</si>
  <si>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</si>
  <si>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</si>
  <si>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</si>
  <si>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</si>
  <si>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</si>
  <si>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</si>
  <si>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</si>
  <si>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</si>
  <si>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</si>
  <si>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</si>
  <si>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</si>
  <si>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</si>
  <si>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</si>
  <si>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</si>
  <si>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</si>
  <si>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</si>
  <si>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</si>
  <si>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</si>
  <si>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</si>
  <si>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</si>
  <si>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</si>
  <si>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</si>
  <si>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</si>
  <si>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</si>
  <si>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</si>
  <si>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</si>
  <si>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</si>
  <si>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</si>
  <si>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</si>
  <si>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</si>
  <si>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</si>
  <si>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</si>
  <si>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</si>
  <si>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</si>
  <si>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</si>
  <si>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</si>
  <si>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</si>
  <si>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</si>
  <si>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</si>
  <si>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</si>
  <si>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</si>
  <si>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</si>
  <si>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</si>
  <si>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</si>
  <si>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</si>
  <si>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</si>
  <si>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</si>
  <si>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</si>
  <si>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</si>
  <si>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</si>
  <si>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</si>
  <si>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</si>
  <si>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</si>
  <si>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</si>
  <si>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</si>
  <si>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</si>
  <si>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</si>
  <si>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</si>
  <si>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</si>
  <si>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</si>
  <si>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</si>
  <si>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</si>
  <si>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</si>
  <si>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</si>
  <si>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</si>
  <si>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</si>
  <si>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</si>
  <si>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</si>
  <si>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</si>
  <si>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</si>
  <si>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</si>
  <si>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</si>
  <si>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</si>
  <si>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</si>
  <si>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</si>
  <si>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</si>
  <si>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</si>
  <si>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</si>
  <si>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</si>
  <si>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</si>
  <si>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</si>
  <si>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</si>
  <si>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</si>
  <si>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</si>
  <si>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</si>
  <si>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</si>
  <si>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</si>
  <si>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</si>
  <si>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</si>
  <si>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</si>
  <si>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</si>
  <si>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</si>
  <si>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</si>
  <si>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</si>
  <si>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</si>
  <si>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</si>
  <si>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</si>
  <si>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</si>
  <si>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</si>
  <si>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</si>
  <si>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</si>
  <si>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</si>
  <si>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</si>
  <si>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</si>
  <si>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</si>
  <si>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</si>
  <si>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</si>
  <si>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</si>
  <si>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</si>
  <si>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</si>
  <si>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</si>
  <si>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</si>
  <si>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</si>
  <si>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</si>
  <si>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</si>
  <si>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</si>
  <si>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</si>
  <si>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</si>
  <si>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</si>
  <si>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</si>
  <si>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</si>
  <si>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</si>
  <si>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</si>
  <si>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</si>
  <si>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</si>
  <si>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</si>
  <si>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</si>
  <si>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</si>
  <si>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</si>
  <si>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</si>
  <si>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</si>
  <si>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</si>
  <si>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</si>
  <si>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</si>
  <si>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</si>
  <si>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</si>
  <si>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</si>
  <si>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</si>
  <si>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</si>
  <si>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</si>
  <si>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</si>
  <si>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</si>
  <si>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</si>
  <si>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</si>
  <si>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</si>
  <si>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</si>
  <si>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</si>
  <si>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</si>
  <si>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</si>
  <si>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</si>
  <si>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</si>
  <si>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</si>
  <si>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</si>
  <si>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</si>
  <si>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</si>
  <si>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</si>
  <si>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</si>
  <si>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</si>
  <si>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</si>
  <si>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</si>
  <si>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</si>
  <si>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</si>
  <si>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</si>
  <si>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</si>
  <si>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</si>
  <si>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</si>
  <si>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</si>
  <si>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</si>
  <si>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</si>
  <si>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</si>
  <si>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</si>
  <si>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</si>
  <si>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</si>
  <si>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</si>
  <si>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</si>
  <si>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</si>
  <si>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</si>
  <si>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</si>
  <si>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</si>
  <si>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</si>
  <si>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</si>
  <si>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</si>
  <si>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</si>
  <si>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</si>
  <si>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</si>
  <si>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</si>
  <si>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</si>
  <si>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</si>
  <si>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</si>
  <si>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</si>
  <si>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</si>
  <si>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</si>
  <si>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</si>
  <si>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</si>
  <si>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</si>
  <si>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</si>
  <si>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</si>
  <si>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</si>
  <si>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</si>
  <si>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</si>
  <si>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</si>
  <si>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</si>
  <si>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</si>
  <si>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</si>
  <si>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</si>
  <si>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</si>
  <si>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</si>
  <si>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</si>
  <si>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</si>
  <si>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</si>
  <si>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</si>
  <si>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</si>
  <si>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</si>
  <si>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</si>
  <si>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</si>
  <si>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</si>
  <si>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</si>
  <si>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</si>
  <si>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</si>
  <si>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</si>
  <si>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</si>
  <si>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</si>
  <si>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</si>
  <si>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</si>
  <si>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</si>
  <si>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</si>
  <si>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</si>
  <si>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</si>
  <si>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</si>
  <si>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</si>
  <si>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</si>
  <si>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</si>
  <si>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</si>
  <si>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</si>
  <si>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</si>
  <si>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</si>
  <si>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</si>
  <si>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</si>
  <si>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</si>
  <si>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</si>
  <si>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</si>
  <si>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</si>
  <si>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</si>
  <si>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</si>
  <si>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</si>
  <si>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</si>
  <si>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</si>
  <si>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</si>
  <si>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</si>
  <si>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</si>
  <si>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</si>
  <si>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</si>
  <si>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</si>
  <si>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</si>
  <si>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</si>
  <si>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</si>
  <si>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</si>
  <si>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</si>
  <si>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</si>
  <si>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</si>
  <si>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</si>
  <si>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</si>
  <si>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</si>
  <si>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</si>
  <si>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</si>
  <si>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</si>
  <si>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</si>
  <si>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</si>
  <si>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</si>
  <si>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</si>
  <si>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</si>
  <si>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</si>
  <si>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</si>
  <si>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</si>
  <si>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</si>
  <si>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</si>
  <si>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</si>
  <si>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</si>
  <si>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</si>
  <si>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</si>
  <si>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</si>
  <si>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</si>
  <si>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</si>
  <si>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</si>
  <si>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</si>
  <si>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</si>
  <si>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</si>
  <si>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</si>
  <si>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</si>
  <si>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</si>
  <si>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</si>
  <si>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</si>
  <si>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</si>
  <si>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</si>
  <si>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</si>
  <si>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</si>
  <si>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</si>
  <si>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</si>
  <si>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</si>
  <si>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</si>
  <si>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</si>
  <si>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</si>
  <si>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</si>
  <si>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</si>
  <si>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</si>
  <si>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</si>
  <si>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</si>
  <si>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</si>
  <si>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</si>
  <si>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</si>
  <si>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</si>
  <si>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</si>
  <si>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</si>
  <si>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</si>
  <si>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</si>
  <si>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</si>
  <si>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</si>
  <si>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</si>
  <si>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</si>
  <si>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</si>
  <si>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</si>
  <si>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</si>
  <si>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</si>
  <si>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</si>
  <si>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</si>
  <si>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</si>
  <si>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</si>
  <si>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</si>
  <si>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</si>
  <si>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</si>
  <si>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</si>
  <si>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</si>
  <si>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</si>
  <si>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</si>
  <si>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</si>
  <si>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</si>
  <si>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</si>
  <si>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</si>
  <si>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</si>
  <si>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</si>
  <si>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</si>
  <si>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</si>
  <si>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</si>
  <si>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</si>
  <si>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</si>
  <si>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</si>
  <si>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</si>
  <si>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</si>
  <si>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</si>
  <si>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</si>
  <si>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</si>
  <si>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</si>
  <si>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</si>
  <si>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</si>
  <si>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</si>
  <si>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</si>
  <si>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</si>
  <si>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</si>
  <si>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</si>
  <si>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</si>
  <si>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</si>
  <si>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</si>
  <si>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</si>
  <si>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</si>
  <si>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</si>
  <si>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</si>
  <si>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</si>
  <si>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</si>
  <si>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</si>
  <si>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</si>
  <si>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</si>
  <si>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</si>
  <si>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</si>
  <si>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</si>
  <si>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</si>
  <si>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</si>
  <si>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</si>
  <si>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</si>
  <si>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</si>
  <si>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</si>
  <si>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</si>
  <si>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</si>
  <si>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</si>
  <si>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</si>
  <si>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</si>
  <si>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</si>
  <si>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</si>
  <si>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</si>
  <si>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</si>
  <si>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</si>
  <si>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</si>
  <si>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</si>
  <si>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</si>
  <si>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</si>
  <si>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</si>
  <si>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</si>
  <si>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</si>
  <si>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</si>
  <si>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</si>
  <si>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</si>
  <si>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</si>
  <si>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</si>
  <si>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</si>
  <si>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</si>
  <si>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</si>
  <si>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</si>
  <si>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</si>
  <si>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</si>
  <si>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</si>
  <si>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</si>
  <si>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</si>
  <si>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</si>
  <si>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</si>
  <si>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</si>
  <si>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</si>
  <si>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</si>
  <si>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</si>
  <si>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</si>
  <si>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</si>
  <si>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</si>
  <si>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</si>
  <si>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</si>
  <si>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</si>
  <si>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</si>
  <si>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</si>
  <si>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</si>
  <si>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</si>
  <si>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</si>
  <si>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</si>
  <si>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</si>
  <si>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</si>
  <si>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</si>
  <si>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</si>
  <si>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</si>
  <si>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</si>
  <si>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</si>
  <si>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</si>
  <si>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</si>
  <si>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</si>
  <si>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</si>
  <si>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</si>
  <si>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</si>
  <si>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</si>
  <si>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</si>
  <si>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</si>
  <si>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</si>
  <si>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</si>
  <si>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</si>
  <si>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</si>
  <si>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</si>
  <si>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</si>
  <si>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</si>
  <si>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</si>
  <si>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</si>
  <si>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</si>
  <si>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</si>
  <si>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</si>
  <si>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</si>
  <si>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</si>
  <si>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</si>
  <si>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</si>
  <si>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</si>
  <si>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</si>
  <si>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</si>
  <si>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</si>
  <si>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</si>
  <si>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</si>
  <si>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</si>
  <si>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</si>
  <si>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</si>
  <si>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</si>
  <si>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</si>
  <si>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</si>
  <si>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</si>
  <si>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</si>
  <si>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</si>
  <si>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</si>
  <si>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</si>
  <si>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</si>
  <si>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</si>
  <si>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</si>
  <si>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</si>
  <si>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</si>
  <si>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</si>
  <si>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</si>
  <si>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</si>
  <si>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</si>
  <si>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</si>
  <si>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</si>
  <si>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</si>
  <si>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</si>
  <si>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</si>
  <si>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</si>
  <si>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</si>
  <si>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</si>
  <si>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</si>
  <si>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</si>
  <si>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</si>
  <si>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</si>
  <si>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</si>
  <si>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</si>
  <si>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</si>
  <si>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</si>
  <si>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</si>
  <si>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</si>
  <si>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</si>
  <si>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</si>
  <si>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</si>
  <si>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</si>
  <si>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</si>
  <si>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</si>
  <si>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</si>
  <si>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</si>
  <si>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</si>
  <si>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</si>
  <si>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</si>
  <si>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</si>
  <si>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</si>
  <si>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</si>
  <si>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</si>
  <si>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</si>
  <si>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</si>
  <si>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</si>
  <si>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</si>
  <si>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</si>
  <si>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</si>
  <si>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</si>
  <si>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</si>
  <si>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</si>
  <si>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</si>
  <si>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</si>
  <si>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</si>
  <si>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</si>
  <si>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</si>
  <si>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</si>
  <si>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</si>
  <si>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</si>
  <si>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</si>
  <si>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</si>
  <si>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</si>
  <si>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</si>
  <si>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</si>
  <si>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</si>
  <si>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</si>
  <si>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</si>
  <si>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</si>
  <si>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</si>
  <si>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</si>
  <si>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</si>
  <si>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</si>
  <si>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</si>
  <si>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</si>
  <si>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</si>
  <si>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</si>
  <si>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</si>
  <si>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</si>
  <si>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</si>
  <si>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</si>
  <si>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</si>
  <si>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</si>
  <si>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</si>
  <si>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</si>
  <si>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</si>
  <si>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</si>
  <si>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</si>
  <si>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</si>
  <si>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</si>
  <si>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</si>
  <si>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</si>
  <si>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</si>
  <si>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</si>
  <si>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</si>
  <si>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</si>
  <si>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</si>
  <si>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</si>
  <si>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</si>
  <si>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</si>
  <si>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</si>
  <si>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</si>
  <si>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</si>
  <si>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</si>
  <si>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</si>
  <si>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</si>
  <si>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</si>
  <si>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</si>
  <si>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</si>
  <si>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</si>
  <si>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</si>
  <si>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</si>
  <si>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</si>
  <si>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</si>
  <si>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</si>
  <si>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</si>
  <si>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</si>
  <si>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</si>
  <si>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</si>
  <si>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</si>
  <si>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</si>
  <si>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</si>
  <si>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</si>
  <si>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</si>
  <si>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</si>
  <si>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</si>
  <si>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</si>
  <si>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</si>
  <si>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</si>
  <si>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</si>
  <si>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</si>
  <si>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</si>
  <si>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</si>
  <si>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</si>
  <si>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</si>
  <si>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</si>
  <si>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</si>
  <si>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</si>
  <si>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</si>
  <si>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</si>
  <si>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</si>
  <si>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</si>
  <si>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</si>
  <si>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</si>
  <si>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</si>
  <si>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</si>
  <si>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</si>
  <si>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</si>
  <si>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</si>
  <si>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</si>
  <si>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</si>
  <si>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</si>
  <si>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</si>
  <si>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</si>
  <si>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</si>
  <si>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</si>
  <si>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</si>
  <si>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</si>
  <si>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</si>
  <si>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</si>
  <si>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</si>
  <si>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</si>
  <si>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</si>
  <si>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</si>
  <si>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</si>
  <si>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</si>
  <si>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</si>
  <si>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</si>
  <si>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</si>
  <si>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</si>
  <si>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</si>
  <si>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</si>
  <si>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</si>
  <si>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</si>
  <si>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</si>
  <si>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</si>
  <si>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</si>
  <si>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</si>
  <si>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</si>
  <si>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</si>
  <si>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</si>
  <si>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</si>
  <si>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</si>
  <si>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</si>
  <si>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</si>
  <si>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</si>
  <si>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</si>
  <si>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</si>
  <si>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</si>
  <si>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</si>
  <si>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</si>
  <si>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</si>
  <si>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</si>
  <si>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</si>
  <si>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</si>
  <si>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</si>
  <si>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</si>
  <si>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</si>
  <si>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</si>
  <si>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</si>
  <si>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</si>
  <si>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</si>
  <si>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</si>
  <si>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</si>
  <si>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</si>
  <si>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</si>
  <si>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</si>
  <si>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</si>
  <si>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</si>
  <si>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</si>
  <si>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</si>
  <si>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</si>
  <si>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</si>
  <si>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</si>
  <si>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</si>
  <si>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</si>
  <si>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</si>
  <si>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</si>
  <si>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</si>
  <si>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</si>
  <si>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</si>
  <si>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</si>
  <si>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</si>
  <si>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</si>
  <si>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</si>
  <si>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</si>
  <si>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</si>
  <si>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</si>
  <si>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</si>
  <si>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</si>
  <si>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</si>
  <si>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</si>
  <si>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</si>
  <si>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</si>
  <si>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</si>
  <si>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</si>
  <si>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</si>
  <si>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</si>
  <si>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</si>
  <si>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</si>
  <si>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</si>
  <si>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</si>
  <si>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</si>
  <si>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</si>
  <si>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</si>
  <si>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</si>
  <si>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</si>
  <si>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</si>
  <si>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</si>
  <si>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</si>
  <si>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</si>
  <si>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</si>
  <si>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</si>
  <si>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</si>
  <si>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</si>
  <si>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</si>
  <si>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</si>
  <si>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</si>
  <si>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</si>
  <si>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</si>
  <si>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</si>
  <si>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</si>
  <si>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</si>
  <si>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</si>
  <si>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</si>
  <si>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</si>
  <si>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</si>
  <si>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</si>
  <si>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</si>
  <si>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</si>
  <si>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</si>
  <si>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</si>
  <si>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</si>
  <si>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</si>
  <si>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</si>
  <si>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</si>
  <si>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</si>
  <si>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</si>
  <si>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</si>
  <si>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</si>
  <si>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</si>
  <si>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</si>
  <si>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</si>
  <si>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</si>
  <si>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</si>
  <si>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</si>
  <si>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</si>
  <si>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</si>
  <si>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</si>
  <si>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</si>
  <si>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</si>
  <si>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</si>
  <si>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</si>
  <si>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</si>
  <si>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</si>
  <si>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</si>
  <si>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</si>
  <si>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</si>
  <si>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</si>
  <si>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</si>
  <si>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</si>
  <si>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</si>
  <si>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</si>
  <si>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</si>
  <si>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</si>
  <si>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</si>
  <si>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</si>
  <si>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</si>
  <si>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</si>
  <si>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</si>
  <si>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</si>
  <si>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</si>
  <si>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</si>
  <si>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</si>
  <si>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</si>
  <si>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</si>
  <si>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</si>
  <si>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</si>
  <si>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</si>
  <si>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</si>
  <si>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</si>
  <si>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</si>
  <si>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</si>
  <si>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</si>
  <si>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</si>
  <si>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</si>
  <si>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</si>
  <si>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</si>
  <si>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</si>
  <si>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</si>
  <si>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</si>
  <si>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</si>
  <si>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</si>
  <si>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</si>
  <si>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</si>
  <si>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</si>
  <si>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</si>
  <si>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</si>
  <si>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</si>
  <si>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</si>
  <si>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</si>
  <si>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</si>
  <si>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</si>
  <si>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</si>
  <si>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</si>
  <si>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</si>
  <si>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</si>
  <si>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</si>
  <si>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</si>
  <si>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</si>
  <si>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</si>
  <si>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</si>
  <si>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</si>
  <si>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</si>
  <si>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</si>
  <si>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</si>
  <si>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</si>
  <si>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</si>
  <si>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</si>
  <si>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</si>
  <si>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</si>
  <si>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</si>
  <si>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</si>
  <si>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</si>
  <si>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</si>
  <si>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</si>
  <si>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</si>
  <si>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</si>
  <si>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</si>
  <si>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</si>
  <si>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</si>
  <si>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</si>
  <si>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</si>
  <si>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</si>
  <si>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</si>
  <si>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</si>
  <si>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</si>
  <si>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</si>
  <si>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</si>
  <si>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</si>
  <si>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</si>
  <si>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</si>
  <si>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</si>
  <si>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</si>
  <si>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</si>
  <si>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</si>
  <si>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</si>
  <si>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</si>
  <si>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</si>
  <si>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</si>
  <si>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</si>
  <si>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</si>
  <si>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</si>
  <si>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</si>
  <si>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</si>
  <si>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</si>
  <si>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</si>
  <si>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</si>
  <si>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</si>
  <si>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</si>
  <si>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</si>
  <si>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</si>
  <si>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</si>
  <si>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</si>
  <si>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</si>
  <si>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</si>
  <si>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</si>
  <si>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</si>
  <si>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</si>
  <si>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</si>
  <si>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</si>
  <si>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</si>
  <si>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</si>
  <si>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</si>
  <si>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</si>
  <si>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</si>
  <si>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</si>
  <si>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</si>
  <si>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</si>
  <si>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</si>
  <si>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</si>
  <si>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</si>
  <si>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</si>
  <si>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</si>
  <si>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</si>
  <si>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</si>
  <si>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</si>
  <si>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</si>
  <si>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</si>
  <si>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</si>
  <si>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</si>
  <si>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</si>
  <si>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</si>
  <si>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</si>
  <si>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</si>
  <si>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</si>
  <si>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</si>
  <si>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</si>
  <si>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</si>
  <si>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</si>
  <si>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</si>
  <si>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</si>
  <si>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</si>
  <si>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</si>
  <si>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</si>
  <si>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</si>
  <si>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</si>
  <si>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</si>
  <si>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</si>
  <si>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</si>
  <si>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</si>
  <si>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</si>
  <si>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</si>
  <si>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</si>
  <si>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</si>
  <si>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</si>
  <si>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</si>
  <si>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</si>
  <si>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</si>
  <si>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</si>
  <si>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</si>
  <si>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</si>
  <si>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</si>
  <si>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</si>
  <si>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</si>
  <si>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</si>
  <si>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</si>
  <si>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</si>
  <si>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</si>
  <si>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</si>
  <si>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</si>
  <si>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</si>
  <si>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</si>
  <si>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</si>
  <si>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</si>
  <si>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</si>
  <si>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</si>
  <si>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</si>
  <si>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</si>
  <si>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</si>
  <si>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</si>
  <si>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</si>
  <si>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</si>
  <si>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</si>
  <si>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</si>
  <si>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</si>
  <si>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</si>
  <si>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</si>
  <si>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</si>
  <si>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</si>
  <si>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</si>
  <si>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</si>
  <si>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</si>
  <si>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</si>
  <si>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</si>
  <si>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</si>
  <si>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</si>
  <si>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</si>
  <si>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</si>
  <si>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</si>
  <si>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</si>
  <si>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</si>
  <si>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</si>
  <si>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</si>
  <si>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</si>
  <si>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</si>
  <si>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</si>
  <si>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</si>
  <si>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</si>
  <si>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</si>
  <si>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</si>
  <si>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</si>
  <si>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</si>
  <si>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</si>
  <si>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</si>
  <si>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</si>
  <si>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</si>
  <si>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</si>
  <si>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</si>
  <si>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</si>
  <si>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</si>
  <si>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</si>
  <si>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</si>
  <si>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</si>
  <si>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</si>
  <si>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</si>
  <si>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</si>
  <si>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</si>
  <si>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</si>
  <si>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</si>
  <si>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</si>
  <si>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</si>
  <si>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</si>
  <si>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</si>
  <si>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</si>
  <si>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</si>
  <si>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</si>
  <si>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</si>
  <si>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</si>
  <si>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</si>
  <si>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</si>
  <si>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</si>
  <si>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</si>
  <si>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</si>
  <si>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</si>
  <si>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</si>
  <si>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</si>
  <si>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</si>
  <si>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</si>
  <si>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</si>
  <si>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</si>
  <si>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</si>
  <si>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</si>
  <si>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</si>
  <si>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</si>
  <si>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</si>
  <si>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</si>
  <si>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</si>
  <si>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</si>
  <si>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REINICIO FALLIDO POR LECTOR</t>
  </si>
  <si>
    <t>LECTOR</t>
  </si>
  <si>
    <t>3336042605</t>
  </si>
  <si>
    <t>3336042460</t>
  </si>
  <si>
    <t>3336042364</t>
  </si>
  <si>
    <t>3336042250</t>
  </si>
  <si>
    <t>3336042231</t>
  </si>
  <si>
    <t>LECTOR VANDALIZADO</t>
  </si>
  <si>
    <t>Lockward, Anubis Doba</t>
  </si>
  <si>
    <t>3336043085</t>
  </si>
  <si>
    <t>3336043068</t>
  </si>
  <si>
    <t>3336043061</t>
  </si>
  <si>
    <t>3336043049</t>
  </si>
  <si>
    <t>3336043046</t>
  </si>
  <si>
    <t>3336043027</t>
  </si>
  <si>
    <t>3336043009</t>
  </si>
  <si>
    <t>3336042991</t>
  </si>
  <si>
    <t>3336042989</t>
  </si>
  <si>
    <t>3336042987</t>
  </si>
  <si>
    <t>3336042973</t>
  </si>
  <si>
    <t>3336042967</t>
  </si>
  <si>
    <t>3336042957</t>
  </si>
  <si>
    <t>3336042955</t>
  </si>
  <si>
    <t>3336042952</t>
  </si>
  <si>
    <t>3336042946</t>
  </si>
  <si>
    <t>3336042923</t>
  </si>
  <si>
    <t>3336042913</t>
  </si>
  <si>
    <t>3336042912</t>
  </si>
  <si>
    <t>3336042799</t>
  </si>
  <si>
    <t>3336042774</t>
  </si>
  <si>
    <t>3336042766</t>
  </si>
  <si>
    <t>GAVETA DE RECHAZO LLENA</t>
  </si>
  <si>
    <t xml:space="preserve">Brioso Luciano, Cristino </t>
  </si>
  <si>
    <t>ReservaC Norte</t>
  </si>
  <si>
    <t>3336043103</t>
  </si>
  <si>
    <t>3336043195</t>
  </si>
  <si>
    <t>3336043200</t>
  </si>
  <si>
    <t>3336043202</t>
  </si>
  <si>
    <t>3336043211</t>
  </si>
  <si>
    <t>3336043220</t>
  </si>
  <si>
    <t>3336043227</t>
  </si>
  <si>
    <t>3336043244</t>
  </si>
  <si>
    <t>3336043319</t>
  </si>
  <si>
    <t>3336043321</t>
  </si>
  <si>
    <t>3336043323</t>
  </si>
  <si>
    <t>3336043325</t>
  </si>
  <si>
    <t>3336043327</t>
  </si>
  <si>
    <t>3336043329</t>
  </si>
  <si>
    <t>3336043330</t>
  </si>
  <si>
    <t>3336043331</t>
  </si>
  <si>
    <t>3336043334</t>
  </si>
  <si>
    <t>3336043337</t>
  </si>
  <si>
    <t>3336043338</t>
  </si>
  <si>
    <t>3336043340</t>
  </si>
  <si>
    <t>3336043344</t>
  </si>
  <si>
    <t>3336043347</t>
  </si>
  <si>
    <t>3336043348</t>
  </si>
  <si>
    <t>3336043351</t>
  </si>
  <si>
    <t>3336043352</t>
  </si>
  <si>
    <t>3336043353</t>
  </si>
  <si>
    <t>3336043356</t>
  </si>
  <si>
    <t>3336043364</t>
  </si>
  <si>
    <t>3336043365</t>
  </si>
  <si>
    <t>3336043368</t>
  </si>
  <si>
    <t>3336043369</t>
  </si>
  <si>
    <t>3336043371</t>
  </si>
  <si>
    <t>3336043372</t>
  </si>
  <si>
    <t>3336043373</t>
  </si>
  <si>
    <t>3336043374</t>
  </si>
  <si>
    <t>3336043377</t>
  </si>
  <si>
    <t>3336043378</t>
  </si>
  <si>
    <t>3336043379</t>
  </si>
  <si>
    <t>3336043380</t>
  </si>
  <si>
    <t xml:space="preserve">Gonzalez Ceballos, Dionisio </t>
  </si>
  <si>
    <t>3336043383</t>
  </si>
  <si>
    <t>3336043384</t>
  </si>
  <si>
    <t>3336043387</t>
  </si>
  <si>
    <t>3336043388</t>
  </si>
  <si>
    <t>3336043389</t>
  </si>
  <si>
    <t>3336043390</t>
  </si>
  <si>
    <t>3336043392</t>
  </si>
  <si>
    <t>3336043393</t>
  </si>
  <si>
    <t>3336043394</t>
  </si>
  <si>
    <t>3336043395</t>
  </si>
  <si>
    <t>3336043396</t>
  </si>
  <si>
    <t>3336043397</t>
  </si>
  <si>
    <t>3336043398</t>
  </si>
  <si>
    <t>3336043399</t>
  </si>
  <si>
    <t>3336043400</t>
  </si>
  <si>
    <t>3336043401</t>
  </si>
  <si>
    <t>3336043403</t>
  </si>
  <si>
    <t>3336043404</t>
  </si>
  <si>
    <t>3336043405</t>
  </si>
  <si>
    <t>3336043406</t>
  </si>
  <si>
    <t>3336043407</t>
  </si>
  <si>
    <t>3336043408</t>
  </si>
  <si>
    <t>3336043409</t>
  </si>
  <si>
    <t>3336043410</t>
  </si>
  <si>
    <t>3336043411</t>
  </si>
  <si>
    <t>3336043412</t>
  </si>
  <si>
    <t>3336043413</t>
  </si>
  <si>
    <t>3336043414</t>
  </si>
  <si>
    <t>3336043449</t>
  </si>
  <si>
    <t>3336043448</t>
  </si>
  <si>
    <t>3336043447</t>
  </si>
  <si>
    <t>3336043446</t>
  </si>
  <si>
    <t>3336043445</t>
  </si>
  <si>
    <t>3336043444</t>
  </si>
  <si>
    <t>3336043443</t>
  </si>
  <si>
    <t>3336043442</t>
  </si>
  <si>
    <t>3336043441</t>
  </si>
  <si>
    <t>3336043440</t>
  </si>
  <si>
    <t>3336043439</t>
  </si>
  <si>
    <t>3336043438</t>
  </si>
  <si>
    <t>3336043437</t>
  </si>
  <si>
    <t>3336043436</t>
  </si>
  <si>
    <t>3336043435</t>
  </si>
  <si>
    <t>3336043434</t>
  </si>
  <si>
    <t>3336043433</t>
  </si>
  <si>
    <t>3336043432</t>
  </si>
  <si>
    <t>3336043430</t>
  </si>
  <si>
    <t>3336043428</t>
  </si>
  <si>
    <t>3336043427</t>
  </si>
  <si>
    <t>3336043426</t>
  </si>
  <si>
    <t>3336043425</t>
  </si>
  <si>
    <t>3336043424</t>
  </si>
  <si>
    <t>3336043423</t>
  </si>
  <si>
    <t>3336043422</t>
  </si>
  <si>
    <t>3336043421</t>
  </si>
  <si>
    <t>3336043420</t>
  </si>
  <si>
    <t>3336043419</t>
  </si>
  <si>
    <t>3336043418</t>
  </si>
  <si>
    <t>3336043416</t>
  </si>
  <si>
    <t>3336043415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</si>
  <si>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</si>
  <si>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</si>
  <si>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</si>
  <si>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</si>
  <si>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</si>
  <si>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</si>
  <si>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</si>
  <si>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</si>
  <si>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</si>
  <si>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</si>
  <si>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</si>
  <si>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</si>
  <si>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</si>
  <si>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</si>
  <si>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</si>
  <si>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</si>
  <si>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</si>
  <si>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</si>
  <si>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</si>
  <si>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</si>
  <si>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</si>
  <si>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</si>
  <si>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</si>
  <si>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</si>
  <si>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</si>
  <si>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</si>
  <si>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</si>
  <si>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</si>
  <si>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</si>
  <si>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</si>
  <si>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</si>
  <si>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</si>
  <si>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3336043505</t>
  </si>
  <si>
    <t>3336043501</t>
  </si>
  <si>
    <t>3336043500</t>
  </si>
  <si>
    <t>3336043494</t>
  </si>
  <si>
    <t>3336043481</t>
  </si>
  <si>
    <t>3336043476</t>
  </si>
  <si>
    <t>3336043474</t>
  </si>
  <si>
    <t>1 Octubre 2021</t>
  </si>
  <si>
    <t xml:space="preserve"> LECTOR</t>
  </si>
  <si>
    <t>3336044137</t>
  </si>
  <si>
    <t>3336044130</t>
  </si>
  <si>
    <t>3336044124</t>
  </si>
  <si>
    <t>3336043875</t>
  </si>
  <si>
    <t>3336043869</t>
  </si>
  <si>
    <t>3336043861</t>
  </si>
  <si>
    <t>3336043854</t>
  </si>
  <si>
    <t>3336043845</t>
  </si>
  <si>
    <t>3336043826</t>
  </si>
  <si>
    <t>3336043819</t>
  </si>
  <si>
    <t>3336043815</t>
  </si>
  <si>
    <t>3336043716</t>
  </si>
  <si>
    <t>3336043709</t>
  </si>
  <si>
    <t>3336043703</t>
  </si>
  <si>
    <t>3336043700</t>
  </si>
  <si>
    <t>3336043684</t>
  </si>
  <si>
    <t>3336043673</t>
  </si>
  <si>
    <t>3336044520</t>
  </si>
  <si>
    <t>3336044509</t>
  </si>
  <si>
    <t>3336044503</t>
  </si>
  <si>
    <t>3336044502</t>
  </si>
  <si>
    <t>3336044498</t>
  </si>
  <si>
    <t>3336044474</t>
  </si>
  <si>
    <t>3336044470</t>
  </si>
  <si>
    <t>3336044467</t>
  </si>
  <si>
    <t>3336044437</t>
  </si>
  <si>
    <t>3336044421</t>
  </si>
  <si>
    <t>3336044418</t>
  </si>
  <si>
    <t>3336044402</t>
  </si>
  <si>
    <t>3336044400</t>
  </si>
  <si>
    <t>3336044396</t>
  </si>
  <si>
    <t>3336044393</t>
  </si>
  <si>
    <t>3336044391</t>
  </si>
  <si>
    <t>3336044390</t>
  </si>
  <si>
    <t>3336044375</t>
  </si>
  <si>
    <t>3336044373</t>
  </si>
  <si>
    <t>3336044369</t>
  </si>
  <si>
    <t>3336044367</t>
  </si>
  <si>
    <t>3336044359</t>
  </si>
  <si>
    <t>3336044356</t>
  </si>
  <si>
    <t>3336044354</t>
  </si>
  <si>
    <t>3336044352</t>
  </si>
  <si>
    <t>3336044350</t>
  </si>
  <si>
    <t>3336044349</t>
  </si>
  <si>
    <t>3336044348</t>
  </si>
  <si>
    <t>3336044347</t>
  </si>
  <si>
    <t>3336044337</t>
  </si>
  <si>
    <t>3336044336</t>
  </si>
  <si>
    <t>3336044329</t>
  </si>
  <si>
    <t>3336044177</t>
  </si>
  <si>
    <t>3336044154</t>
  </si>
  <si>
    <t>3336044145</t>
  </si>
  <si>
    <t xml:space="preserve">GAVETAS VACIAS + GAVETAS FALLANDO </t>
  </si>
  <si>
    <t>GAVETAS VACIAS + GAVETAS FA...</t>
  </si>
  <si>
    <t>GAVETA DE RECHAZO LLENO</t>
  </si>
  <si>
    <t>SIN EFECFTIVO</t>
  </si>
  <si>
    <t>3336044837</t>
  </si>
  <si>
    <t>3336044836</t>
  </si>
  <si>
    <t>3336044835</t>
  </si>
  <si>
    <t>3336044834</t>
  </si>
  <si>
    <t>3336044833</t>
  </si>
  <si>
    <t>3336044832</t>
  </si>
  <si>
    <t>3336044831</t>
  </si>
  <si>
    <t>3336044830</t>
  </si>
  <si>
    <t>3336044829</t>
  </si>
  <si>
    <t>3336044828</t>
  </si>
  <si>
    <t>3336044827</t>
  </si>
  <si>
    <t>3336044826</t>
  </si>
  <si>
    <t>3336044825</t>
  </si>
  <si>
    <t>3336044824</t>
  </si>
  <si>
    <t>3336044823</t>
  </si>
  <si>
    <t>3336044822</t>
  </si>
  <si>
    <t>3336044821</t>
  </si>
  <si>
    <t>3336044820</t>
  </si>
  <si>
    <t>3336044819</t>
  </si>
  <si>
    <t>3336044818</t>
  </si>
  <si>
    <t>3336044817</t>
  </si>
  <si>
    <t>3336044816</t>
  </si>
  <si>
    <t>3336044815</t>
  </si>
  <si>
    <t>3336044814</t>
  </si>
  <si>
    <t>3336044813</t>
  </si>
  <si>
    <t>3336044812</t>
  </si>
  <si>
    <t>3336044811</t>
  </si>
  <si>
    <t>3336044809</t>
  </si>
  <si>
    <t>3336044808</t>
  </si>
  <si>
    <t>3336044807</t>
  </si>
  <si>
    <t>3336044806</t>
  </si>
  <si>
    <t>3336044805</t>
  </si>
  <si>
    <t>3336044804</t>
  </si>
  <si>
    <t>3336044803</t>
  </si>
  <si>
    <t>3336044802</t>
  </si>
  <si>
    <t>3336044800</t>
  </si>
  <si>
    <t>3336044799</t>
  </si>
  <si>
    <t>3336044798</t>
  </si>
  <si>
    <t>3336044797</t>
  </si>
  <si>
    <t>3336044788</t>
  </si>
  <si>
    <t>3336044785</t>
  </si>
  <si>
    <t>3336044749</t>
  </si>
  <si>
    <t>3336044747</t>
  </si>
  <si>
    <t>3336044745</t>
  </si>
  <si>
    <t>3336044742</t>
  </si>
  <si>
    <t>3336044736</t>
  </si>
  <si>
    <t>3336044733</t>
  </si>
  <si>
    <t>3336044728</t>
  </si>
  <si>
    <t>3336044722</t>
  </si>
  <si>
    <t>3336044717</t>
  </si>
  <si>
    <t>3336044715</t>
  </si>
  <si>
    <t>3336044707</t>
  </si>
  <si>
    <t>3336044706</t>
  </si>
  <si>
    <t>3336044702</t>
  </si>
  <si>
    <t>3336044700</t>
  </si>
  <si>
    <t>3336044695</t>
  </si>
  <si>
    <t>3336044693</t>
  </si>
  <si>
    <t>3336044678</t>
  </si>
  <si>
    <t>3336044667</t>
  </si>
  <si>
    <t>3336044655</t>
  </si>
  <si>
    <t>3336044647</t>
  </si>
  <si>
    <t>3336044641</t>
  </si>
  <si>
    <t>3336044640</t>
  </si>
  <si>
    <t>3336044605</t>
  </si>
  <si>
    <t>3336044577</t>
  </si>
  <si>
    <t>3336044574</t>
  </si>
  <si>
    <t>3336044543</t>
  </si>
  <si>
    <t>INHIBIDO</t>
  </si>
  <si>
    <t>Acevedo Dominguez, Victor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</si>
</sst>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5"/>
      <tableStyleElement type="headerRow" dxfId="694"/>
      <tableStyleElement type="totalRow" dxfId="693"/>
      <tableStyleElement type="firstColumn" dxfId="692"/>
      <tableStyleElement type="lastColumn" dxfId="691"/>
      <tableStyleElement type="firstRowStripe" dxfId="690"/>
      <tableStyleElement type="firstColumnStripe" dxfId="6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52171" TargetMode="External"/><Relationship Id="rId18" Type="http://schemas.openxmlformats.org/officeDocument/2006/relationships/hyperlink" Target="http://s460-helpdesk/CAisd/pdmweb.exe?OP=SEARCH+FACTORY=in+SKIPLIST=1+QBE.EQ.id=3752163" TargetMode="External"/><Relationship Id="rId26" Type="http://schemas.openxmlformats.org/officeDocument/2006/relationships/hyperlink" Target="http://s460-helpdesk/CAisd/pdmweb.exe?OP=SEARCH+FACTORY=in+SKIPLIST=1+QBE.EQ.id=3752139" TargetMode="External"/><Relationship Id="rId39" Type="http://schemas.openxmlformats.org/officeDocument/2006/relationships/hyperlink" Target="http://s460-helpdesk/CAisd/pdmweb.exe?OP=SEARCH+FACTORY=in+SKIPLIST=1+QBE.EQ.id=3752026" TargetMode="External"/><Relationship Id="rId21" Type="http://schemas.openxmlformats.org/officeDocument/2006/relationships/hyperlink" Target="http://s460-helpdesk/CAisd/pdmweb.exe?OP=SEARCH+FACTORY=in+SKIPLIST=1+QBE.EQ.id=3752151" TargetMode="External"/><Relationship Id="rId34" Type="http://schemas.openxmlformats.org/officeDocument/2006/relationships/hyperlink" Target="http://s460-helpdesk/CAisd/pdmweb.exe?OP=SEARCH+FACTORY=in+SKIPLIST=1+QBE.EQ.id=3752124" TargetMode="External"/><Relationship Id="rId42" Type="http://schemas.openxmlformats.org/officeDocument/2006/relationships/hyperlink" Target="http://s460-helpdesk/CAisd/pdmweb.exe?OP=SEARCH+FACTORY=in+SKIPLIST=1+QBE.EQ.id=3752001" TargetMode="External"/><Relationship Id="rId47" Type="http://schemas.openxmlformats.org/officeDocument/2006/relationships/hyperlink" Target="http://s460-helpdesk/CAisd/pdmweb.exe?OP=SEARCH+FACTORY=in+SKIPLIST=1+QBE.EQ.id=3752212" TargetMode="External"/><Relationship Id="rId50" Type="http://schemas.openxmlformats.org/officeDocument/2006/relationships/hyperlink" Target="http://s460-helpdesk/CAisd/pdmweb.exe?OP=SEARCH+FACTORY=in+SKIPLIST=1+QBE.EQ.id=3752209" TargetMode="External"/><Relationship Id="rId55" Type="http://schemas.openxmlformats.org/officeDocument/2006/relationships/hyperlink" Target="http://s460-helpdesk/CAisd/pdmweb.exe?OP=SEARCH+FACTORY=in+SKIPLIST=1+QBE.EQ.id=3752204" TargetMode="External"/><Relationship Id="rId63" Type="http://schemas.openxmlformats.org/officeDocument/2006/relationships/hyperlink" Target="http://s460-helpdesk/CAisd/pdmweb.exe?OP=SEARCH+FACTORY=in+SKIPLIST=1+QBE.EQ.id=3752195" TargetMode="External"/><Relationship Id="rId68" Type="http://schemas.openxmlformats.org/officeDocument/2006/relationships/hyperlink" Target="http://s460-helpdesk/CAisd/pdmweb.exe?OP=SEARCH+FACTORY=in+SKIPLIST=1+QBE.EQ.id=3752189" TargetMode="External"/><Relationship Id="rId7" Type="http://schemas.openxmlformats.org/officeDocument/2006/relationships/hyperlink" Target="http://s460-helpdesk/CAisd/pdmweb.exe?OP=SEARCH+FACTORY=in+SKIPLIST=1+QBE.EQ.id=3752179" TargetMode="External"/><Relationship Id="rId71" Type="http://schemas.openxmlformats.org/officeDocument/2006/relationships/hyperlink" Target="http://s460-helpdesk/CAisd/pdmweb.exe?OP=SEARCH+FACTORY=in+SKIPLIST=1+QBE.EQ.id=375218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52167" TargetMode="External"/><Relationship Id="rId29" Type="http://schemas.openxmlformats.org/officeDocument/2006/relationships/hyperlink" Target="http://s460-helpdesk/CAisd/pdmweb.exe?OP=SEARCH+FACTORY=in+SKIPLIST=1+QBE.EQ.id=3752133" TargetMode="External"/><Relationship Id="rId11" Type="http://schemas.openxmlformats.org/officeDocument/2006/relationships/hyperlink" Target="http://s460-helpdesk/CAisd/pdmweb.exe?OP=SEARCH+FACTORY=in+SKIPLIST=1+QBE.EQ.id=3752173" TargetMode="External"/><Relationship Id="rId24" Type="http://schemas.openxmlformats.org/officeDocument/2006/relationships/hyperlink" Target="http://s460-helpdesk/CAisd/pdmweb.exe?OP=SEARCH+FACTORY=in+SKIPLIST=1+QBE.EQ.id=3752146" TargetMode="External"/><Relationship Id="rId32" Type="http://schemas.openxmlformats.org/officeDocument/2006/relationships/hyperlink" Target="http://s460-helpdesk/CAisd/pdmweb.exe?OP=SEARCH+FACTORY=in+SKIPLIST=1+QBE.EQ.id=3752128" TargetMode="External"/><Relationship Id="rId37" Type="http://schemas.openxmlformats.org/officeDocument/2006/relationships/hyperlink" Target="http://s460-helpdesk/CAisd/pdmweb.exe?OP=SEARCH+FACTORY=in+SKIPLIST=1+QBE.EQ.id=3752118" TargetMode="External"/><Relationship Id="rId40" Type="http://schemas.openxmlformats.org/officeDocument/2006/relationships/hyperlink" Target="http://s460-helpdesk/CAisd/pdmweb.exe?OP=SEARCH+FACTORY=in+SKIPLIST=1+QBE.EQ.id=3752019" TargetMode="External"/><Relationship Id="rId45" Type="http://schemas.openxmlformats.org/officeDocument/2006/relationships/hyperlink" Target="http://s460-helpdesk/CAisd/pdmweb.exe?OP=SEARCH+FACTORY=in+SKIPLIST=1+QBE.EQ.id=3751902" TargetMode="External"/><Relationship Id="rId53" Type="http://schemas.openxmlformats.org/officeDocument/2006/relationships/hyperlink" Target="http://s460-helpdesk/CAisd/pdmweb.exe?OP=SEARCH+FACTORY=in+SKIPLIST=1+QBE.EQ.id=3752206" TargetMode="External"/><Relationship Id="rId58" Type="http://schemas.openxmlformats.org/officeDocument/2006/relationships/hyperlink" Target="http://s460-helpdesk/CAisd/pdmweb.exe?OP=SEARCH+FACTORY=in+SKIPLIST=1+QBE.EQ.id=3752200" TargetMode="External"/><Relationship Id="rId66" Type="http://schemas.openxmlformats.org/officeDocument/2006/relationships/hyperlink" Target="http://s460-helpdesk/CAisd/pdmweb.exe?OP=SEARCH+FACTORY=in+SKIPLIST=1+QBE.EQ.id=3752192" TargetMode="External"/><Relationship Id="rId74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52168" TargetMode="External"/><Relationship Id="rId23" Type="http://schemas.openxmlformats.org/officeDocument/2006/relationships/hyperlink" Target="http://s460-helpdesk/CAisd/pdmweb.exe?OP=SEARCH+FACTORY=in+SKIPLIST=1+QBE.EQ.id=3752147" TargetMode="External"/><Relationship Id="rId28" Type="http://schemas.openxmlformats.org/officeDocument/2006/relationships/hyperlink" Target="http://s460-helpdesk/CAisd/pdmweb.exe?OP=SEARCH+FACTORY=in+SKIPLIST=1+QBE.EQ.id=3752136" TargetMode="External"/><Relationship Id="rId36" Type="http://schemas.openxmlformats.org/officeDocument/2006/relationships/hyperlink" Target="http://s460-helpdesk/CAisd/pdmweb.exe?OP=SEARCH+FACTORY=in+SKIPLIST=1+QBE.EQ.id=3752120" TargetMode="External"/><Relationship Id="rId49" Type="http://schemas.openxmlformats.org/officeDocument/2006/relationships/hyperlink" Target="http://s460-helpdesk/CAisd/pdmweb.exe?OP=SEARCH+FACTORY=in+SKIPLIST=1+QBE.EQ.id=3752210" TargetMode="External"/><Relationship Id="rId57" Type="http://schemas.openxmlformats.org/officeDocument/2006/relationships/hyperlink" Target="http://s460-helpdesk/CAisd/pdmweb.exe?OP=SEARCH+FACTORY=in+SKIPLIST=1+QBE.EQ.id=3752202" TargetMode="External"/><Relationship Id="rId61" Type="http://schemas.openxmlformats.org/officeDocument/2006/relationships/hyperlink" Target="http://s460-helpdesk/CAisd/pdmweb.exe?OP=SEARCH+FACTORY=in+SKIPLIST=1+QBE.EQ.id=3752197" TargetMode="External"/><Relationship Id="rId10" Type="http://schemas.openxmlformats.org/officeDocument/2006/relationships/hyperlink" Target="http://s460-helpdesk/CAisd/pdmweb.exe?OP=SEARCH+FACTORY=in+SKIPLIST=1+QBE.EQ.id=3752176" TargetMode="External"/><Relationship Id="rId19" Type="http://schemas.openxmlformats.org/officeDocument/2006/relationships/hyperlink" Target="http://s460-helpdesk/CAisd/pdmweb.exe?OP=SEARCH+FACTORY=in+SKIPLIST=1+QBE.EQ.id=3752155" TargetMode="External"/><Relationship Id="rId31" Type="http://schemas.openxmlformats.org/officeDocument/2006/relationships/hyperlink" Target="http://s460-helpdesk/CAisd/pdmweb.exe?OP=SEARCH+FACTORY=in+SKIPLIST=1+QBE.EQ.id=3752129" TargetMode="External"/><Relationship Id="rId44" Type="http://schemas.openxmlformats.org/officeDocument/2006/relationships/hyperlink" Target="http://s460-helpdesk/CAisd/pdmweb.exe?OP=SEARCH+FACTORY=in+SKIPLIST=1+QBE.EQ.id=3751994" TargetMode="External"/><Relationship Id="rId52" Type="http://schemas.openxmlformats.org/officeDocument/2006/relationships/hyperlink" Target="http://s460-helpdesk/CAisd/pdmweb.exe?OP=SEARCH+FACTORY=in+SKIPLIST=1+QBE.EQ.id=3752207" TargetMode="External"/><Relationship Id="rId60" Type="http://schemas.openxmlformats.org/officeDocument/2006/relationships/hyperlink" Target="http://s460-helpdesk/CAisd/pdmweb.exe?OP=SEARCH+FACTORY=in+SKIPLIST=1+QBE.EQ.id=3752198" TargetMode="External"/><Relationship Id="rId65" Type="http://schemas.openxmlformats.org/officeDocument/2006/relationships/hyperlink" Target="http://s460-helpdesk/CAisd/pdmweb.exe?OP=SEARCH+FACTORY=in+SKIPLIST=1+QBE.EQ.id=3752193" TargetMode="External"/><Relationship Id="rId73" Type="http://schemas.openxmlformats.org/officeDocument/2006/relationships/hyperlink" Target="http://s460-helpdesk/CAisd/pdmweb.exe?OP=SEARCH+FACTORY=in+SKIPLIST=1+QBE.EQ.id=375218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52177" TargetMode="External"/><Relationship Id="rId14" Type="http://schemas.openxmlformats.org/officeDocument/2006/relationships/hyperlink" Target="http://s460-helpdesk/CAisd/pdmweb.exe?OP=SEARCH+FACTORY=in+SKIPLIST=1+QBE.EQ.id=3752170" TargetMode="External"/><Relationship Id="rId22" Type="http://schemas.openxmlformats.org/officeDocument/2006/relationships/hyperlink" Target="http://s460-helpdesk/CAisd/pdmweb.exe?OP=SEARCH+FACTORY=in+SKIPLIST=1+QBE.EQ.id=3752150" TargetMode="External"/><Relationship Id="rId27" Type="http://schemas.openxmlformats.org/officeDocument/2006/relationships/hyperlink" Target="http://s460-helpdesk/CAisd/pdmweb.exe?OP=SEARCH+FACTORY=in+SKIPLIST=1+QBE.EQ.id=3752137" TargetMode="External"/><Relationship Id="rId30" Type="http://schemas.openxmlformats.org/officeDocument/2006/relationships/hyperlink" Target="http://s460-helpdesk/CAisd/pdmweb.exe?OP=SEARCH+FACTORY=in+SKIPLIST=1+QBE.EQ.id=3752130" TargetMode="External"/><Relationship Id="rId35" Type="http://schemas.openxmlformats.org/officeDocument/2006/relationships/hyperlink" Target="http://s460-helpdesk/CAisd/pdmweb.exe?OP=SEARCH+FACTORY=in+SKIPLIST=1+QBE.EQ.id=3752122" TargetMode="External"/><Relationship Id="rId43" Type="http://schemas.openxmlformats.org/officeDocument/2006/relationships/hyperlink" Target="http://s460-helpdesk/CAisd/pdmweb.exe?OP=SEARCH+FACTORY=in+SKIPLIST=1+QBE.EQ.id=3751999" TargetMode="External"/><Relationship Id="rId48" Type="http://schemas.openxmlformats.org/officeDocument/2006/relationships/hyperlink" Target="http://s460-helpdesk/CAisd/pdmweb.exe?OP=SEARCH+FACTORY=in+SKIPLIST=1+QBE.EQ.id=3752211" TargetMode="External"/><Relationship Id="rId56" Type="http://schemas.openxmlformats.org/officeDocument/2006/relationships/hyperlink" Target="http://s460-helpdesk/CAisd/pdmweb.exe?OP=SEARCH+FACTORY=in+SKIPLIST=1+QBE.EQ.id=3752203" TargetMode="External"/><Relationship Id="rId64" Type="http://schemas.openxmlformats.org/officeDocument/2006/relationships/hyperlink" Target="http://s460-helpdesk/CAisd/pdmweb.exe?OP=SEARCH+FACTORY=in+SKIPLIST=1+QBE.EQ.id=3752194" TargetMode="External"/><Relationship Id="rId69" Type="http://schemas.openxmlformats.org/officeDocument/2006/relationships/hyperlink" Target="http://s460-helpdesk/CAisd/pdmweb.exe?OP=SEARCH+FACTORY=in+SKIPLIST=1+QBE.EQ.id=3752188" TargetMode="External"/><Relationship Id="rId8" Type="http://schemas.openxmlformats.org/officeDocument/2006/relationships/hyperlink" Target="http://s460-helpdesk/CAisd/pdmweb.exe?OP=SEARCH+FACTORY=in+SKIPLIST=1+QBE.EQ.id=3752178" TargetMode="External"/><Relationship Id="rId51" Type="http://schemas.openxmlformats.org/officeDocument/2006/relationships/hyperlink" Target="http://s460-helpdesk/CAisd/pdmweb.exe?OP=SEARCH+FACTORY=in+SKIPLIST=1+QBE.EQ.id=3752208" TargetMode="External"/><Relationship Id="rId72" Type="http://schemas.openxmlformats.org/officeDocument/2006/relationships/hyperlink" Target="http://s460-helpdesk/CAisd/pdmweb.exe?OP=SEARCH+FACTORY=in+SKIPLIST=1+QBE.EQ.id=375218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52172" TargetMode="External"/><Relationship Id="rId17" Type="http://schemas.openxmlformats.org/officeDocument/2006/relationships/hyperlink" Target="http://s460-helpdesk/CAisd/pdmweb.exe?OP=SEARCH+FACTORY=in+SKIPLIST=1+QBE.EQ.id=3752164" TargetMode="External"/><Relationship Id="rId25" Type="http://schemas.openxmlformats.org/officeDocument/2006/relationships/hyperlink" Target="http://s460-helpdesk/CAisd/pdmweb.exe?OP=SEARCH+FACTORY=in+SKIPLIST=1+QBE.EQ.id=3752143" TargetMode="External"/><Relationship Id="rId33" Type="http://schemas.openxmlformats.org/officeDocument/2006/relationships/hyperlink" Target="http://s460-helpdesk/CAisd/pdmweb.exe?OP=SEARCH+FACTORY=in+SKIPLIST=1+QBE.EQ.id=3752126" TargetMode="External"/><Relationship Id="rId38" Type="http://schemas.openxmlformats.org/officeDocument/2006/relationships/hyperlink" Target="http://s460-helpdesk/CAisd/pdmweb.exe?OP=SEARCH+FACTORY=in+SKIPLIST=1+QBE.EQ.id=3752043" TargetMode="External"/><Relationship Id="rId46" Type="http://schemas.openxmlformats.org/officeDocument/2006/relationships/hyperlink" Target="http://s460-helpdesk/CAisd/pdmweb.exe?OP=SEARCH+FACTORY=in+SKIPLIST=1+QBE.EQ.id=3752213" TargetMode="External"/><Relationship Id="rId59" Type="http://schemas.openxmlformats.org/officeDocument/2006/relationships/hyperlink" Target="http://s460-helpdesk/CAisd/pdmweb.exe?OP=SEARCH+FACTORY=in+SKIPLIST=1+QBE.EQ.id=3752199" TargetMode="External"/><Relationship Id="rId67" Type="http://schemas.openxmlformats.org/officeDocument/2006/relationships/hyperlink" Target="http://s460-helpdesk/CAisd/pdmweb.exe?OP=SEARCH+FACTORY=in+SKIPLIST=1+QBE.EQ.id=3752191" TargetMode="External"/><Relationship Id="rId20" Type="http://schemas.openxmlformats.org/officeDocument/2006/relationships/hyperlink" Target="http://s460-helpdesk/CAisd/pdmweb.exe?OP=SEARCH+FACTORY=in+SKIPLIST=1+QBE.EQ.id=3752152" TargetMode="External"/><Relationship Id="rId41" Type="http://schemas.openxmlformats.org/officeDocument/2006/relationships/hyperlink" Target="http://s460-helpdesk/CAisd/pdmweb.exe?OP=SEARCH+FACTORY=in+SKIPLIST=1+QBE.EQ.id=3752010" TargetMode="External"/><Relationship Id="rId54" Type="http://schemas.openxmlformats.org/officeDocument/2006/relationships/hyperlink" Target="http://s460-helpdesk/CAisd/pdmweb.exe?OP=SEARCH+FACTORY=in+SKIPLIST=1+QBE.EQ.id=3752205" TargetMode="External"/><Relationship Id="rId62" Type="http://schemas.openxmlformats.org/officeDocument/2006/relationships/hyperlink" Target="http://s460-helpdesk/CAisd/pdmweb.exe?OP=SEARCH+FACTORY=in+SKIPLIST=1+QBE.EQ.id=3752196" TargetMode="External"/><Relationship Id="rId70" Type="http://schemas.openxmlformats.org/officeDocument/2006/relationships/hyperlink" Target="http://s460-helpdesk/CAisd/pdmweb.exe?OP=SEARCH+FACTORY=in+SKIPLIST=1+QBE.EQ.id=375218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107.49858796296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9.72986111111095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30" priority="99428"/>
  </conditionalFormatting>
  <conditionalFormatting sqref="E3">
    <cfRule type="duplicateValues" dxfId="129" priority="121791"/>
  </conditionalFormatting>
  <conditionalFormatting sqref="E3">
    <cfRule type="duplicateValues" dxfId="128" priority="121792"/>
    <cfRule type="duplicateValues" dxfId="127" priority="121793"/>
  </conditionalFormatting>
  <conditionalFormatting sqref="E3">
    <cfRule type="duplicateValues" dxfId="126" priority="121794"/>
    <cfRule type="duplicateValues" dxfId="125" priority="121795"/>
    <cfRule type="duplicateValues" dxfId="124" priority="121796"/>
    <cfRule type="duplicateValues" dxfId="123" priority="121797"/>
  </conditionalFormatting>
  <conditionalFormatting sqref="B3">
    <cfRule type="duplicateValues" dxfId="122" priority="121798"/>
  </conditionalFormatting>
  <conditionalFormatting sqref="E4">
    <cfRule type="duplicateValues" dxfId="121" priority="143"/>
  </conditionalFormatting>
  <conditionalFormatting sqref="E4">
    <cfRule type="duplicateValues" dxfId="120" priority="140"/>
    <cfRule type="duplicateValues" dxfId="119" priority="141"/>
    <cfRule type="duplicateValues" dxfId="118" priority="142"/>
  </conditionalFormatting>
  <conditionalFormatting sqref="E4">
    <cfRule type="duplicateValues" dxfId="117" priority="139"/>
  </conditionalFormatting>
  <conditionalFormatting sqref="E4">
    <cfRule type="duplicateValues" dxfId="116" priority="136"/>
    <cfRule type="duplicateValues" dxfId="115" priority="137"/>
    <cfRule type="duplicateValues" dxfId="114" priority="138"/>
  </conditionalFormatting>
  <conditionalFormatting sqref="B4">
    <cfRule type="duplicateValues" dxfId="113" priority="135"/>
  </conditionalFormatting>
  <conditionalFormatting sqref="E4">
    <cfRule type="duplicateValues" dxfId="112" priority="134"/>
  </conditionalFormatting>
  <conditionalFormatting sqref="B5">
    <cfRule type="duplicateValues" dxfId="111" priority="118"/>
  </conditionalFormatting>
  <conditionalFormatting sqref="E5">
    <cfRule type="duplicateValues" dxfId="110" priority="117"/>
  </conditionalFormatting>
  <conditionalFormatting sqref="E5">
    <cfRule type="duplicateValues" dxfId="109" priority="114"/>
    <cfRule type="duplicateValues" dxfId="108" priority="115"/>
    <cfRule type="duplicateValues" dxfId="107" priority="116"/>
  </conditionalFormatting>
  <conditionalFormatting sqref="E5">
    <cfRule type="duplicateValues" dxfId="106" priority="113"/>
  </conditionalFormatting>
  <conditionalFormatting sqref="E5">
    <cfRule type="duplicateValues" dxfId="105" priority="110"/>
    <cfRule type="duplicateValues" dxfId="104" priority="111"/>
    <cfRule type="duplicateValues" dxfId="103" priority="112"/>
  </conditionalFormatting>
  <conditionalFormatting sqref="E5">
    <cfRule type="duplicateValues" dxfId="102" priority="109"/>
  </conditionalFormatting>
  <conditionalFormatting sqref="E7">
    <cfRule type="duplicateValues" dxfId="101" priority="62"/>
  </conditionalFormatting>
  <conditionalFormatting sqref="E7">
    <cfRule type="duplicateValues" dxfId="100" priority="60"/>
    <cfRule type="duplicateValues" dxfId="99" priority="61"/>
  </conditionalFormatting>
  <conditionalFormatting sqref="E7">
    <cfRule type="duplicateValues" dxfId="98" priority="57"/>
    <cfRule type="duplicateValues" dxfId="97" priority="58"/>
    <cfRule type="duplicateValues" dxfId="96" priority="59"/>
  </conditionalFormatting>
  <conditionalFormatting sqref="E7">
    <cfRule type="duplicateValues" dxfId="95" priority="53"/>
    <cfRule type="duplicateValues" dxfId="94" priority="54"/>
    <cfRule type="duplicateValues" dxfId="93" priority="55"/>
    <cfRule type="duplicateValues" dxfId="92" priority="56"/>
  </conditionalFormatting>
  <conditionalFormatting sqref="B7">
    <cfRule type="duplicateValues" dxfId="91" priority="52"/>
  </conditionalFormatting>
  <conditionalFormatting sqref="B7">
    <cfRule type="duplicateValues" dxfId="90" priority="50"/>
    <cfRule type="duplicateValues" dxfId="89" priority="51"/>
  </conditionalFormatting>
  <conditionalFormatting sqref="E8">
    <cfRule type="duplicateValues" dxfId="88" priority="49"/>
  </conditionalFormatting>
  <conditionalFormatting sqref="E8">
    <cfRule type="duplicateValues" dxfId="87" priority="48"/>
  </conditionalFormatting>
  <conditionalFormatting sqref="B8">
    <cfRule type="duplicateValues" dxfId="86" priority="47"/>
  </conditionalFormatting>
  <conditionalFormatting sqref="E8">
    <cfRule type="duplicateValues" dxfId="85" priority="46"/>
  </conditionalFormatting>
  <conditionalFormatting sqref="B8">
    <cfRule type="duplicateValues" dxfId="84" priority="45"/>
  </conditionalFormatting>
  <conditionalFormatting sqref="E8">
    <cfRule type="duplicateValues" dxfId="83" priority="44"/>
  </conditionalFormatting>
  <conditionalFormatting sqref="E9">
    <cfRule type="duplicateValues" dxfId="82" priority="33"/>
    <cfRule type="duplicateValues" dxfId="81" priority="34"/>
    <cfRule type="duplicateValues" dxfId="80" priority="35"/>
    <cfRule type="duplicateValues" dxfId="79" priority="36"/>
  </conditionalFormatting>
  <conditionalFormatting sqref="B9">
    <cfRule type="duplicateValues" dxfId="78" priority="130254"/>
  </conditionalFormatting>
  <conditionalFormatting sqref="E6">
    <cfRule type="duplicateValues" dxfId="77" priority="130256"/>
  </conditionalFormatting>
  <conditionalFormatting sqref="B6">
    <cfRule type="duplicateValues" dxfId="76" priority="130257"/>
  </conditionalFormatting>
  <conditionalFormatting sqref="B6">
    <cfRule type="duplicateValues" dxfId="75" priority="130258"/>
    <cfRule type="duplicateValues" dxfId="74" priority="130259"/>
    <cfRule type="duplicateValues" dxfId="73" priority="130260"/>
  </conditionalFormatting>
  <conditionalFormatting sqref="E6">
    <cfRule type="duplicateValues" dxfId="72" priority="130261"/>
    <cfRule type="duplicateValues" dxfId="71" priority="130262"/>
  </conditionalFormatting>
  <conditionalFormatting sqref="E6">
    <cfRule type="duplicateValues" dxfId="70" priority="130263"/>
    <cfRule type="duplicateValues" dxfId="69" priority="130264"/>
    <cfRule type="duplicateValues" dxfId="68" priority="130265"/>
  </conditionalFormatting>
  <conditionalFormatting sqref="E6">
    <cfRule type="duplicateValues" dxfId="67" priority="130266"/>
    <cfRule type="duplicateValues" dxfId="66" priority="130267"/>
    <cfRule type="duplicateValues" dxfId="65" priority="130268"/>
    <cfRule type="duplicateValues" dxfId="64" priority="130269"/>
  </conditionalFormatting>
  <conditionalFormatting sqref="B10">
    <cfRule type="duplicateValues" dxfId="63" priority="148812"/>
  </conditionalFormatting>
  <conditionalFormatting sqref="E10">
    <cfRule type="duplicateValues" dxfId="62" priority="148813"/>
  </conditionalFormatting>
  <conditionalFormatting sqref="E11:E12">
    <cfRule type="duplicateValues" dxfId="61" priority="26"/>
  </conditionalFormatting>
  <conditionalFormatting sqref="E11:E12">
    <cfRule type="duplicateValues" dxfId="60" priority="25"/>
  </conditionalFormatting>
  <conditionalFormatting sqref="E11:E12">
    <cfRule type="duplicateValues" dxfId="59" priority="23"/>
    <cfRule type="duplicateValues" dxfId="58" priority="24"/>
  </conditionalFormatting>
  <conditionalFormatting sqref="E11:E12">
    <cfRule type="duplicateValues" dxfId="57" priority="20"/>
    <cfRule type="duplicateValues" dxfId="56" priority="21"/>
    <cfRule type="duplicateValues" dxfId="55" priority="22"/>
  </conditionalFormatting>
  <conditionalFormatting sqref="B11:B12">
    <cfRule type="duplicateValues" dxfId="54" priority="18"/>
    <cfRule type="duplicateValues" dxfId="53" priority="19"/>
  </conditionalFormatting>
  <conditionalFormatting sqref="B11:B12">
    <cfRule type="duplicateValues" dxfId="52" priority="17"/>
  </conditionalFormatting>
  <conditionalFormatting sqref="B11:B12">
    <cfRule type="duplicateValues" dxfId="51" priority="14"/>
    <cfRule type="duplicateValues" dxfId="50" priority="15"/>
    <cfRule type="duplicateValues" dxfId="49" priority="16"/>
  </conditionalFormatting>
  <conditionalFormatting sqref="E13">
    <cfRule type="duplicateValues" dxfId="48" priority="13"/>
  </conditionalFormatting>
  <conditionalFormatting sqref="E13">
    <cfRule type="duplicateValues" dxfId="47" priority="12"/>
  </conditionalFormatting>
  <conditionalFormatting sqref="E13">
    <cfRule type="duplicateValues" dxfId="46" priority="10"/>
    <cfRule type="duplicateValues" dxfId="45" priority="11"/>
  </conditionalFormatting>
  <conditionalFormatting sqref="E13">
    <cfRule type="duplicateValues" dxfId="44" priority="7"/>
    <cfRule type="duplicateValues" dxfId="43" priority="8"/>
    <cfRule type="duplicateValues" dxfId="42" priority="9"/>
  </conditionalFormatting>
  <conditionalFormatting sqref="B13">
    <cfRule type="duplicateValues" dxfId="41" priority="5"/>
    <cfRule type="duplicateValues" dxfId="40" priority="6"/>
  </conditionalFormatting>
  <conditionalFormatting sqref="B13">
    <cfRule type="duplicateValues" dxfId="39" priority="4"/>
  </conditionalFormatting>
  <conditionalFormatting sqref="B13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8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5" priority="12"/>
  </conditionalFormatting>
  <conditionalFormatting sqref="B1:B810 B823:B1048576">
    <cfRule type="duplicateValues" dxfId="34" priority="11"/>
  </conditionalFormatting>
  <conditionalFormatting sqref="A811:A814">
    <cfRule type="duplicateValues" dxfId="33" priority="10"/>
  </conditionalFormatting>
  <conditionalFormatting sqref="B811:B814">
    <cfRule type="duplicateValues" dxfId="32" priority="9"/>
  </conditionalFormatting>
  <conditionalFormatting sqref="A823:A1048576 A1:A814">
    <cfRule type="duplicateValues" dxfId="31" priority="8"/>
  </conditionalFormatting>
  <conditionalFormatting sqref="A815:A821">
    <cfRule type="duplicateValues" dxfId="30" priority="7"/>
  </conditionalFormatting>
  <conditionalFormatting sqref="B815:B821">
    <cfRule type="duplicateValues" dxfId="29" priority="6"/>
  </conditionalFormatting>
  <conditionalFormatting sqref="A815:A821">
    <cfRule type="duplicateValues" dxfId="28" priority="5"/>
  </conditionalFormatting>
  <conditionalFormatting sqref="A822">
    <cfRule type="duplicateValues" dxfId="27" priority="4"/>
  </conditionalFormatting>
  <conditionalFormatting sqref="A822">
    <cfRule type="duplicateValues" dxfId="26" priority="2"/>
  </conditionalFormatting>
  <conditionalFormatting sqref="B822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2043"/>
  <sheetViews>
    <sheetView tabSelected="1" zoomScale="85" zoomScaleNormal="85" workbookViewId="0">
      <pane ySplit="4" topLeftCell="A130" activePane="bottomLeft" state="frozen"/>
      <selection pane="bottomLeft" activeCell="J139" sqref="J139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2799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ht="18" x14ac:dyDescent="0.25">
      <c r="A5" s="141" t="str">
        <f>VLOOKUP(E5,'LISTADO ATM'!$A$2:$C$901,3,0)</f>
        <v>SUR</v>
      </c>
      <c r="B5" s="154">
        <v>3336041340</v>
      </c>
      <c r="C5" s="94">
        <v>44468.55364583333</v>
      </c>
      <c r="D5" s="94" t="s">
        <v>2174</v>
      </c>
      <c r="E5" s="156">
        <v>584</v>
      </c>
      <c r="F5" s="154" t="str">
        <f>VLOOKUP(E5,VIP!$A$2:$O16569,2,0)</f>
        <v>DRBR404</v>
      </c>
      <c r="G5" s="141" t="str">
        <f>VLOOKUP(E5,'LISTADO ATM'!$A$2:$B$900,2,0)</f>
        <v xml:space="preserve">ATM Oficina San Cristóbal I </v>
      </c>
      <c r="H5" s="141" t="str">
        <f>VLOOKUP(E5,VIP!$A$2:$O21530,7,FALSE)</f>
        <v>Si</v>
      </c>
      <c r="I5" s="141" t="str">
        <f>VLOOKUP(E5,VIP!$A$2:$O13495,8,FALSE)</f>
        <v>Si</v>
      </c>
      <c r="J5" s="141" t="str">
        <f>VLOOKUP(E5,VIP!$A$2:$O13445,8,FALSE)</f>
        <v>Si</v>
      </c>
      <c r="K5" s="141" t="str">
        <f>VLOOKUP(E5,VIP!$A$2:$O17019,6,0)</f>
        <v>SI</v>
      </c>
      <c r="L5" s="153" t="s">
        <v>2800</v>
      </c>
      <c r="M5" s="93" t="s">
        <v>2437</v>
      </c>
      <c r="N5" s="93" t="s">
        <v>2622</v>
      </c>
      <c r="O5" s="141" t="s">
        <v>2445</v>
      </c>
      <c r="P5" s="153"/>
      <c r="Q5" s="93" t="s">
        <v>2626</v>
      </c>
    </row>
    <row r="6" spans="1:17" ht="18" x14ac:dyDescent="0.25">
      <c r="A6" s="141" t="str">
        <f>VLOOKUP(E6,'LISTADO ATM'!$A$2:$C$901,3,0)</f>
        <v>DISTRITO NACIONAL</v>
      </c>
      <c r="B6" s="154" t="s">
        <v>2650</v>
      </c>
      <c r="C6" s="94">
        <v>44469.601053240738</v>
      </c>
      <c r="D6" s="94" t="s">
        <v>2174</v>
      </c>
      <c r="E6" s="156">
        <v>10</v>
      </c>
      <c r="F6" s="154" t="str">
        <f>VLOOKUP(E6,VIP!$A$2:$O16540,2,0)</f>
        <v>DRBR010</v>
      </c>
      <c r="G6" s="141" t="str">
        <f>VLOOKUP(E6,'LISTADO ATM'!$A$2:$B$900,2,0)</f>
        <v xml:space="preserve">ATM Ministerio Salud Pública </v>
      </c>
      <c r="H6" s="141" t="str">
        <f>VLOOKUP(E6,VIP!$A$2:$O21501,7,FALSE)</f>
        <v>Si</v>
      </c>
      <c r="I6" s="141" t="str">
        <f>VLOOKUP(E6,VIP!$A$2:$O13466,8,FALSE)</f>
        <v>Si</v>
      </c>
      <c r="J6" s="141" t="str">
        <f>VLOOKUP(E6,VIP!$A$2:$O13416,8,FALSE)</f>
        <v>Si</v>
      </c>
      <c r="K6" s="141" t="str">
        <f>VLOOKUP(E6,VIP!$A$2:$O16990,6,0)</f>
        <v>NO</v>
      </c>
      <c r="L6" s="153" t="s">
        <v>2212</v>
      </c>
      <c r="M6" s="161" t="s">
        <v>2530</v>
      </c>
      <c r="N6" s="93" t="s">
        <v>2622</v>
      </c>
      <c r="O6" s="141" t="s">
        <v>2445</v>
      </c>
      <c r="P6" s="153"/>
      <c r="Q6" s="162">
        <v>44470.627569444441</v>
      </c>
    </row>
    <row r="7" spans="1:17" ht="18" x14ac:dyDescent="0.25">
      <c r="A7" s="141" t="str">
        <f>VLOOKUP(E7,'LISTADO ATM'!$A$2:$C$901,3,0)</f>
        <v>ESTE</v>
      </c>
      <c r="B7" s="154" t="s">
        <v>2733</v>
      </c>
      <c r="C7" s="94">
        <v>44470.105196759258</v>
      </c>
      <c r="D7" s="94" t="s">
        <v>2174</v>
      </c>
      <c r="E7" s="156">
        <v>28</v>
      </c>
      <c r="F7" s="154" t="str">
        <f>VLOOKUP(E7,VIP!$A$2:$O16566,2,0)</f>
        <v>DRBR028</v>
      </c>
      <c r="G7" s="141" t="str">
        <f>VLOOKUP(E7,'LISTADO ATM'!$A$2:$B$900,2,0)</f>
        <v>ATM UNP Cabeza de Toro</v>
      </c>
      <c r="H7" s="141" t="str">
        <f>VLOOKUP(E7,VIP!$A$2:$O21527,7,FALSE)</f>
        <v>N/A</v>
      </c>
      <c r="I7" s="141" t="str">
        <f>VLOOKUP(E7,VIP!$A$2:$O13492,8,FALSE)</f>
        <v>N/A</v>
      </c>
      <c r="J7" s="141" t="str">
        <f>VLOOKUP(E7,VIP!$A$2:$O13442,8,FALSE)</f>
        <v>N/A</v>
      </c>
      <c r="K7" s="141" t="str">
        <f>VLOOKUP(E7,VIP!$A$2:$O17016,6,0)</f>
        <v>N/A</v>
      </c>
      <c r="L7" s="153" t="s">
        <v>2212</v>
      </c>
      <c r="M7" s="161" t="s">
        <v>2530</v>
      </c>
      <c r="N7" s="93" t="s">
        <v>2443</v>
      </c>
      <c r="O7" s="141" t="s">
        <v>2445</v>
      </c>
      <c r="P7" s="153"/>
      <c r="Q7" s="162">
        <v>44470.643472222226</v>
      </c>
    </row>
    <row r="8" spans="1:17" ht="18" x14ac:dyDescent="0.25">
      <c r="A8" s="141" t="str">
        <f>VLOOKUP(E8,'LISTADO ATM'!$A$2:$C$901,3,0)</f>
        <v>DISTRITO NACIONAL</v>
      </c>
      <c r="B8" s="154" t="s">
        <v>2646</v>
      </c>
      <c r="C8" s="94">
        <v>44469.609467592592</v>
      </c>
      <c r="D8" s="94" t="s">
        <v>2174</v>
      </c>
      <c r="E8" s="156">
        <v>35</v>
      </c>
      <c r="F8" s="154" t="str">
        <f>VLOOKUP(E8,VIP!$A$2:$O16544,2,0)</f>
        <v>DRBR035</v>
      </c>
      <c r="G8" s="141" t="str">
        <f>VLOOKUP(E8,'LISTADO ATM'!$A$2:$B$900,2,0)</f>
        <v xml:space="preserve">ATM Dirección General de Aduanas I </v>
      </c>
      <c r="H8" s="141" t="str">
        <f>VLOOKUP(E8,VIP!$A$2:$O21505,7,FALSE)</f>
        <v>Si</v>
      </c>
      <c r="I8" s="141" t="str">
        <f>VLOOKUP(E8,VIP!$A$2:$O13470,8,FALSE)</f>
        <v>Si</v>
      </c>
      <c r="J8" s="141" t="str">
        <f>VLOOKUP(E8,VIP!$A$2:$O13420,8,FALSE)</f>
        <v>Si</v>
      </c>
      <c r="K8" s="141" t="str">
        <f>VLOOKUP(E8,VIP!$A$2:$O16994,6,0)</f>
        <v>NO</v>
      </c>
      <c r="L8" s="153" t="s">
        <v>2212</v>
      </c>
      <c r="M8" s="161" t="s">
        <v>2530</v>
      </c>
      <c r="N8" s="93" t="s">
        <v>2622</v>
      </c>
      <c r="O8" s="141" t="s">
        <v>2445</v>
      </c>
      <c r="P8" s="153"/>
      <c r="Q8" s="162">
        <v>44470.628472222219</v>
      </c>
    </row>
    <row r="9" spans="1:17" ht="18" x14ac:dyDescent="0.25">
      <c r="A9" s="141" t="str">
        <f>VLOOKUP(E9,'LISTADO ATM'!$A$2:$C$901,3,0)</f>
        <v>NORTE</v>
      </c>
      <c r="B9" s="154" t="s">
        <v>2732</v>
      </c>
      <c r="C9" s="94">
        <v>44470.107048611113</v>
      </c>
      <c r="D9" s="94" t="s">
        <v>2175</v>
      </c>
      <c r="E9" s="156">
        <v>76</v>
      </c>
      <c r="F9" s="154" t="str">
        <f>VLOOKUP(E9,VIP!$A$2:$O16429,2,0)</f>
        <v>DRBR076</v>
      </c>
      <c r="G9" s="141" t="str">
        <f>VLOOKUP(E9,'LISTADO ATM'!$A$2:$B$900,2,0)</f>
        <v xml:space="preserve">ATM Casa Nelson (Puerto Plata) </v>
      </c>
      <c r="H9" s="141" t="str">
        <f>VLOOKUP(E9,VIP!$A$2:$O21390,7,FALSE)</f>
        <v>Si</v>
      </c>
      <c r="I9" s="141" t="str">
        <f>VLOOKUP(E9,VIP!$A$2:$O13355,8,FALSE)</f>
        <v>Si</v>
      </c>
      <c r="J9" s="141" t="str">
        <f>VLOOKUP(E9,VIP!$A$2:$O13305,8,FALSE)</f>
        <v>Si</v>
      </c>
      <c r="K9" s="141" t="str">
        <f>VLOOKUP(E9,VIP!$A$2:$O16879,6,0)</f>
        <v>NO</v>
      </c>
      <c r="L9" s="153" t="s">
        <v>2212</v>
      </c>
      <c r="M9" s="161" t="s">
        <v>2530</v>
      </c>
      <c r="N9" s="93" t="s">
        <v>2443</v>
      </c>
      <c r="O9" s="141" t="s">
        <v>2623</v>
      </c>
      <c r="P9" s="153"/>
      <c r="Q9" s="162">
        <v>44470.438402777778</v>
      </c>
    </row>
    <row r="10" spans="1:17" ht="18" x14ac:dyDescent="0.25">
      <c r="A10" s="141" t="str">
        <f>VLOOKUP(E10,'LISTADO ATM'!$A$2:$C$901,3,0)</f>
        <v>DISTRITO NACIONAL</v>
      </c>
      <c r="B10" s="154" t="s">
        <v>2655</v>
      </c>
      <c r="C10" s="94">
        <v>44469.520833333336</v>
      </c>
      <c r="D10" s="94" t="s">
        <v>2174</v>
      </c>
      <c r="E10" s="156">
        <v>224</v>
      </c>
      <c r="F10" s="154" t="str">
        <f>VLOOKUP(E10,VIP!$A$2:$O16537,2,0)</f>
        <v>DRBR224</v>
      </c>
      <c r="G10" s="141" t="str">
        <f>VLOOKUP(E10,'LISTADO ATM'!$A$2:$B$900,2,0)</f>
        <v xml:space="preserve">ATM S/M Nacional El Millón (Núñez de Cáceres) </v>
      </c>
      <c r="H10" s="141" t="str">
        <f>VLOOKUP(E10,VIP!$A$2:$O21498,7,FALSE)</f>
        <v>Si</v>
      </c>
      <c r="I10" s="141" t="str">
        <f>VLOOKUP(E10,VIP!$A$2:$O13463,8,FALSE)</f>
        <v>Si</v>
      </c>
      <c r="J10" s="141" t="str">
        <f>VLOOKUP(E10,VIP!$A$2:$O13413,8,FALSE)</f>
        <v>Si</v>
      </c>
      <c r="K10" s="141" t="str">
        <f>VLOOKUP(E10,VIP!$A$2:$O16987,6,0)</f>
        <v>SI</v>
      </c>
      <c r="L10" s="153" t="s">
        <v>2212</v>
      </c>
      <c r="M10" s="161" t="s">
        <v>2530</v>
      </c>
      <c r="N10" s="93" t="s">
        <v>2622</v>
      </c>
      <c r="O10" s="141" t="s">
        <v>2445</v>
      </c>
      <c r="P10" s="153"/>
      <c r="Q10" s="162">
        <v>44470.634375000001</v>
      </c>
    </row>
    <row r="11" spans="1:17" ht="18" x14ac:dyDescent="0.25">
      <c r="A11" s="141" t="str">
        <f>VLOOKUP(E11,'LISTADO ATM'!$A$2:$C$901,3,0)</f>
        <v>DISTRITO NACIONAL</v>
      </c>
      <c r="B11" s="154" t="s">
        <v>2740</v>
      </c>
      <c r="C11" s="94">
        <v>44470.084039351852</v>
      </c>
      <c r="D11" s="94" t="s">
        <v>2174</v>
      </c>
      <c r="E11" s="156">
        <v>232</v>
      </c>
      <c r="F11" s="154" t="str">
        <f>VLOOKUP(E11,VIP!$A$2:$O16559,2,0)</f>
        <v>DRBR232</v>
      </c>
      <c r="G11" s="141" t="str">
        <f>VLOOKUP(E11,'LISTADO ATM'!$A$2:$B$900,2,0)</f>
        <v xml:space="preserve">ATM S/M Nacional Charles de Gaulle </v>
      </c>
      <c r="H11" s="141" t="str">
        <f>VLOOKUP(E11,VIP!$A$2:$O21520,7,FALSE)</f>
        <v>Si</v>
      </c>
      <c r="I11" s="141" t="str">
        <f>VLOOKUP(E11,VIP!$A$2:$O13485,8,FALSE)</f>
        <v>Si</v>
      </c>
      <c r="J11" s="141" t="str">
        <f>VLOOKUP(E11,VIP!$A$2:$O13435,8,FALSE)</f>
        <v>Si</v>
      </c>
      <c r="K11" s="141" t="str">
        <f>VLOOKUP(E11,VIP!$A$2:$O17009,6,0)</f>
        <v>SI</v>
      </c>
      <c r="L11" s="153" t="s">
        <v>2212</v>
      </c>
      <c r="M11" s="161" t="s">
        <v>2530</v>
      </c>
      <c r="N11" s="93" t="s">
        <v>2443</v>
      </c>
      <c r="O11" s="141" t="s">
        <v>2445</v>
      </c>
      <c r="P11" s="153"/>
      <c r="Q11" s="162">
        <v>44470.643935185188</v>
      </c>
    </row>
    <row r="12" spans="1:17" ht="18" x14ac:dyDescent="0.25">
      <c r="A12" s="141" t="str">
        <f>VLOOKUP(E12,'LISTADO ATM'!$A$2:$C$901,3,0)</f>
        <v>NORTE</v>
      </c>
      <c r="B12" s="154" t="s">
        <v>2743</v>
      </c>
      <c r="C12" s="94">
        <v>44470.074988425928</v>
      </c>
      <c r="D12" s="94" t="s">
        <v>2175</v>
      </c>
      <c r="E12" s="156">
        <v>290</v>
      </c>
      <c r="F12" s="154" t="str">
        <f>VLOOKUP(E12,VIP!$A$2:$O16557,2,0)</f>
        <v>DRBR290</v>
      </c>
      <c r="G12" s="141" t="str">
        <f>VLOOKUP(E12,'LISTADO ATM'!$A$2:$B$900,2,0)</f>
        <v xml:space="preserve">ATM Oficina San Francisco de Macorís </v>
      </c>
      <c r="H12" s="141" t="str">
        <f>VLOOKUP(E12,VIP!$A$2:$O21518,7,FALSE)</f>
        <v>Si</v>
      </c>
      <c r="I12" s="141" t="str">
        <f>VLOOKUP(E12,VIP!$A$2:$O13483,8,FALSE)</f>
        <v>Si</v>
      </c>
      <c r="J12" s="141" t="str">
        <f>VLOOKUP(E12,VIP!$A$2:$O13433,8,FALSE)</f>
        <v>Si</v>
      </c>
      <c r="K12" s="141" t="str">
        <f>VLOOKUP(E12,VIP!$A$2:$O17007,6,0)</f>
        <v>NO</v>
      </c>
      <c r="L12" s="153" t="s">
        <v>2212</v>
      </c>
      <c r="M12" s="161" t="s">
        <v>2530</v>
      </c>
      <c r="N12" s="93" t="s">
        <v>2443</v>
      </c>
      <c r="O12" s="141" t="s">
        <v>2623</v>
      </c>
      <c r="P12" s="153"/>
      <c r="Q12" s="162">
        <v>44470.640381944446</v>
      </c>
    </row>
    <row r="13" spans="1:17" ht="18" x14ac:dyDescent="0.25">
      <c r="A13" s="141" t="str">
        <f>VLOOKUP(E13,'LISTADO ATM'!$A$2:$C$901,3,0)</f>
        <v>NORTE</v>
      </c>
      <c r="B13" s="154" t="s">
        <v>2736</v>
      </c>
      <c r="C13" s="94">
        <v>44470.093657407408</v>
      </c>
      <c r="D13" s="94" t="s">
        <v>2175</v>
      </c>
      <c r="E13" s="156">
        <v>397</v>
      </c>
      <c r="F13" s="154" t="str">
        <f>VLOOKUP(E13,VIP!$A$2:$O16563,2,0)</f>
        <v>DRBR397</v>
      </c>
      <c r="G13" s="141" t="str">
        <f>VLOOKUP(E13,'LISTADO ATM'!$A$2:$B$900,2,0)</f>
        <v xml:space="preserve">ATM Autobanco San Francisco de Macoris </v>
      </c>
      <c r="H13" s="141" t="str">
        <f>VLOOKUP(E13,VIP!$A$2:$O21524,7,FALSE)</f>
        <v>Si</v>
      </c>
      <c r="I13" s="141" t="str">
        <f>VLOOKUP(E13,VIP!$A$2:$O13489,8,FALSE)</f>
        <v>Si</v>
      </c>
      <c r="J13" s="141" t="str">
        <f>VLOOKUP(E13,VIP!$A$2:$O13439,8,FALSE)</f>
        <v>Si</v>
      </c>
      <c r="K13" s="141" t="str">
        <f>VLOOKUP(E13,VIP!$A$2:$O17013,6,0)</f>
        <v>NO</v>
      </c>
      <c r="L13" s="153" t="s">
        <v>2212</v>
      </c>
      <c r="M13" s="161" t="s">
        <v>2530</v>
      </c>
      <c r="N13" s="93" t="s">
        <v>2443</v>
      </c>
      <c r="O13" s="141" t="s">
        <v>2623</v>
      </c>
      <c r="P13" s="153"/>
      <c r="Q13" s="162">
        <v>44470.643472222226</v>
      </c>
    </row>
    <row r="14" spans="1:17" ht="18" x14ac:dyDescent="0.25">
      <c r="A14" s="141" t="str">
        <f>VLOOKUP(E14,'LISTADO ATM'!$A$2:$C$901,3,0)</f>
        <v>ESTE</v>
      </c>
      <c r="B14" s="154" t="s">
        <v>2698</v>
      </c>
      <c r="C14" s="94">
        <v>44469.864016203705</v>
      </c>
      <c r="D14" s="94" t="s">
        <v>2174</v>
      </c>
      <c r="E14" s="156">
        <v>399</v>
      </c>
      <c r="F14" s="154" t="str">
        <f>VLOOKUP(E14,VIP!$A$2:$O16427,2,0)</f>
        <v>DRBR399</v>
      </c>
      <c r="G14" s="141" t="str">
        <f>VLOOKUP(E14,'LISTADO ATM'!$A$2:$B$900,2,0)</f>
        <v xml:space="preserve">ATM Oficina La Romana II </v>
      </c>
      <c r="H14" s="141" t="str">
        <f>VLOOKUP(E14,VIP!$A$2:$O21388,7,FALSE)</f>
        <v>Si</v>
      </c>
      <c r="I14" s="141" t="str">
        <f>VLOOKUP(E14,VIP!$A$2:$O13353,8,FALSE)</f>
        <v>Si</v>
      </c>
      <c r="J14" s="141" t="str">
        <f>VLOOKUP(E14,VIP!$A$2:$O13303,8,FALSE)</f>
        <v>Si</v>
      </c>
      <c r="K14" s="141" t="str">
        <f>VLOOKUP(E14,VIP!$A$2:$O16877,6,0)</f>
        <v>NO</v>
      </c>
      <c r="L14" s="153" t="s">
        <v>2212</v>
      </c>
      <c r="M14" s="161" t="s">
        <v>2530</v>
      </c>
      <c r="N14" s="93" t="s">
        <v>2443</v>
      </c>
      <c r="O14" s="141" t="s">
        <v>2445</v>
      </c>
      <c r="P14" s="153"/>
      <c r="Q14" s="162">
        <v>44470.434074074074</v>
      </c>
    </row>
    <row r="15" spans="1:17" ht="18" x14ac:dyDescent="0.25">
      <c r="A15" s="141" t="str">
        <f>VLOOKUP(E15,'LISTADO ATM'!$A$2:$C$901,3,0)</f>
        <v>DISTRITO NACIONAL</v>
      </c>
      <c r="B15" s="154" t="s">
        <v>2741</v>
      </c>
      <c r="C15" s="94">
        <v>44470.082951388889</v>
      </c>
      <c r="D15" s="94" t="s">
        <v>2174</v>
      </c>
      <c r="E15" s="156">
        <v>488</v>
      </c>
      <c r="F15" s="154" t="str">
        <f>VLOOKUP(E15,VIP!$A$2:$O16558,2,0)</f>
        <v>DRBR488</v>
      </c>
      <c r="G15" s="141" t="str">
        <f>VLOOKUP(E15,'LISTADO ATM'!$A$2:$B$900,2,0)</f>
        <v xml:space="preserve">ATM Aeropuerto El Higuero </v>
      </c>
      <c r="H15" s="141" t="str">
        <f>VLOOKUP(E15,VIP!$A$2:$O21519,7,FALSE)</f>
        <v>Si</v>
      </c>
      <c r="I15" s="141" t="str">
        <f>VLOOKUP(E15,VIP!$A$2:$O13484,8,FALSE)</f>
        <v>Si</v>
      </c>
      <c r="J15" s="141" t="str">
        <f>VLOOKUP(E15,VIP!$A$2:$O13434,8,FALSE)</f>
        <v>Si</v>
      </c>
      <c r="K15" s="141" t="str">
        <f>VLOOKUP(E15,VIP!$A$2:$O17008,6,0)</f>
        <v>NO</v>
      </c>
      <c r="L15" s="153" t="s">
        <v>2212</v>
      </c>
      <c r="M15" s="161" t="s">
        <v>2530</v>
      </c>
      <c r="N15" s="93" t="s">
        <v>2443</v>
      </c>
      <c r="O15" s="141" t="s">
        <v>2445</v>
      </c>
      <c r="P15" s="153"/>
      <c r="Q15" s="162">
        <v>44470.643692129626</v>
      </c>
    </row>
    <row r="16" spans="1:17" ht="18" x14ac:dyDescent="0.25">
      <c r="A16" s="141" t="str">
        <f>VLOOKUP(E16,'LISTADO ATM'!$A$2:$C$901,3,0)</f>
        <v>NORTE</v>
      </c>
      <c r="B16" s="154" t="s">
        <v>2748</v>
      </c>
      <c r="C16" s="94">
        <v>44470.043113425927</v>
      </c>
      <c r="D16" s="94" t="s">
        <v>2175</v>
      </c>
      <c r="E16" s="156">
        <v>518</v>
      </c>
      <c r="F16" s="154" t="str">
        <f>VLOOKUP(E16,VIP!$A$2:$O16553,2,0)</f>
        <v>DRBR518</v>
      </c>
      <c r="G16" s="141" t="str">
        <f>VLOOKUP(E16,'LISTADO ATM'!$A$2:$B$900,2,0)</f>
        <v xml:space="preserve">ATM Autobanco Los Alamos </v>
      </c>
      <c r="H16" s="141" t="str">
        <f>VLOOKUP(E16,VIP!$A$2:$O21514,7,FALSE)</f>
        <v>Si</v>
      </c>
      <c r="I16" s="141" t="str">
        <f>VLOOKUP(E16,VIP!$A$2:$O13479,8,FALSE)</f>
        <v>Si</v>
      </c>
      <c r="J16" s="141" t="str">
        <f>VLOOKUP(E16,VIP!$A$2:$O13429,8,FALSE)</f>
        <v>Si</v>
      </c>
      <c r="K16" s="141" t="str">
        <f>VLOOKUP(E16,VIP!$A$2:$O17003,6,0)</f>
        <v>NO</v>
      </c>
      <c r="L16" s="153" t="s">
        <v>2212</v>
      </c>
      <c r="M16" s="161" t="s">
        <v>2530</v>
      </c>
      <c r="N16" s="93" t="s">
        <v>2443</v>
      </c>
      <c r="O16" s="141" t="s">
        <v>2623</v>
      </c>
      <c r="P16" s="153"/>
      <c r="Q16" s="162">
        <v>44470.643530092595</v>
      </c>
    </row>
    <row r="17" spans="1:17" ht="18" x14ac:dyDescent="0.25">
      <c r="A17" s="141" t="str">
        <f>VLOOKUP(E17,'LISTADO ATM'!$A$2:$C$901,3,0)</f>
        <v>NORTE</v>
      </c>
      <c r="B17" s="154" t="s">
        <v>2742</v>
      </c>
      <c r="C17" s="94">
        <v>44470.08016203704</v>
      </c>
      <c r="D17" s="94" t="s">
        <v>2175</v>
      </c>
      <c r="E17" s="156">
        <v>528</v>
      </c>
      <c r="F17" s="154" t="str">
        <f>VLOOKUP(E17,VIP!$A$2:$O16428,2,0)</f>
        <v>DRBR284</v>
      </c>
      <c r="G17" s="141" t="str">
        <f>VLOOKUP(E17,'LISTADO ATM'!$A$2:$B$900,2,0)</f>
        <v xml:space="preserve">ATM Ferretería Ochoa (Santiago) </v>
      </c>
      <c r="H17" s="141" t="str">
        <f>VLOOKUP(E17,VIP!$A$2:$O21389,7,FALSE)</f>
        <v>Si</v>
      </c>
      <c r="I17" s="141" t="str">
        <f>VLOOKUP(E17,VIP!$A$2:$O13354,8,FALSE)</f>
        <v>Si</v>
      </c>
      <c r="J17" s="141" t="str">
        <f>VLOOKUP(E17,VIP!$A$2:$O13304,8,FALSE)</f>
        <v>Si</v>
      </c>
      <c r="K17" s="141" t="str">
        <f>VLOOKUP(E17,VIP!$A$2:$O16878,6,0)</f>
        <v>NO</v>
      </c>
      <c r="L17" s="153" t="s">
        <v>2212</v>
      </c>
      <c r="M17" s="161" t="s">
        <v>2530</v>
      </c>
      <c r="N17" s="93" t="s">
        <v>2443</v>
      </c>
      <c r="O17" s="141" t="s">
        <v>2623</v>
      </c>
      <c r="P17" s="153"/>
      <c r="Q17" s="162">
        <v>44470.358807870369</v>
      </c>
    </row>
    <row r="18" spans="1:17" ht="18" x14ac:dyDescent="0.25">
      <c r="A18" s="141" t="str">
        <f>VLOOKUP(E18,'LISTADO ATM'!$A$2:$C$901,3,0)</f>
        <v>DISTRITO NACIONAL</v>
      </c>
      <c r="B18" s="154" t="s">
        <v>2642</v>
      </c>
      <c r="C18" s="94">
        <v>44469.614502314813</v>
      </c>
      <c r="D18" s="94" t="s">
        <v>2174</v>
      </c>
      <c r="E18" s="156">
        <v>567</v>
      </c>
      <c r="F18" s="154" t="str">
        <f>VLOOKUP(E18,VIP!$A$2:$O16548,2,0)</f>
        <v>DRBR015</v>
      </c>
      <c r="G18" s="141" t="str">
        <f>VLOOKUP(E18,'LISTADO ATM'!$A$2:$B$900,2,0)</f>
        <v xml:space="preserve">ATM Oficina Máximo Gómez </v>
      </c>
      <c r="H18" s="141" t="str">
        <f>VLOOKUP(E18,VIP!$A$2:$O21509,7,FALSE)</f>
        <v>Si</v>
      </c>
      <c r="I18" s="141" t="str">
        <f>VLOOKUP(E18,VIP!$A$2:$O13474,8,FALSE)</f>
        <v>Si</v>
      </c>
      <c r="J18" s="141" t="str">
        <f>VLOOKUP(E18,VIP!$A$2:$O13424,8,FALSE)</f>
        <v>Si</v>
      </c>
      <c r="K18" s="141" t="str">
        <f>VLOOKUP(E18,VIP!$A$2:$O16998,6,0)</f>
        <v>NO</v>
      </c>
      <c r="L18" s="153" t="s">
        <v>2212</v>
      </c>
      <c r="M18" s="161" t="s">
        <v>2530</v>
      </c>
      <c r="N18" s="93" t="s">
        <v>2622</v>
      </c>
      <c r="O18" s="141" t="s">
        <v>2445</v>
      </c>
      <c r="P18" s="153"/>
      <c r="Q18" s="162">
        <v>44470.639097222222</v>
      </c>
    </row>
    <row r="19" spans="1:17" ht="18" x14ac:dyDescent="0.25">
      <c r="A19" s="141" t="str">
        <f>VLOOKUP(E19,'LISTADO ATM'!$A$2:$C$901,3,0)</f>
        <v>DISTRITO NACIONAL</v>
      </c>
      <c r="B19" s="154" t="s">
        <v>2648</v>
      </c>
      <c r="C19" s="94">
        <v>44469.602916666663</v>
      </c>
      <c r="D19" s="94" t="s">
        <v>2174</v>
      </c>
      <c r="E19" s="156">
        <v>902</v>
      </c>
      <c r="F19" s="154" t="str">
        <f>VLOOKUP(E19,VIP!$A$2:$O16542,2,0)</f>
        <v>DRBR16A</v>
      </c>
      <c r="G19" s="141" t="str">
        <f>VLOOKUP(E19,'LISTADO ATM'!$A$2:$B$900,2,0)</f>
        <v xml:space="preserve">ATM Oficina Plaza Florida </v>
      </c>
      <c r="H19" s="141" t="str">
        <f>VLOOKUP(E19,VIP!$A$2:$O21503,7,FALSE)</f>
        <v>Si</v>
      </c>
      <c r="I19" s="141" t="str">
        <f>VLOOKUP(E19,VIP!$A$2:$O13468,8,FALSE)</f>
        <v>Si</v>
      </c>
      <c r="J19" s="141" t="str">
        <f>VLOOKUP(E19,VIP!$A$2:$O13418,8,FALSE)</f>
        <v>Si</v>
      </c>
      <c r="K19" s="141" t="str">
        <f>VLOOKUP(E19,VIP!$A$2:$O16992,6,0)</f>
        <v>NO</v>
      </c>
      <c r="L19" s="153" t="s">
        <v>2212</v>
      </c>
      <c r="M19" s="161" t="s">
        <v>2530</v>
      </c>
      <c r="N19" s="93" t="s">
        <v>2622</v>
      </c>
      <c r="O19" s="141" t="s">
        <v>2445</v>
      </c>
      <c r="P19" s="153"/>
      <c r="Q19" s="162">
        <v>44470.631122685183</v>
      </c>
    </row>
    <row r="20" spans="1:17" ht="18" x14ac:dyDescent="0.25">
      <c r="A20" s="141" t="str">
        <f>VLOOKUP(E20,'LISTADO ATM'!$A$2:$C$901,3,0)</f>
        <v>DISTRITO NACIONAL</v>
      </c>
      <c r="B20" s="154" t="s">
        <v>2731</v>
      </c>
      <c r="C20" s="94">
        <v>44470.10833333333</v>
      </c>
      <c r="D20" s="94" t="s">
        <v>2174</v>
      </c>
      <c r="E20" s="156">
        <v>915</v>
      </c>
      <c r="F20" s="154" t="str">
        <f>VLOOKUP(E20,VIP!$A$2:$O16567,2,0)</f>
        <v>DRBR24F</v>
      </c>
      <c r="G20" s="141" t="str">
        <f>VLOOKUP(E20,'LISTADO ATM'!$A$2:$B$900,2,0)</f>
        <v xml:space="preserve">ATM Multicentro La Sirena Aut. Duarte </v>
      </c>
      <c r="H20" s="141" t="str">
        <f>VLOOKUP(E20,VIP!$A$2:$O21528,7,FALSE)</f>
        <v>Si</v>
      </c>
      <c r="I20" s="141" t="str">
        <f>VLOOKUP(E20,VIP!$A$2:$O13493,8,FALSE)</f>
        <v>Si</v>
      </c>
      <c r="J20" s="141" t="str">
        <f>VLOOKUP(E20,VIP!$A$2:$O13443,8,FALSE)</f>
        <v>Si</v>
      </c>
      <c r="K20" s="141" t="str">
        <f>VLOOKUP(E20,VIP!$A$2:$O17017,6,0)</f>
        <v>SI</v>
      </c>
      <c r="L20" s="153" t="s">
        <v>2212</v>
      </c>
      <c r="M20" s="161" t="s">
        <v>2530</v>
      </c>
      <c r="N20" s="93" t="s">
        <v>2443</v>
      </c>
      <c r="O20" s="141" t="s">
        <v>2445</v>
      </c>
      <c r="P20" s="153"/>
      <c r="Q20" s="162">
        <v>44470.642928240741</v>
      </c>
    </row>
    <row r="21" spans="1:17" ht="18" x14ac:dyDescent="0.25">
      <c r="A21" s="141" t="str">
        <f>VLOOKUP(E21,'LISTADO ATM'!$A$2:$C$901,3,0)</f>
        <v>NORTE</v>
      </c>
      <c r="B21" s="154" t="s">
        <v>2734</v>
      </c>
      <c r="C21" s="94">
        <v>44470.102210648147</v>
      </c>
      <c r="D21" s="94" t="s">
        <v>2175</v>
      </c>
      <c r="E21" s="156">
        <v>926</v>
      </c>
      <c r="F21" s="154" t="str">
        <f>VLOOKUP(E21,VIP!$A$2:$O16565,2,0)</f>
        <v>DRBR926</v>
      </c>
      <c r="G21" s="141" t="str">
        <f>VLOOKUP(E21,'LISTADO ATM'!$A$2:$B$900,2,0)</f>
        <v>ATM S/M Juan Cepin</v>
      </c>
      <c r="H21" s="141" t="str">
        <f>VLOOKUP(E21,VIP!$A$2:$O21526,7,FALSE)</f>
        <v>N/A</v>
      </c>
      <c r="I21" s="141" t="str">
        <f>VLOOKUP(E21,VIP!$A$2:$O13491,8,FALSE)</f>
        <v>N/A</v>
      </c>
      <c r="J21" s="141" t="str">
        <f>VLOOKUP(E21,VIP!$A$2:$O13441,8,FALSE)</f>
        <v>N/A</v>
      </c>
      <c r="K21" s="141" t="str">
        <f>VLOOKUP(E21,VIP!$A$2:$O17015,6,0)</f>
        <v>N/A</v>
      </c>
      <c r="L21" s="153" t="s">
        <v>2212</v>
      </c>
      <c r="M21" s="161" t="s">
        <v>2530</v>
      </c>
      <c r="N21" s="93" t="s">
        <v>2443</v>
      </c>
      <c r="O21" s="141" t="s">
        <v>2623</v>
      </c>
      <c r="P21" s="153"/>
      <c r="Q21" s="162">
        <v>44470.65115740741</v>
      </c>
    </row>
    <row r="22" spans="1:17" ht="18" x14ac:dyDescent="0.25">
      <c r="A22" s="141" t="str">
        <f>VLOOKUP(E22,'LISTADO ATM'!$A$2:$C$901,3,0)</f>
        <v>DISTRITO NACIONAL</v>
      </c>
      <c r="B22" s="154" t="s">
        <v>2643</v>
      </c>
      <c r="C22" s="94">
        <v>44469.613865740743</v>
      </c>
      <c r="D22" s="94" t="s">
        <v>2174</v>
      </c>
      <c r="E22" s="156">
        <v>952</v>
      </c>
      <c r="F22" s="154" t="str">
        <f>VLOOKUP(E22,VIP!$A$2:$O16547,2,0)</f>
        <v>DRBR16L</v>
      </c>
      <c r="G22" s="141" t="str">
        <f>VLOOKUP(E22,'LISTADO ATM'!$A$2:$B$900,2,0)</f>
        <v xml:space="preserve">ATM Alvarez Rivas </v>
      </c>
      <c r="H22" s="141" t="str">
        <f>VLOOKUP(E22,VIP!$A$2:$O21508,7,FALSE)</f>
        <v>Si</v>
      </c>
      <c r="I22" s="141" t="str">
        <f>VLOOKUP(E22,VIP!$A$2:$O13473,8,FALSE)</f>
        <v>Si</v>
      </c>
      <c r="J22" s="141" t="str">
        <f>VLOOKUP(E22,VIP!$A$2:$O13423,8,FALSE)</f>
        <v>Si</v>
      </c>
      <c r="K22" s="141" t="str">
        <f>VLOOKUP(E22,VIP!$A$2:$O16997,6,0)</f>
        <v>NO</v>
      </c>
      <c r="L22" s="153" t="s">
        <v>2212</v>
      </c>
      <c r="M22" s="161" t="s">
        <v>2530</v>
      </c>
      <c r="N22" s="93" t="s">
        <v>2622</v>
      </c>
      <c r="O22" s="141" t="s">
        <v>2445</v>
      </c>
      <c r="P22" s="153"/>
      <c r="Q22" s="162">
        <v>44470.642500000002</v>
      </c>
    </row>
    <row r="23" spans="1:17" ht="18" x14ac:dyDescent="0.25">
      <c r="A23" s="141" t="str">
        <f>VLOOKUP(E23,'LISTADO ATM'!$A$2:$C$901,3,0)</f>
        <v>DISTRITO NACIONAL</v>
      </c>
      <c r="B23" s="154" t="s">
        <v>2745</v>
      </c>
      <c r="C23" s="94">
        <v>44470.072002314817</v>
      </c>
      <c r="D23" s="94" t="s">
        <v>2174</v>
      </c>
      <c r="E23" s="156">
        <v>953</v>
      </c>
      <c r="F23" s="154" t="str">
        <f>VLOOKUP(E23,VIP!$A$2:$O16555,2,0)</f>
        <v>DRBR01I</v>
      </c>
      <c r="G23" s="141" t="str">
        <f>VLOOKUP(E23,'LISTADO ATM'!$A$2:$B$900,2,0)</f>
        <v xml:space="preserve">ATM Estafeta Dirección General de Pasaportes/Migración </v>
      </c>
      <c r="H23" s="141" t="str">
        <f>VLOOKUP(E23,VIP!$A$2:$O21516,7,FALSE)</f>
        <v>Si</v>
      </c>
      <c r="I23" s="141" t="str">
        <f>VLOOKUP(E23,VIP!$A$2:$O13481,8,FALSE)</f>
        <v>Si</v>
      </c>
      <c r="J23" s="141" t="str">
        <f>VLOOKUP(E23,VIP!$A$2:$O13431,8,FALSE)</f>
        <v>Si</v>
      </c>
      <c r="K23" s="141" t="str">
        <f>VLOOKUP(E23,VIP!$A$2:$O17005,6,0)</f>
        <v>No</v>
      </c>
      <c r="L23" s="153" t="s">
        <v>2212</v>
      </c>
      <c r="M23" s="161" t="s">
        <v>2530</v>
      </c>
      <c r="N23" s="93" t="s">
        <v>2443</v>
      </c>
      <c r="O23" s="141" t="s">
        <v>2445</v>
      </c>
      <c r="P23" s="153"/>
      <c r="Q23" s="162">
        <v>44470.643993055557</v>
      </c>
    </row>
    <row r="24" spans="1:17" ht="18" x14ac:dyDescent="0.25">
      <c r="A24" s="141" t="str">
        <f>VLOOKUP(E24,'LISTADO ATM'!$A$2:$C$901,3,0)</f>
        <v>DISTRITO NACIONAL</v>
      </c>
      <c r="B24" s="154" t="s">
        <v>2735</v>
      </c>
      <c r="C24" s="94">
        <v>44470.096238425926</v>
      </c>
      <c r="D24" s="94" t="s">
        <v>2174</v>
      </c>
      <c r="E24" s="156">
        <v>18</v>
      </c>
      <c r="F24" s="154" t="str">
        <f>VLOOKUP(E24,VIP!$A$2:$O16564,2,0)</f>
        <v>DRBR018</v>
      </c>
      <c r="G24" s="141" t="str">
        <f>VLOOKUP(E24,'LISTADO ATM'!$A$2:$B$900,2,0)</f>
        <v xml:space="preserve">ATM Oficina Haina Occidental I </v>
      </c>
      <c r="H24" s="141" t="str">
        <f>VLOOKUP(E24,VIP!$A$2:$O21525,7,FALSE)</f>
        <v>Si</v>
      </c>
      <c r="I24" s="141" t="str">
        <f>VLOOKUP(E24,VIP!$A$2:$O13490,8,FALSE)</f>
        <v>Si</v>
      </c>
      <c r="J24" s="141" t="str">
        <f>VLOOKUP(E24,VIP!$A$2:$O13440,8,FALSE)</f>
        <v>Si</v>
      </c>
      <c r="K24" s="141" t="str">
        <f>VLOOKUP(E24,VIP!$A$2:$O17014,6,0)</f>
        <v>SI</v>
      </c>
      <c r="L24" s="153" t="s">
        <v>2212</v>
      </c>
      <c r="M24" s="93" t="s">
        <v>2437</v>
      </c>
      <c r="N24" s="93" t="s">
        <v>2443</v>
      </c>
      <c r="O24" s="141" t="s">
        <v>2445</v>
      </c>
      <c r="P24" s="153"/>
      <c r="Q24" s="93" t="s">
        <v>2212</v>
      </c>
    </row>
    <row r="25" spans="1:17" ht="18" x14ac:dyDescent="0.25">
      <c r="A25" s="141" t="str">
        <f>VLOOKUP(E25,'LISTADO ATM'!$A$2:$C$901,3,0)</f>
        <v>DISTRITO NACIONAL</v>
      </c>
      <c r="B25" s="154" t="s">
        <v>2739</v>
      </c>
      <c r="C25" s="94">
        <v>44470.086030092592</v>
      </c>
      <c r="D25" s="94" t="s">
        <v>2174</v>
      </c>
      <c r="E25" s="156">
        <v>34</v>
      </c>
      <c r="F25" s="154" t="str">
        <f>VLOOKUP(E25,VIP!$A$2:$O16560,2,0)</f>
        <v>DRBR034</v>
      </c>
      <c r="G25" s="141" t="str">
        <f>VLOOKUP(E25,'LISTADO ATM'!$A$2:$B$900,2,0)</f>
        <v xml:space="preserve">ATM Plaza de la Salud </v>
      </c>
      <c r="H25" s="141" t="str">
        <f>VLOOKUP(E25,VIP!$A$2:$O21521,7,FALSE)</f>
        <v>Si</v>
      </c>
      <c r="I25" s="141" t="str">
        <f>VLOOKUP(E25,VIP!$A$2:$O13486,8,FALSE)</f>
        <v>Si</v>
      </c>
      <c r="J25" s="141" t="str">
        <f>VLOOKUP(E25,VIP!$A$2:$O13436,8,FALSE)</f>
        <v>Si</v>
      </c>
      <c r="K25" s="141" t="str">
        <f>VLOOKUP(E25,VIP!$A$2:$O17010,6,0)</f>
        <v>NO</v>
      </c>
      <c r="L25" s="153" t="s">
        <v>2212</v>
      </c>
      <c r="M25" s="93" t="s">
        <v>2437</v>
      </c>
      <c r="N25" s="93" t="s">
        <v>2443</v>
      </c>
      <c r="O25" s="141" t="s">
        <v>2445</v>
      </c>
      <c r="P25" s="153"/>
      <c r="Q25" s="93" t="s">
        <v>2212</v>
      </c>
    </row>
    <row r="26" spans="1:17" ht="18" x14ac:dyDescent="0.25">
      <c r="A26" s="141" t="str">
        <f>VLOOKUP(E26,'LISTADO ATM'!$A$2:$C$901,3,0)</f>
        <v>DISTRITO NACIONAL</v>
      </c>
      <c r="B26" s="154" t="s">
        <v>2649</v>
      </c>
      <c r="C26" s="94">
        <v>44469.602395833332</v>
      </c>
      <c r="D26" s="94" t="s">
        <v>2174</v>
      </c>
      <c r="E26" s="156">
        <v>37</v>
      </c>
      <c r="F26" s="154" t="str">
        <f>VLOOKUP(E26,VIP!$A$2:$O16541,2,0)</f>
        <v>DRBR037</v>
      </c>
      <c r="G26" s="141" t="str">
        <f>VLOOKUP(E26,'LISTADO ATM'!$A$2:$B$900,2,0)</f>
        <v xml:space="preserve">ATM Oficina Villa Mella </v>
      </c>
      <c r="H26" s="141" t="str">
        <f>VLOOKUP(E26,VIP!$A$2:$O21502,7,FALSE)</f>
        <v>Si</v>
      </c>
      <c r="I26" s="141" t="str">
        <f>VLOOKUP(E26,VIP!$A$2:$O13467,8,FALSE)</f>
        <v>Si</v>
      </c>
      <c r="J26" s="141" t="str">
        <f>VLOOKUP(E26,VIP!$A$2:$O13417,8,FALSE)</f>
        <v>Si</v>
      </c>
      <c r="K26" s="141" t="str">
        <f>VLOOKUP(E26,VIP!$A$2:$O16991,6,0)</f>
        <v>SI</v>
      </c>
      <c r="L26" s="153" t="s">
        <v>2212</v>
      </c>
      <c r="M26" s="161" t="s">
        <v>2530</v>
      </c>
      <c r="N26" s="93" t="s">
        <v>2622</v>
      </c>
      <c r="O26" s="141" t="s">
        <v>2445</v>
      </c>
      <c r="P26" s="153"/>
      <c r="Q26" s="162">
        <v>44470.959027777775</v>
      </c>
    </row>
    <row r="27" spans="1:17" ht="18" x14ac:dyDescent="0.25">
      <c r="A27" s="141" t="str">
        <f>VLOOKUP(E27,'LISTADO ATM'!$A$2:$C$901,3,0)</f>
        <v>SUR</v>
      </c>
      <c r="B27" s="154" t="s">
        <v>2631</v>
      </c>
      <c r="C27" s="94">
        <v>44469.385046296295</v>
      </c>
      <c r="D27" s="94" t="s">
        <v>2174</v>
      </c>
      <c r="E27" s="156">
        <v>48</v>
      </c>
      <c r="F27" s="154" t="str">
        <f>VLOOKUP(E27,VIP!$A$2:$O16535,2,0)</f>
        <v>DRBR048</v>
      </c>
      <c r="G27" s="141" t="str">
        <f>VLOOKUP(E27,'LISTADO ATM'!$A$2:$B$900,2,0)</f>
        <v xml:space="preserve">ATM Autoservicio Neiba I </v>
      </c>
      <c r="H27" s="141" t="str">
        <f>VLOOKUP(E27,VIP!$A$2:$O21496,7,FALSE)</f>
        <v>Si</v>
      </c>
      <c r="I27" s="141" t="str">
        <f>VLOOKUP(E27,VIP!$A$2:$O13461,8,FALSE)</f>
        <v>Si</v>
      </c>
      <c r="J27" s="141" t="str">
        <f>VLOOKUP(E27,VIP!$A$2:$O13411,8,FALSE)</f>
        <v>Si</v>
      </c>
      <c r="K27" s="141" t="str">
        <f>VLOOKUP(E27,VIP!$A$2:$O16985,6,0)</f>
        <v>SI</v>
      </c>
      <c r="L27" s="153" t="s">
        <v>2212</v>
      </c>
      <c r="M27" s="93" t="s">
        <v>2437</v>
      </c>
      <c r="N27" s="93" t="s">
        <v>2443</v>
      </c>
      <c r="O27" s="141" t="s">
        <v>2445</v>
      </c>
      <c r="P27" s="153"/>
      <c r="Q27" s="93" t="s">
        <v>2212</v>
      </c>
    </row>
    <row r="28" spans="1:17" ht="18" x14ac:dyDescent="0.25">
      <c r="A28" s="141" t="str">
        <f>VLOOKUP(E28,'LISTADO ATM'!$A$2:$C$901,3,0)</f>
        <v>DISTRITO NACIONAL</v>
      </c>
      <c r="B28" s="154" t="s">
        <v>2847</v>
      </c>
      <c r="C28" s="94">
        <v>44470.541122685187</v>
      </c>
      <c r="D28" s="94" t="s">
        <v>2174</v>
      </c>
      <c r="E28" s="156">
        <v>192</v>
      </c>
      <c r="F28" s="154" t="str">
        <f>VLOOKUP(E28,VIP!$A$2:$O16496,2,0)</f>
        <v>DRBR192</v>
      </c>
      <c r="G28" s="141" t="str">
        <f>VLOOKUP(E28,'LISTADO ATM'!$A$2:$B$900,2,0)</f>
        <v xml:space="preserve">ATM Autobanco Luperón II </v>
      </c>
      <c r="H28" s="141" t="str">
        <f>VLOOKUP(E28,VIP!$A$2:$O21457,7,FALSE)</f>
        <v>Si</v>
      </c>
      <c r="I28" s="141" t="str">
        <f>VLOOKUP(E28,VIP!$A$2:$O13422,8,FALSE)</f>
        <v>Si</v>
      </c>
      <c r="J28" s="141" t="str">
        <f>VLOOKUP(E28,VIP!$A$2:$O13372,8,FALSE)</f>
        <v>Si</v>
      </c>
      <c r="K28" s="141" t="str">
        <f>VLOOKUP(E28,VIP!$A$2:$O16946,6,0)</f>
        <v>NO</v>
      </c>
      <c r="L28" s="153" t="s">
        <v>2212</v>
      </c>
      <c r="M28" s="93" t="s">
        <v>2437</v>
      </c>
      <c r="N28" s="93" t="s">
        <v>2622</v>
      </c>
      <c r="O28" s="141" t="s">
        <v>2445</v>
      </c>
      <c r="P28" s="153"/>
      <c r="Q28" s="93" t="s">
        <v>2212</v>
      </c>
    </row>
    <row r="29" spans="1:17" ht="18" x14ac:dyDescent="0.25">
      <c r="A29" s="141" t="str">
        <f>VLOOKUP(E29,'LISTADO ATM'!$A$2:$C$901,3,0)</f>
        <v>DISTRITO NACIONAL</v>
      </c>
      <c r="B29" s="154" t="s">
        <v>2744</v>
      </c>
      <c r="C29" s="94">
        <v>44470.073611111111</v>
      </c>
      <c r="D29" s="94" t="s">
        <v>2174</v>
      </c>
      <c r="E29" s="156">
        <v>194</v>
      </c>
      <c r="F29" s="154" t="str">
        <f>VLOOKUP(E29,VIP!$A$2:$O16556,2,0)</f>
        <v>DRBR194</v>
      </c>
      <c r="G29" s="141" t="str">
        <f>VLOOKUP(E29,'LISTADO ATM'!$A$2:$B$900,2,0)</f>
        <v xml:space="preserve">ATM UNP Pantoja </v>
      </c>
      <c r="H29" s="141" t="str">
        <f>VLOOKUP(E29,VIP!$A$2:$O21517,7,FALSE)</f>
        <v>Si</v>
      </c>
      <c r="I29" s="141" t="str">
        <f>VLOOKUP(E29,VIP!$A$2:$O13482,8,FALSE)</f>
        <v>No</v>
      </c>
      <c r="J29" s="141" t="str">
        <f>VLOOKUP(E29,VIP!$A$2:$O13432,8,FALSE)</f>
        <v>No</v>
      </c>
      <c r="K29" s="141" t="str">
        <f>VLOOKUP(E29,VIP!$A$2:$O17006,6,0)</f>
        <v>NO</v>
      </c>
      <c r="L29" s="153" t="s">
        <v>2212</v>
      </c>
      <c r="M29" s="93" t="s">
        <v>2437</v>
      </c>
      <c r="N29" s="93" t="s">
        <v>2443</v>
      </c>
      <c r="O29" s="141" t="s">
        <v>2445</v>
      </c>
      <c r="P29" s="153"/>
      <c r="Q29" s="93" t="s">
        <v>2212</v>
      </c>
    </row>
    <row r="30" spans="1:17" ht="18" x14ac:dyDescent="0.25">
      <c r="A30" s="141" t="str">
        <f>VLOOKUP(E30,'LISTADO ATM'!$A$2:$C$901,3,0)</f>
        <v>DISTRITO NACIONAL</v>
      </c>
      <c r="B30" s="154" t="s">
        <v>2645</v>
      </c>
      <c r="C30" s="94">
        <v>44469.611296296294</v>
      </c>
      <c r="D30" s="94" t="s">
        <v>2174</v>
      </c>
      <c r="E30" s="156">
        <v>239</v>
      </c>
      <c r="F30" s="154" t="str">
        <f>VLOOKUP(E30,VIP!$A$2:$O16545,2,0)</f>
        <v>DRBR239</v>
      </c>
      <c r="G30" s="141" t="str">
        <f>VLOOKUP(E30,'LISTADO ATM'!$A$2:$B$900,2,0)</f>
        <v xml:space="preserve">ATM Autobanco Charles de Gaulle </v>
      </c>
      <c r="H30" s="141" t="str">
        <f>VLOOKUP(E30,VIP!$A$2:$O21506,7,FALSE)</f>
        <v>Si</v>
      </c>
      <c r="I30" s="141" t="str">
        <f>VLOOKUP(E30,VIP!$A$2:$O13471,8,FALSE)</f>
        <v>Si</v>
      </c>
      <c r="J30" s="141" t="str">
        <f>VLOOKUP(E30,VIP!$A$2:$O13421,8,FALSE)</f>
        <v>Si</v>
      </c>
      <c r="K30" s="141" t="str">
        <f>VLOOKUP(E30,VIP!$A$2:$O16995,6,0)</f>
        <v>SI</v>
      </c>
      <c r="L30" s="153" t="s">
        <v>2212</v>
      </c>
      <c r="M30" s="93" t="s">
        <v>2437</v>
      </c>
      <c r="N30" s="93" t="s">
        <v>2622</v>
      </c>
      <c r="O30" s="141" t="s">
        <v>2445</v>
      </c>
      <c r="P30" s="153"/>
      <c r="Q30" s="93" t="s">
        <v>2212</v>
      </c>
    </row>
    <row r="31" spans="1:17" ht="18" x14ac:dyDescent="0.25">
      <c r="A31" s="141" t="str">
        <f>VLOOKUP(E31,'LISTADO ATM'!$A$2:$C$901,3,0)</f>
        <v>NORTE</v>
      </c>
      <c r="B31" s="154" t="s">
        <v>2738</v>
      </c>
      <c r="C31" s="94">
        <v>44470.087210648147</v>
      </c>
      <c r="D31" s="94" t="s">
        <v>2175</v>
      </c>
      <c r="E31" s="156">
        <v>275</v>
      </c>
      <c r="F31" s="154" t="str">
        <f>VLOOKUP(E31,VIP!$A$2:$O16561,2,0)</f>
        <v>DRBR275</v>
      </c>
      <c r="G31" s="141" t="str">
        <f>VLOOKUP(E31,'LISTADO ATM'!$A$2:$B$900,2,0)</f>
        <v xml:space="preserve">ATM Autobanco Duarte Stgo. II </v>
      </c>
      <c r="H31" s="141" t="str">
        <f>VLOOKUP(E31,VIP!$A$2:$O21522,7,FALSE)</f>
        <v>Si</v>
      </c>
      <c r="I31" s="141" t="str">
        <f>VLOOKUP(E31,VIP!$A$2:$O13487,8,FALSE)</f>
        <v>Si</v>
      </c>
      <c r="J31" s="141" t="str">
        <f>VLOOKUP(E31,VIP!$A$2:$O13437,8,FALSE)</f>
        <v>Si</v>
      </c>
      <c r="K31" s="141" t="str">
        <f>VLOOKUP(E31,VIP!$A$2:$O17011,6,0)</f>
        <v>NO</v>
      </c>
      <c r="L31" s="153" t="s">
        <v>2212</v>
      </c>
      <c r="M31" s="161" t="s">
        <v>2530</v>
      </c>
      <c r="N31" s="93" t="s">
        <v>2443</v>
      </c>
      <c r="O31" s="141" t="s">
        <v>2623</v>
      </c>
      <c r="P31" s="153"/>
      <c r="Q31" s="162">
        <v>44470.962500000001</v>
      </c>
    </row>
    <row r="32" spans="1:17" ht="18" x14ac:dyDescent="0.25">
      <c r="A32" s="141" t="str">
        <f>VLOOKUP(E32,'LISTADO ATM'!$A$2:$C$901,3,0)</f>
        <v>DISTRITO NACIONAL</v>
      </c>
      <c r="B32" s="154">
        <v>3336040397</v>
      </c>
      <c r="C32" s="94">
        <v>44468.329444444447</v>
      </c>
      <c r="D32" s="94" t="s">
        <v>2174</v>
      </c>
      <c r="E32" s="156">
        <v>335</v>
      </c>
      <c r="F32" s="154" t="str">
        <f>VLOOKUP(E32,VIP!$A$2:$O16532,2,0)</f>
        <v>DRBR335</v>
      </c>
      <c r="G32" s="141" t="str">
        <f>VLOOKUP(E32,'LISTADO ATM'!$A$2:$B$900,2,0)</f>
        <v>ATM Edificio Aster</v>
      </c>
      <c r="H32" s="141" t="str">
        <f>VLOOKUP(E32,VIP!$A$2:$O21493,7,FALSE)</f>
        <v>Si</v>
      </c>
      <c r="I32" s="141" t="str">
        <f>VLOOKUP(E32,VIP!$A$2:$O13458,8,FALSE)</f>
        <v>Si</v>
      </c>
      <c r="J32" s="141" t="str">
        <f>VLOOKUP(E32,VIP!$A$2:$O13408,8,FALSE)</f>
        <v>Si</v>
      </c>
      <c r="K32" s="141" t="str">
        <f>VLOOKUP(E32,VIP!$A$2:$O16982,6,0)</f>
        <v>NO</v>
      </c>
      <c r="L32" s="153" t="s">
        <v>2212</v>
      </c>
      <c r="M32" s="93" t="s">
        <v>2437</v>
      </c>
      <c r="N32" s="93" t="s">
        <v>2443</v>
      </c>
      <c r="O32" s="141" t="s">
        <v>2445</v>
      </c>
      <c r="P32" s="153"/>
      <c r="Q32" s="93" t="s">
        <v>2212</v>
      </c>
    </row>
    <row r="33" spans="1:17" ht="18" x14ac:dyDescent="0.25">
      <c r="A33" s="141" t="str">
        <f>VLOOKUP(E33,'LISTADO ATM'!$A$2:$C$901,3,0)</f>
        <v>DISTRITO NACIONAL</v>
      </c>
      <c r="B33" s="154">
        <v>3336041011</v>
      </c>
      <c r="C33" s="94">
        <v>44468.460706018515</v>
      </c>
      <c r="D33" s="94" t="s">
        <v>2174</v>
      </c>
      <c r="E33" s="156">
        <v>336</v>
      </c>
      <c r="F33" s="154" t="str">
        <f>VLOOKUP(E33,VIP!$A$2:$O16534,2,0)</f>
        <v>DRBR336</v>
      </c>
      <c r="G33" s="141" t="str">
        <f>VLOOKUP(E33,'LISTADO ATM'!$A$2:$B$900,2,0)</f>
        <v>ATM Instituto Nacional de Cancer (incart)</v>
      </c>
      <c r="H33" s="141" t="str">
        <f>VLOOKUP(E33,VIP!$A$2:$O21495,7,FALSE)</f>
        <v>Si</v>
      </c>
      <c r="I33" s="141" t="str">
        <f>VLOOKUP(E33,VIP!$A$2:$O13460,8,FALSE)</f>
        <v>Si</v>
      </c>
      <c r="J33" s="141" t="str">
        <f>VLOOKUP(E33,VIP!$A$2:$O13410,8,FALSE)</f>
        <v>Si</v>
      </c>
      <c r="K33" s="141" t="str">
        <f>VLOOKUP(E33,VIP!$A$2:$O16984,6,0)</f>
        <v>NO</v>
      </c>
      <c r="L33" s="153" t="s">
        <v>2212</v>
      </c>
      <c r="M33" s="93" t="s">
        <v>2437</v>
      </c>
      <c r="N33" s="93" t="s">
        <v>2443</v>
      </c>
      <c r="O33" s="141" t="s">
        <v>2445</v>
      </c>
      <c r="P33" s="153"/>
      <c r="Q33" s="93" t="s">
        <v>2212</v>
      </c>
    </row>
    <row r="34" spans="1:17" ht="18" x14ac:dyDescent="0.25">
      <c r="A34" s="141" t="str">
        <f>VLOOKUP(E34,'LISTADO ATM'!$A$2:$C$901,3,0)</f>
        <v>DISTRITO NACIONAL</v>
      </c>
      <c r="B34" s="154" t="s">
        <v>2651</v>
      </c>
      <c r="C34" s="94">
        <v>44469.595659722225</v>
      </c>
      <c r="D34" s="94" t="s">
        <v>2174</v>
      </c>
      <c r="E34" s="156">
        <v>363</v>
      </c>
      <c r="F34" s="154" t="str">
        <f>VLOOKUP(E34,VIP!$A$2:$O16539,2,0)</f>
        <v>DRBR363</v>
      </c>
      <c r="G34" s="141" t="str">
        <f>VLOOKUP(E34,'LISTADO ATM'!$A$2:$B$900,2,0)</f>
        <v>ATM Sirena Villa Mella</v>
      </c>
      <c r="H34" s="141" t="str">
        <f>VLOOKUP(E34,VIP!$A$2:$O21500,7,FALSE)</f>
        <v>N/A</v>
      </c>
      <c r="I34" s="141" t="str">
        <f>VLOOKUP(E34,VIP!$A$2:$O13465,8,FALSE)</f>
        <v>N/A</v>
      </c>
      <c r="J34" s="141" t="str">
        <f>VLOOKUP(E34,VIP!$A$2:$O13415,8,FALSE)</f>
        <v>N/A</v>
      </c>
      <c r="K34" s="141" t="str">
        <f>VLOOKUP(E34,VIP!$A$2:$O16989,6,0)</f>
        <v>N/A</v>
      </c>
      <c r="L34" s="153" t="s">
        <v>2212</v>
      </c>
      <c r="M34" s="93" t="s">
        <v>2437</v>
      </c>
      <c r="N34" s="93" t="s">
        <v>2622</v>
      </c>
      <c r="O34" s="141" t="s">
        <v>2445</v>
      </c>
      <c r="P34" s="153"/>
      <c r="Q34" s="93" t="s">
        <v>2212</v>
      </c>
    </row>
    <row r="35" spans="1:17" ht="18" x14ac:dyDescent="0.25">
      <c r="A35" s="141" t="str">
        <f>VLOOKUP(E35,'LISTADO ATM'!$A$2:$C$901,3,0)</f>
        <v>DISTRITO NACIONAL</v>
      </c>
      <c r="B35" s="154" t="s">
        <v>2844</v>
      </c>
      <c r="C35" s="94">
        <v>44470.543275462966</v>
      </c>
      <c r="D35" s="94" t="s">
        <v>2174</v>
      </c>
      <c r="E35" s="156">
        <v>414</v>
      </c>
      <c r="F35" s="154" t="str">
        <f>VLOOKUP(E35,VIP!$A$2:$O16493,2,0)</f>
        <v>DRBR414</v>
      </c>
      <c r="G35" s="141" t="str">
        <f>VLOOKUP(E35,'LISTADO ATM'!$A$2:$B$900,2,0)</f>
        <v>ATM Villa Francisca II</v>
      </c>
      <c r="H35" s="141" t="str">
        <f>VLOOKUP(E35,VIP!$A$2:$O21454,7,FALSE)</f>
        <v>Si</v>
      </c>
      <c r="I35" s="141" t="str">
        <f>VLOOKUP(E35,VIP!$A$2:$O13419,8,FALSE)</f>
        <v>Si</v>
      </c>
      <c r="J35" s="141" t="str">
        <f>VLOOKUP(E35,VIP!$A$2:$O13369,8,FALSE)</f>
        <v>Si</v>
      </c>
      <c r="K35" s="141" t="str">
        <f>VLOOKUP(E35,VIP!$A$2:$O16943,6,0)</f>
        <v>SI</v>
      </c>
      <c r="L35" s="153" t="s">
        <v>2212</v>
      </c>
      <c r="M35" s="93" t="s">
        <v>2437</v>
      </c>
      <c r="N35" s="93" t="s">
        <v>2622</v>
      </c>
      <c r="O35" s="141" t="s">
        <v>2445</v>
      </c>
      <c r="P35" s="153"/>
      <c r="Q35" s="93" t="s">
        <v>2212</v>
      </c>
    </row>
    <row r="36" spans="1:17" ht="18" x14ac:dyDescent="0.25">
      <c r="A36" s="141" t="str">
        <f>VLOOKUP(E36,'LISTADO ATM'!$A$2:$C$901,3,0)</f>
        <v>DISTRITO NACIONAL</v>
      </c>
      <c r="B36" s="154" t="s">
        <v>2654</v>
      </c>
      <c r="C36" s="94">
        <v>44469.526446759257</v>
      </c>
      <c r="D36" s="94" t="s">
        <v>2174</v>
      </c>
      <c r="E36" s="156">
        <v>435</v>
      </c>
      <c r="F36" s="154" t="str">
        <f>VLOOKUP(E36,VIP!$A$2:$O16538,2,0)</f>
        <v>DRBR435</v>
      </c>
      <c r="G36" s="141" t="str">
        <f>VLOOKUP(E36,'LISTADO ATM'!$A$2:$B$900,2,0)</f>
        <v xml:space="preserve">ATM Autobanco Torre I </v>
      </c>
      <c r="H36" s="141" t="str">
        <f>VLOOKUP(E36,VIP!$A$2:$O21499,7,FALSE)</f>
        <v>Si</v>
      </c>
      <c r="I36" s="141" t="str">
        <f>VLOOKUP(E36,VIP!$A$2:$O13464,8,FALSE)</f>
        <v>Si</v>
      </c>
      <c r="J36" s="141" t="str">
        <f>VLOOKUP(E36,VIP!$A$2:$O13414,8,FALSE)</f>
        <v>Si</v>
      </c>
      <c r="K36" s="141" t="str">
        <f>VLOOKUP(E36,VIP!$A$2:$O16988,6,0)</f>
        <v>SI</v>
      </c>
      <c r="L36" s="153" t="s">
        <v>2212</v>
      </c>
      <c r="M36" s="161" t="s">
        <v>2530</v>
      </c>
      <c r="N36" s="93" t="s">
        <v>2622</v>
      </c>
      <c r="O36" s="141" t="s">
        <v>2445</v>
      </c>
      <c r="P36" s="153"/>
      <c r="Q36" s="162">
        <v>44470.963194444441</v>
      </c>
    </row>
    <row r="37" spans="1:17" ht="18" x14ac:dyDescent="0.25">
      <c r="A37" s="141" t="str">
        <f>VLOOKUP(E37,'LISTADO ATM'!$A$2:$C$901,3,0)</f>
        <v>DISTRITO NACIONAL</v>
      </c>
      <c r="B37" s="154" t="s">
        <v>2644</v>
      </c>
      <c r="C37" s="94">
        <v>44469.613437499997</v>
      </c>
      <c r="D37" s="94" t="s">
        <v>2174</v>
      </c>
      <c r="E37" s="156">
        <v>517</v>
      </c>
      <c r="F37" s="154" t="str">
        <f>VLOOKUP(E37,VIP!$A$2:$O16546,2,0)</f>
        <v>DRBR517</v>
      </c>
      <c r="G37" s="141" t="str">
        <f>VLOOKUP(E37,'LISTADO ATM'!$A$2:$B$900,2,0)</f>
        <v xml:space="preserve">ATM Autobanco Oficina Sans Soucí </v>
      </c>
      <c r="H37" s="141" t="str">
        <f>VLOOKUP(E37,VIP!$A$2:$O21507,7,FALSE)</f>
        <v>Si</v>
      </c>
      <c r="I37" s="141" t="str">
        <f>VLOOKUP(E37,VIP!$A$2:$O13472,8,FALSE)</f>
        <v>Si</v>
      </c>
      <c r="J37" s="141" t="str">
        <f>VLOOKUP(E37,VIP!$A$2:$O13422,8,FALSE)</f>
        <v>Si</v>
      </c>
      <c r="K37" s="141" t="str">
        <f>VLOOKUP(E37,VIP!$A$2:$O16996,6,0)</f>
        <v>SI</v>
      </c>
      <c r="L37" s="153" t="s">
        <v>2212</v>
      </c>
      <c r="M37" s="161" t="s">
        <v>2530</v>
      </c>
      <c r="N37" s="93" t="s">
        <v>2622</v>
      </c>
      <c r="O37" s="141" t="s">
        <v>2445</v>
      </c>
      <c r="P37" s="153"/>
      <c r="Q37" s="162">
        <v>44470.961805555555</v>
      </c>
    </row>
    <row r="38" spans="1:17" ht="18" x14ac:dyDescent="0.25">
      <c r="A38" s="141" t="str">
        <f>VLOOKUP(E38,'LISTADO ATM'!$A$2:$C$901,3,0)</f>
        <v>SUR</v>
      </c>
      <c r="B38" s="154">
        <v>3336037004</v>
      </c>
      <c r="C38" s="94">
        <v>44465.693807870368</v>
      </c>
      <c r="D38" s="94" t="s">
        <v>2174</v>
      </c>
      <c r="E38" s="156">
        <v>576</v>
      </c>
      <c r="F38" s="154" t="str">
        <f>VLOOKUP(E38,VIP!$A$2:$O16531,2,0)</f>
        <v>DRBR576</v>
      </c>
      <c r="G38" s="141" t="str">
        <f>VLOOKUP(E38,'LISTADO ATM'!$A$2:$B$900,2,0)</f>
        <v>ATM Nizao</v>
      </c>
      <c r="H38" s="141">
        <f>VLOOKUP(E38,VIP!$A$2:$O21492,7,FALSE)</f>
        <v>0</v>
      </c>
      <c r="I38" s="141">
        <f>VLOOKUP(E38,VIP!$A$2:$O13457,8,FALSE)</f>
        <v>0</v>
      </c>
      <c r="J38" s="141">
        <f>VLOOKUP(E38,VIP!$A$2:$O13407,8,FALSE)</f>
        <v>0</v>
      </c>
      <c r="K38" s="141">
        <f>VLOOKUP(E38,VIP!$A$2:$O16981,6,0)</f>
        <v>0</v>
      </c>
      <c r="L38" s="153" t="s">
        <v>2212</v>
      </c>
      <c r="M38" s="93" t="s">
        <v>2437</v>
      </c>
      <c r="N38" s="93" t="s">
        <v>2443</v>
      </c>
      <c r="O38" s="141" t="s">
        <v>2445</v>
      </c>
      <c r="P38" s="153"/>
      <c r="Q38" s="93" t="s">
        <v>2212</v>
      </c>
    </row>
    <row r="39" spans="1:17" ht="18" x14ac:dyDescent="0.25">
      <c r="A39" s="141" t="str">
        <f>VLOOKUP(E39,'LISTADO ATM'!$A$2:$C$901,3,0)</f>
        <v>NORTE</v>
      </c>
      <c r="B39" s="154" t="s">
        <v>2696</v>
      </c>
      <c r="C39" s="94">
        <v>44469.861388888887</v>
      </c>
      <c r="D39" s="94" t="s">
        <v>2175</v>
      </c>
      <c r="E39" s="156">
        <v>602</v>
      </c>
      <c r="F39" s="154" t="str">
        <f>VLOOKUP(E39,VIP!$A$2:$O16551,2,0)</f>
        <v>DRBR122</v>
      </c>
      <c r="G39" s="141" t="str">
        <f>VLOOKUP(E39,'LISTADO ATM'!$A$2:$B$900,2,0)</f>
        <v xml:space="preserve">ATM Zona Franca (Santiago) I </v>
      </c>
      <c r="H39" s="141" t="str">
        <f>VLOOKUP(E39,VIP!$A$2:$O21512,7,FALSE)</f>
        <v>Si</v>
      </c>
      <c r="I39" s="141" t="str">
        <f>VLOOKUP(E39,VIP!$A$2:$O13477,8,FALSE)</f>
        <v>No</v>
      </c>
      <c r="J39" s="141" t="str">
        <f>VLOOKUP(E39,VIP!$A$2:$O13427,8,FALSE)</f>
        <v>No</v>
      </c>
      <c r="K39" s="141" t="str">
        <f>VLOOKUP(E39,VIP!$A$2:$O17001,6,0)</f>
        <v>NO</v>
      </c>
      <c r="L39" s="153" t="s">
        <v>2212</v>
      </c>
      <c r="M39" s="93" t="s">
        <v>2437</v>
      </c>
      <c r="N39" s="93" t="s">
        <v>2443</v>
      </c>
      <c r="O39" s="141" t="s">
        <v>2623</v>
      </c>
      <c r="P39" s="153"/>
      <c r="Q39" s="93" t="s">
        <v>2212</v>
      </c>
    </row>
    <row r="40" spans="1:17" ht="18" x14ac:dyDescent="0.25">
      <c r="A40" s="141" t="str">
        <f>VLOOKUP(E40,'LISTADO ATM'!$A$2:$C$901,3,0)</f>
        <v>SUR</v>
      </c>
      <c r="B40" s="154" t="s">
        <v>2834</v>
      </c>
      <c r="C40" s="94">
        <v>44470.566400462965</v>
      </c>
      <c r="D40" s="94" t="s">
        <v>2174</v>
      </c>
      <c r="E40" s="156">
        <v>619</v>
      </c>
      <c r="F40" s="154" t="str">
        <f>VLOOKUP(E40,VIP!$A$2:$O16483,2,0)</f>
        <v>DRBR619</v>
      </c>
      <c r="G40" s="141" t="str">
        <f>VLOOKUP(E40,'LISTADO ATM'!$A$2:$B$900,2,0)</f>
        <v xml:space="preserve">ATM Academia P.N. Hatillo (San Cristóbal) </v>
      </c>
      <c r="H40" s="141" t="str">
        <f>VLOOKUP(E40,VIP!$A$2:$O21444,7,FALSE)</f>
        <v>Si</v>
      </c>
      <c r="I40" s="141" t="str">
        <f>VLOOKUP(E40,VIP!$A$2:$O13409,8,FALSE)</f>
        <v>Si</v>
      </c>
      <c r="J40" s="141" t="str">
        <f>VLOOKUP(E40,VIP!$A$2:$O13359,8,FALSE)</f>
        <v>Si</v>
      </c>
      <c r="K40" s="141" t="str">
        <f>VLOOKUP(E40,VIP!$A$2:$O16933,6,0)</f>
        <v>NO</v>
      </c>
      <c r="L40" s="153" t="s">
        <v>2212</v>
      </c>
      <c r="M40" s="93" t="s">
        <v>2437</v>
      </c>
      <c r="N40" s="93" t="s">
        <v>2622</v>
      </c>
      <c r="O40" s="141" t="s">
        <v>2445</v>
      </c>
      <c r="P40" s="153"/>
      <c r="Q40" s="93" t="s">
        <v>2212</v>
      </c>
    </row>
    <row r="41" spans="1:17" ht="18" x14ac:dyDescent="0.25">
      <c r="A41" s="141" t="str">
        <f>VLOOKUP(E41,'LISTADO ATM'!$A$2:$C$901,3,0)</f>
        <v>DISTRITO NACIONAL</v>
      </c>
      <c r="B41" s="154" t="s">
        <v>2695</v>
      </c>
      <c r="C41" s="94">
        <v>44469.860266203701</v>
      </c>
      <c r="D41" s="94" t="s">
        <v>2174</v>
      </c>
      <c r="E41" s="156">
        <v>670</v>
      </c>
      <c r="F41" s="154" t="str">
        <f>VLOOKUP(E41,VIP!$A$2:$O16550,2,0)</f>
        <v>DRBR670</v>
      </c>
      <c r="G41" s="141" t="str">
        <f>VLOOKUP(E41,'LISTADO ATM'!$A$2:$B$900,2,0)</f>
        <v>ATM Estación Texaco Algodón</v>
      </c>
      <c r="H41" s="141" t="str">
        <f>VLOOKUP(E41,VIP!$A$2:$O21511,7,FALSE)</f>
        <v>Si</v>
      </c>
      <c r="I41" s="141" t="str">
        <f>VLOOKUP(E41,VIP!$A$2:$O13476,8,FALSE)</f>
        <v>Si</v>
      </c>
      <c r="J41" s="141" t="str">
        <f>VLOOKUP(E41,VIP!$A$2:$O13426,8,FALSE)</f>
        <v>Si</v>
      </c>
      <c r="K41" s="141" t="str">
        <f>VLOOKUP(E41,VIP!$A$2:$O17000,6,0)</f>
        <v>NO</v>
      </c>
      <c r="L41" s="153" t="s">
        <v>2212</v>
      </c>
      <c r="M41" s="93" t="s">
        <v>2437</v>
      </c>
      <c r="N41" s="93" t="s">
        <v>2443</v>
      </c>
      <c r="O41" s="141" t="s">
        <v>2445</v>
      </c>
      <c r="P41" s="153"/>
      <c r="Q41" s="93" t="s">
        <v>2212</v>
      </c>
    </row>
    <row r="42" spans="1:17" ht="18" x14ac:dyDescent="0.25">
      <c r="A42" s="141" t="str">
        <f>VLOOKUP(E42,'LISTADO ATM'!$A$2:$C$901,3,0)</f>
        <v>NORTE</v>
      </c>
      <c r="B42" s="154" t="s">
        <v>2845</v>
      </c>
      <c r="C42" s="94">
        <v>44470.542708333334</v>
      </c>
      <c r="D42" s="94" t="s">
        <v>2175</v>
      </c>
      <c r="E42" s="156">
        <v>679</v>
      </c>
      <c r="F42" s="154" t="str">
        <f>VLOOKUP(E42,VIP!$A$2:$O16494,2,0)</f>
        <v>DRBR679</v>
      </c>
      <c r="G42" s="141" t="str">
        <f>VLOOKUP(E42,'LISTADO ATM'!$A$2:$B$900,2,0)</f>
        <v>ATM Base Aerea Puerto Plata</v>
      </c>
      <c r="H42" s="141" t="str">
        <f>VLOOKUP(E42,VIP!$A$2:$O21455,7,FALSE)</f>
        <v>Si</v>
      </c>
      <c r="I42" s="141" t="str">
        <f>VLOOKUP(E42,VIP!$A$2:$O13420,8,FALSE)</f>
        <v>Si</v>
      </c>
      <c r="J42" s="141" t="str">
        <f>VLOOKUP(E42,VIP!$A$2:$O13370,8,FALSE)</f>
        <v>Si</v>
      </c>
      <c r="K42" s="141" t="str">
        <f>VLOOKUP(E42,VIP!$A$2:$O16944,6,0)</f>
        <v>NO</v>
      </c>
      <c r="L42" s="153" t="s">
        <v>2212</v>
      </c>
      <c r="M42" s="161" t="s">
        <v>2530</v>
      </c>
      <c r="N42" s="93" t="s">
        <v>2443</v>
      </c>
      <c r="O42" s="141" t="s">
        <v>2623</v>
      </c>
      <c r="P42" s="153"/>
      <c r="Q42" s="162">
        <v>44470.934027777781</v>
      </c>
    </row>
    <row r="43" spans="1:17" ht="18" x14ac:dyDescent="0.25">
      <c r="A43" s="141" t="str">
        <f>VLOOKUP(E43,'LISTADO ATM'!$A$2:$C$901,3,0)</f>
        <v>DISTRITO NACIONAL</v>
      </c>
      <c r="B43" s="154" t="s">
        <v>2737</v>
      </c>
      <c r="C43" s="94">
        <v>44470.091354166667</v>
      </c>
      <c r="D43" s="94" t="s">
        <v>2174</v>
      </c>
      <c r="E43" s="156">
        <v>686</v>
      </c>
      <c r="F43" s="154" t="str">
        <f>VLOOKUP(E43,VIP!$A$2:$O16562,2,0)</f>
        <v>DRBR686</v>
      </c>
      <c r="G43" s="141" t="str">
        <f>VLOOKUP(E43,'LISTADO ATM'!$A$2:$B$900,2,0)</f>
        <v>ATM Autoservicio Oficina Máximo Gómez</v>
      </c>
      <c r="H43" s="141" t="str">
        <f>VLOOKUP(E43,VIP!$A$2:$O21523,7,FALSE)</f>
        <v>Si</v>
      </c>
      <c r="I43" s="141" t="str">
        <f>VLOOKUP(E43,VIP!$A$2:$O13488,8,FALSE)</f>
        <v>Si</v>
      </c>
      <c r="J43" s="141" t="str">
        <f>VLOOKUP(E43,VIP!$A$2:$O13438,8,FALSE)</f>
        <v>Si</v>
      </c>
      <c r="K43" s="141" t="str">
        <f>VLOOKUP(E43,VIP!$A$2:$O17012,6,0)</f>
        <v>NO</v>
      </c>
      <c r="L43" s="153" t="s">
        <v>2212</v>
      </c>
      <c r="M43" s="93" t="s">
        <v>2437</v>
      </c>
      <c r="N43" s="93" t="s">
        <v>2443</v>
      </c>
      <c r="O43" s="141" t="s">
        <v>2445</v>
      </c>
      <c r="P43" s="153"/>
      <c r="Q43" s="93" t="s">
        <v>2212</v>
      </c>
    </row>
    <row r="44" spans="1:17" ht="18" x14ac:dyDescent="0.25">
      <c r="A44" s="141" t="str">
        <f>VLOOKUP(E44,'LISTADO ATM'!$A$2:$C$901,3,0)</f>
        <v>DISTRITO NACIONAL</v>
      </c>
      <c r="B44" s="154" t="s">
        <v>2656</v>
      </c>
      <c r="C44" s="94">
        <v>44469.516168981485</v>
      </c>
      <c r="D44" s="94" t="s">
        <v>2174</v>
      </c>
      <c r="E44" s="156">
        <v>696</v>
      </c>
      <c r="F44" s="154" t="str">
        <f>VLOOKUP(E44,VIP!$A$2:$O16536,2,0)</f>
        <v>DRBR696</v>
      </c>
      <c r="G44" s="141" t="str">
        <f>VLOOKUP(E44,'LISTADO ATM'!$A$2:$B$900,2,0)</f>
        <v>ATM Olé Jacobo Majluta</v>
      </c>
      <c r="H44" s="141" t="str">
        <f>VLOOKUP(E44,VIP!$A$2:$O21497,7,FALSE)</f>
        <v>Si</v>
      </c>
      <c r="I44" s="141" t="str">
        <f>VLOOKUP(E44,VIP!$A$2:$O13462,8,FALSE)</f>
        <v>Si</v>
      </c>
      <c r="J44" s="141" t="str">
        <f>VLOOKUP(E44,VIP!$A$2:$O13412,8,FALSE)</f>
        <v>Si</v>
      </c>
      <c r="K44" s="141" t="str">
        <f>VLOOKUP(E44,VIP!$A$2:$O16986,6,0)</f>
        <v>NO</v>
      </c>
      <c r="L44" s="153" t="s">
        <v>2212</v>
      </c>
      <c r="M44" s="161" t="s">
        <v>2530</v>
      </c>
      <c r="N44" s="93" t="s">
        <v>2622</v>
      </c>
      <c r="O44" s="141" t="s">
        <v>2445</v>
      </c>
      <c r="P44" s="153"/>
      <c r="Q44" s="162">
        <v>44470.915277777778</v>
      </c>
    </row>
    <row r="45" spans="1:17" ht="18" x14ac:dyDescent="0.25">
      <c r="A45" s="141" t="str">
        <f>VLOOKUP(E45,'LISTADO ATM'!$A$2:$C$901,3,0)</f>
        <v>NORTE</v>
      </c>
      <c r="B45" s="154" t="s">
        <v>2697</v>
      </c>
      <c r="C45" s="94">
        <v>44469.862187500003</v>
      </c>
      <c r="D45" s="94" t="s">
        <v>2175</v>
      </c>
      <c r="E45" s="156">
        <v>757</v>
      </c>
      <c r="F45" s="154" t="str">
        <f>VLOOKUP(E45,VIP!$A$2:$O16552,2,0)</f>
        <v>DRBR757</v>
      </c>
      <c r="G45" s="141" t="str">
        <f>VLOOKUP(E45,'LISTADO ATM'!$A$2:$B$900,2,0)</f>
        <v xml:space="preserve">ATM UNP Plaza Paseo (Santiago) </v>
      </c>
      <c r="H45" s="141" t="str">
        <f>VLOOKUP(E45,VIP!$A$2:$O21513,7,FALSE)</f>
        <v>Si</v>
      </c>
      <c r="I45" s="141" t="str">
        <f>VLOOKUP(E45,VIP!$A$2:$O13478,8,FALSE)</f>
        <v>Si</v>
      </c>
      <c r="J45" s="141" t="str">
        <f>VLOOKUP(E45,VIP!$A$2:$O13428,8,FALSE)</f>
        <v>Si</v>
      </c>
      <c r="K45" s="141" t="str">
        <f>VLOOKUP(E45,VIP!$A$2:$O17002,6,0)</f>
        <v>NO</v>
      </c>
      <c r="L45" s="153" t="s">
        <v>2212</v>
      </c>
      <c r="M45" s="161" t="s">
        <v>2530</v>
      </c>
      <c r="N45" s="93" t="s">
        <v>2443</v>
      </c>
      <c r="O45" s="141" t="s">
        <v>2623</v>
      </c>
      <c r="P45" s="153"/>
      <c r="Q45" s="162">
        <v>44470.887499999997</v>
      </c>
    </row>
    <row r="46" spans="1:17" ht="18" x14ac:dyDescent="0.25">
      <c r="A46" s="141" t="str">
        <f>VLOOKUP(E46,'LISTADO ATM'!$A$2:$C$901,3,0)</f>
        <v>DISTRITO NACIONAL</v>
      </c>
      <c r="B46" s="154" t="s">
        <v>2796</v>
      </c>
      <c r="C46" s="94">
        <v>44470.308877314812</v>
      </c>
      <c r="D46" s="94" t="s">
        <v>2174</v>
      </c>
      <c r="E46" s="156">
        <v>761</v>
      </c>
      <c r="F46" s="154" t="str">
        <f>VLOOKUP(E46,VIP!$A$2:$O16568,2,0)</f>
        <v>DRBR761</v>
      </c>
      <c r="G46" s="141" t="str">
        <f>VLOOKUP(E46,'LISTADO ATM'!$A$2:$B$900,2,0)</f>
        <v xml:space="preserve">ATM ISSPOL </v>
      </c>
      <c r="H46" s="141" t="str">
        <f>VLOOKUP(E46,VIP!$A$2:$O21529,7,FALSE)</f>
        <v>Si</v>
      </c>
      <c r="I46" s="141" t="str">
        <f>VLOOKUP(E46,VIP!$A$2:$O13494,8,FALSE)</f>
        <v>Si</v>
      </c>
      <c r="J46" s="141" t="str">
        <f>VLOOKUP(E46,VIP!$A$2:$O13444,8,FALSE)</f>
        <v>Si</v>
      </c>
      <c r="K46" s="141" t="str">
        <f>VLOOKUP(E46,VIP!$A$2:$O17018,6,0)</f>
        <v>NO</v>
      </c>
      <c r="L46" s="153" t="s">
        <v>2212</v>
      </c>
      <c r="M46" s="93" t="s">
        <v>2437</v>
      </c>
      <c r="N46" s="93" t="s">
        <v>2622</v>
      </c>
      <c r="O46" s="141" t="s">
        <v>2445</v>
      </c>
      <c r="P46" s="153"/>
      <c r="Q46" s="93" t="s">
        <v>2212</v>
      </c>
    </row>
    <row r="47" spans="1:17" ht="18" x14ac:dyDescent="0.25">
      <c r="A47" s="141" t="str">
        <f>VLOOKUP(E47,'LISTADO ATM'!$A$2:$C$901,3,0)</f>
        <v>ESTE</v>
      </c>
      <c r="B47" s="154" t="s">
        <v>2841</v>
      </c>
      <c r="C47" s="94">
        <v>44470.544849537036</v>
      </c>
      <c r="D47" s="94" t="s">
        <v>2174</v>
      </c>
      <c r="E47" s="156">
        <v>838</v>
      </c>
      <c r="F47" s="154" t="str">
        <f>VLOOKUP(E47,VIP!$A$2:$O16490,2,0)</f>
        <v>DRBR838</v>
      </c>
      <c r="G47" s="141" t="str">
        <f>VLOOKUP(E47,'LISTADO ATM'!$A$2:$B$900,2,0)</f>
        <v xml:space="preserve">ATM UNP Consuelo </v>
      </c>
      <c r="H47" s="141" t="str">
        <f>VLOOKUP(E47,VIP!$A$2:$O21451,7,FALSE)</f>
        <v>Si</v>
      </c>
      <c r="I47" s="141" t="str">
        <f>VLOOKUP(E47,VIP!$A$2:$O13416,8,FALSE)</f>
        <v>Si</v>
      </c>
      <c r="J47" s="141" t="str">
        <f>VLOOKUP(E47,VIP!$A$2:$O13366,8,FALSE)</f>
        <v>Si</v>
      </c>
      <c r="K47" s="141" t="str">
        <f>VLOOKUP(E47,VIP!$A$2:$O16940,6,0)</f>
        <v>NO</v>
      </c>
      <c r="L47" s="153" t="s">
        <v>2212</v>
      </c>
      <c r="M47" s="93" t="s">
        <v>2437</v>
      </c>
      <c r="N47" s="93" t="s">
        <v>2622</v>
      </c>
      <c r="O47" s="141" t="s">
        <v>2445</v>
      </c>
      <c r="P47" s="153"/>
      <c r="Q47" s="93" t="s">
        <v>2212</v>
      </c>
    </row>
    <row r="48" spans="1:17" ht="18" x14ac:dyDescent="0.25">
      <c r="A48" s="141" t="str">
        <f>VLOOKUP(E48,'LISTADO ATM'!$A$2:$C$901,3,0)</f>
        <v>DISTRITO NACIONAL</v>
      </c>
      <c r="B48" s="154">
        <v>3336040971</v>
      </c>
      <c r="C48" s="94">
        <v>44468.453738425924</v>
      </c>
      <c r="D48" s="94" t="s">
        <v>2174</v>
      </c>
      <c r="E48" s="156">
        <v>929</v>
      </c>
      <c r="F48" s="154" t="str">
        <f>VLOOKUP(E48,VIP!$A$2:$O16533,2,0)</f>
        <v>DRBR929</v>
      </c>
      <c r="G48" s="141" t="str">
        <f>VLOOKUP(E48,'LISTADO ATM'!$A$2:$B$900,2,0)</f>
        <v>ATM Autoservicio Nacional El Conde</v>
      </c>
      <c r="H48" s="141" t="str">
        <f>VLOOKUP(E48,VIP!$A$2:$O21494,7,FALSE)</f>
        <v>Si</v>
      </c>
      <c r="I48" s="141" t="str">
        <f>VLOOKUP(E48,VIP!$A$2:$O13459,8,FALSE)</f>
        <v>Si</v>
      </c>
      <c r="J48" s="141" t="str">
        <f>VLOOKUP(E48,VIP!$A$2:$O13409,8,FALSE)</f>
        <v>Si</v>
      </c>
      <c r="K48" s="141" t="str">
        <f>VLOOKUP(E48,VIP!$A$2:$O16983,6,0)</f>
        <v>NO</v>
      </c>
      <c r="L48" s="153" t="s">
        <v>2212</v>
      </c>
      <c r="M48" s="161" t="s">
        <v>2530</v>
      </c>
      <c r="N48" s="93" t="s">
        <v>2443</v>
      </c>
      <c r="O48" s="141" t="s">
        <v>2445</v>
      </c>
      <c r="P48" s="153"/>
      <c r="Q48" s="162">
        <v>44470.936805555553</v>
      </c>
    </row>
    <row r="49" spans="1:17" ht="18" x14ac:dyDescent="0.25">
      <c r="A49" s="141" t="str">
        <f>VLOOKUP(E49,'LISTADO ATM'!$A$2:$C$901,3,0)</f>
        <v>DISTRITO NACIONAL</v>
      </c>
      <c r="B49" s="154" t="s">
        <v>2647</v>
      </c>
      <c r="C49" s="94">
        <v>44469.603495370371</v>
      </c>
      <c r="D49" s="94" t="s">
        <v>2174</v>
      </c>
      <c r="E49" s="156">
        <v>943</v>
      </c>
      <c r="F49" s="154" t="str">
        <f>VLOOKUP(E49,VIP!$A$2:$O16543,2,0)</f>
        <v>DRBR16K</v>
      </c>
      <c r="G49" s="141" t="str">
        <f>VLOOKUP(E49,'LISTADO ATM'!$A$2:$B$900,2,0)</f>
        <v xml:space="preserve">ATM Oficina Tránsito Terreste </v>
      </c>
      <c r="H49" s="141" t="str">
        <f>VLOOKUP(E49,VIP!$A$2:$O21504,7,FALSE)</f>
        <v>Si</v>
      </c>
      <c r="I49" s="141" t="str">
        <f>VLOOKUP(E49,VIP!$A$2:$O13469,8,FALSE)</f>
        <v>Si</v>
      </c>
      <c r="J49" s="141" t="str">
        <f>VLOOKUP(E49,VIP!$A$2:$O13419,8,FALSE)</f>
        <v>Si</v>
      </c>
      <c r="K49" s="141" t="str">
        <f>VLOOKUP(E49,VIP!$A$2:$O16993,6,0)</f>
        <v>NO</v>
      </c>
      <c r="L49" s="153" t="s">
        <v>2212</v>
      </c>
      <c r="M49" s="93" t="s">
        <v>2437</v>
      </c>
      <c r="N49" s="93" t="s">
        <v>2622</v>
      </c>
      <c r="O49" s="141" t="s">
        <v>2445</v>
      </c>
      <c r="P49" s="153"/>
      <c r="Q49" s="93" t="s">
        <v>2212</v>
      </c>
    </row>
    <row r="50" spans="1:17" ht="18" x14ac:dyDescent="0.25">
      <c r="A50" s="141" t="str">
        <f>VLOOKUP(E50,'LISTADO ATM'!$A$2:$C$901,3,0)</f>
        <v>DISTRITO NACIONAL</v>
      </c>
      <c r="B50" s="154" t="s">
        <v>2859</v>
      </c>
      <c r="C50" s="94">
        <v>44470.930763888886</v>
      </c>
      <c r="D50" s="94" t="s">
        <v>2174</v>
      </c>
      <c r="E50" s="156">
        <v>162</v>
      </c>
      <c r="F50" s="154" t="str">
        <f>VLOOKUP(E50,VIP!$A$2:$O16470,2,0)</f>
        <v>DRBR162</v>
      </c>
      <c r="G50" s="141" t="str">
        <f>VLOOKUP(E50,'LISTADO ATM'!$A$2:$B$900,2,0)</f>
        <v xml:space="preserve">ATM Oficina Tiradentes I </v>
      </c>
      <c r="H50" s="141" t="str">
        <f>VLOOKUP(E50,VIP!$A$2:$O21431,7,FALSE)</f>
        <v>Si</v>
      </c>
      <c r="I50" s="141" t="str">
        <f>VLOOKUP(E50,VIP!$A$2:$O13396,8,FALSE)</f>
        <v>Si</v>
      </c>
      <c r="J50" s="141" t="str">
        <f>VLOOKUP(E50,VIP!$A$2:$O13346,8,FALSE)</f>
        <v>Si</v>
      </c>
      <c r="K50" s="141" t="str">
        <f>VLOOKUP(E50,VIP!$A$2:$O16920,6,0)</f>
        <v>NO</v>
      </c>
      <c r="L50" s="153" t="s">
        <v>2212</v>
      </c>
      <c r="M50" s="93" t="s">
        <v>2437</v>
      </c>
      <c r="N50" s="93" t="s">
        <v>2443</v>
      </c>
      <c r="O50" s="141" t="s">
        <v>2445</v>
      </c>
      <c r="P50" s="153"/>
      <c r="Q50" s="93" t="s">
        <v>2212</v>
      </c>
    </row>
    <row r="51" spans="1:17" ht="18" x14ac:dyDescent="0.25">
      <c r="A51" s="141" t="str">
        <f>VLOOKUP(E51,'LISTADO ATM'!$A$2:$C$901,3,0)</f>
        <v>NORTE</v>
      </c>
      <c r="B51" s="154" t="s">
        <v>2885</v>
      </c>
      <c r="C51" s="94">
        <v>44470.860162037039</v>
      </c>
      <c r="D51" s="94" t="s">
        <v>2174</v>
      </c>
      <c r="E51" s="156">
        <v>228</v>
      </c>
      <c r="F51" s="154" t="str">
        <f>VLOOKUP(E51,VIP!$A$2:$O16496,2,0)</f>
        <v>DRBR228</v>
      </c>
      <c r="G51" s="141" t="str">
        <f>VLOOKUP(E51,'LISTADO ATM'!$A$2:$B$900,2,0)</f>
        <v xml:space="preserve">ATM Oficina SAJOMA </v>
      </c>
      <c r="H51" s="141" t="str">
        <f>VLOOKUP(E51,VIP!$A$2:$O21457,7,FALSE)</f>
        <v>Si</v>
      </c>
      <c r="I51" s="141" t="str">
        <f>VLOOKUP(E51,VIP!$A$2:$O13422,8,FALSE)</f>
        <v>Si</v>
      </c>
      <c r="J51" s="141" t="str">
        <f>VLOOKUP(E51,VIP!$A$2:$O13372,8,FALSE)</f>
        <v>Si</v>
      </c>
      <c r="K51" s="141" t="str">
        <f>VLOOKUP(E51,VIP!$A$2:$O16946,6,0)</f>
        <v>NO</v>
      </c>
      <c r="L51" s="153" t="s">
        <v>2212</v>
      </c>
      <c r="M51" s="93" t="s">
        <v>2437</v>
      </c>
      <c r="N51" s="93" t="s">
        <v>2443</v>
      </c>
      <c r="O51" s="141" t="s">
        <v>2925</v>
      </c>
      <c r="P51" s="153"/>
      <c r="Q51" s="93" t="s">
        <v>2212</v>
      </c>
    </row>
    <row r="52" spans="1:17" ht="18" x14ac:dyDescent="0.25">
      <c r="A52" s="141" t="str">
        <f>VLOOKUP(E52,'LISTADO ATM'!$A$2:$C$901,3,0)</f>
        <v>DISTRITO NACIONAL</v>
      </c>
      <c r="B52" s="154" t="s">
        <v>2912</v>
      </c>
      <c r="C52" s="94">
        <v>44470.701412037037</v>
      </c>
      <c r="D52" s="94" t="s">
        <v>2174</v>
      </c>
      <c r="E52" s="156">
        <v>355</v>
      </c>
      <c r="F52" s="154" t="str">
        <f>VLOOKUP(E52,VIP!$A$2:$O16523,2,0)</f>
        <v>DRBR355</v>
      </c>
      <c r="G52" s="141" t="str">
        <f>VLOOKUP(E52,'LISTADO ATM'!$A$2:$B$900,2,0)</f>
        <v xml:space="preserve">ATM UNP Metro II </v>
      </c>
      <c r="H52" s="141" t="str">
        <f>VLOOKUP(E52,VIP!$A$2:$O21484,7,FALSE)</f>
        <v>Si</v>
      </c>
      <c r="I52" s="141" t="str">
        <f>VLOOKUP(E52,VIP!$A$2:$O13449,8,FALSE)</f>
        <v>Si</v>
      </c>
      <c r="J52" s="141" t="str">
        <f>VLOOKUP(E52,VIP!$A$2:$O13399,8,FALSE)</f>
        <v>Si</v>
      </c>
      <c r="K52" s="141" t="str">
        <f>VLOOKUP(E52,VIP!$A$2:$O16973,6,0)</f>
        <v>SI</v>
      </c>
      <c r="L52" s="153" t="s">
        <v>2212</v>
      </c>
      <c r="M52" s="93" t="s">
        <v>2437</v>
      </c>
      <c r="N52" s="93" t="s">
        <v>2443</v>
      </c>
      <c r="O52" s="141" t="s">
        <v>2445</v>
      </c>
      <c r="P52" s="153"/>
      <c r="Q52" s="93" t="s">
        <v>2212</v>
      </c>
    </row>
    <row r="53" spans="1:17" ht="18" x14ac:dyDescent="0.25">
      <c r="A53" s="141" t="str">
        <f>VLOOKUP(E53,'LISTADO ATM'!$A$2:$C$901,3,0)</f>
        <v>DISTRITO NACIONAL</v>
      </c>
      <c r="B53" s="154" t="s">
        <v>2862</v>
      </c>
      <c r="C53" s="94">
        <v>44470.92728009259</v>
      </c>
      <c r="D53" s="94" t="s">
        <v>2174</v>
      </c>
      <c r="E53" s="156">
        <v>437</v>
      </c>
      <c r="F53" s="154" t="str">
        <f>VLOOKUP(E53,VIP!$A$2:$O16473,2,0)</f>
        <v>DRBR437</v>
      </c>
      <c r="G53" s="141" t="str">
        <f>VLOOKUP(E53,'LISTADO ATM'!$A$2:$B$900,2,0)</f>
        <v xml:space="preserve">ATM Autobanco Torre III </v>
      </c>
      <c r="H53" s="141" t="str">
        <f>VLOOKUP(E53,VIP!$A$2:$O21434,7,FALSE)</f>
        <v>Si</v>
      </c>
      <c r="I53" s="141" t="str">
        <f>VLOOKUP(E53,VIP!$A$2:$O13399,8,FALSE)</f>
        <v>Si</v>
      </c>
      <c r="J53" s="141" t="str">
        <f>VLOOKUP(E53,VIP!$A$2:$O13349,8,FALSE)</f>
        <v>Si</v>
      </c>
      <c r="K53" s="141" t="str">
        <f>VLOOKUP(E53,VIP!$A$2:$O16923,6,0)</f>
        <v>SI</v>
      </c>
      <c r="L53" s="153" t="s">
        <v>2212</v>
      </c>
      <c r="M53" s="93" t="s">
        <v>2437</v>
      </c>
      <c r="N53" s="93" t="s">
        <v>2443</v>
      </c>
      <c r="O53" s="141" t="s">
        <v>2445</v>
      </c>
      <c r="P53" s="153"/>
      <c r="Q53" s="93" t="s">
        <v>2212</v>
      </c>
    </row>
    <row r="54" spans="1:17" ht="18" x14ac:dyDescent="0.25">
      <c r="A54" s="141" t="str">
        <f>VLOOKUP(E54,'LISTADO ATM'!$A$2:$C$901,3,0)</f>
        <v>DISTRITO NACIONAL</v>
      </c>
      <c r="B54" s="154" t="s">
        <v>2869</v>
      </c>
      <c r="C54" s="94">
        <v>44470.905868055554</v>
      </c>
      <c r="D54" s="94" t="s">
        <v>2174</v>
      </c>
      <c r="E54" s="156">
        <v>516</v>
      </c>
      <c r="F54" s="154" t="str">
        <f>VLOOKUP(E54,VIP!$A$2:$O16480,2,0)</f>
        <v>DRBR516</v>
      </c>
      <c r="G54" s="141" t="str">
        <f>VLOOKUP(E54,'LISTADO ATM'!$A$2:$B$900,2,0)</f>
        <v xml:space="preserve">ATM Oficina Gascue </v>
      </c>
      <c r="H54" s="141" t="str">
        <f>VLOOKUP(E54,VIP!$A$2:$O21441,7,FALSE)</f>
        <v>Si</v>
      </c>
      <c r="I54" s="141" t="str">
        <f>VLOOKUP(E54,VIP!$A$2:$O13406,8,FALSE)</f>
        <v>Si</v>
      </c>
      <c r="J54" s="141" t="str">
        <f>VLOOKUP(E54,VIP!$A$2:$O13356,8,FALSE)</f>
        <v>Si</v>
      </c>
      <c r="K54" s="141" t="str">
        <f>VLOOKUP(E54,VIP!$A$2:$O16930,6,0)</f>
        <v>SI</v>
      </c>
      <c r="L54" s="153" t="s">
        <v>2212</v>
      </c>
      <c r="M54" s="93" t="s">
        <v>2437</v>
      </c>
      <c r="N54" s="93" t="s">
        <v>2443</v>
      </c>
      <c r="O54" s="141" t="s">
        <v>2445</v>
      </c>
      <c r="P54" s="153"/>
      <c r="Q54" s="93" t="s">
        <v>2212</v>
      </c>
    </row>
    <row r="55" spans="1:17" ht="18" x14ac:dyDescent="0.25">
      <c r="A55" s="141" t="str">
        <f>VLOOKUP(E55,'LISTADO ATM'!$A$2:$C$901,3,0)</f>
        <v>DISTRITO NACIONAL</v>
      </c>
      <c r="B55" s="154" t="s">
        <v>2866</v>
      </c>
      <c r="C55" s="94">
        <v>44470.917696759258</v>
      </c>
      <c r="D55" s="94" t="s">
        <v>2174</v>
      </c>
      <c r="E55" s="156">
        <v>589</v>
      </c>
      <c r="F55" s="154" t="str">
        <f>VLOOKUP(E55,VIP!$A$2:$O16477,2,0)</f>
        <v>DRBR23E</v>
      </c>
      <c r="G55" s="141" t="str">
        <f>VLOOKUP(E55,'LISTADO ATM'!$A$2:$B$900,2,0)</f>
        <v xml:space="preserve">ATM S/M Bravo San Vicente de Paul </v>
      </c>
      <c r="H55" s="141" t="str">
        <f>VLOOKUP(E55,VIP!$A$2:$O21438,7,FALSE)</f>
        <v>Si</v>
      </c>
      <c r="I55" s="141" t="str">
        <f>VLOOKUP(E55,VIP!$A$2:$O13403,8,FALSE)</f>
        <v>No</v>
      </c>
      <c r="J55" s="141" t="str">
        <f>VLOOKUP(E55,VIP!$A$2:$O13353,8,FALSE)</f>
        <v>No</v>
      </c>
      <c r="K55" s="141" t="str">
        <f>VLOOKUP(E55,VIP!$A$2:$O16927,6,0)</f>
        <v>NO</v>
      </c>
      <c r="L55" s="153" t="s">
        <v>2212</v>
      </c>
      <c r="M55" s="93" t="s">
        <v>2437</v>
      </c>
      <c r="N55" s="93" t="s">
        <v>2443</v>
      </c>
      <c r="O55" s="141" t="s">
        <v>2445</v>
      </c>
      <c r="P55" s="153"/>
      <c r="Q55" s="93" t="s">
        <v>2212</v>
      </c>
    </row>
    <row r="56" spans="1:17" ht="18" x14ac:dyDescent="0.25">
      <c r="A56" s="141" t="str">
        <f>VLOOKUP(E56,'LISTADO ATM'!$A$2:$C$901,3,0)</f>
        <v>DISTRITO NACIONAL</v>
      </c>
      <c r="B56" s="154" t="s">
        <v>2902</v>
      </c>
      <c r="C56" s="94">
        <v>44470.720150462963</v>
      </c>
      <c r="D56" s="94" t="s">
        <v>2174</v>
      </c>
      <c r="E56" s="156">
        <v>685</v>
      </c>
      <c r="F56" s="154" t="str">
        <f>VLOOKUP(E56,VIP!$A$2:$O16513,2,0)</f>
        <v>DRBR685</v>
      </c>
      <c r="G56" s="141" t="str">
        <f>VLOOKUP(E56,'LISTADO ATM'!$A$2:$B$900,2,0)</f>
        <v>ATM Autoservicio UASD</v>
      </c>
      <c r="H56" s="141" t="str">
        <f>VLOOKUP(E56,VIP!$A$2:$O21474,7,FALSE)</f>
        <v>NO</v>
      </c>
      <c r="I56" s="141" t="str">
        <f>VLOOKUP(E56,VIP!$A$2:$O13439,8,FALSE)</f>
        <v>SI</v>
      </c>
      <c r="J56" s="141" t="str">
        <f>VLOOKUP(E56,VIP!$A$2:$O13389,8,FALSE)</f>
        <v>SI</v>
      </c>
      <c r="K56" s="141" t="str">
        <f>VLOOKUP(E56,VIP!$A$2:$O16963,6,0)</f>
        <v>NO</v>
      </c>
      <c r="L56" s="153" t="s">
        <v>2212</v>
      </c>
      <c r="M56" s="93" t="s">
        <v>2437</v>
      </c>
      <c r="N56" s="93" t="s">
        <v>2443</v>
      </c>
      <c r="O56" s="141" t="s">
        <v>2445</v>
      </c>
      <c r="P56" s="153"/>
      <c r="Q56" s="93" t="s">
        <v>2212</v>
      </c>
    </row>
    <row r="57" spans="1:17" ht="18" x14ac:dyDescent="0.25">
      <c r="A57" s="141" t="str">
        <f>VLOOKUP(E57,'LISTADO ATM'!$A$2:$C$901,3,0)</f>
        <v>DISTRITO NACIONAL</v>
      </c>
      <c r="B57" s="154" t="s">
        <v>2915</v>
      </c>
      <c r="C57" s="94">
        <v>44470.691435185188</v>
      </c>
      <c r="D57" s="94" t="s">
        <v>2174</v>
      </c>
      <c r="E57" s="156">
        <v>708</v>
      </c>
      <c r="F57" s="154" t="str">
        <f>VLOOKUP(E57,VIP!$A$2:$O16526,2,0)</f>
        <v>DRBR505</v>
      </c>
      <c r="G57" s="141" t="str">
        <f>VLOOKUP(E57,'LISTADO ATM'!$A$2:$B$900,2,0)</f>
        <v xml:space="preserve">ATM El Vestir De Hoy </v>
      </c>
      <c r="H57" s="141" t="str">
        <f>VLOOKUP(E57,VIP!$A$2:$O21487,7,FALSE)</f>
        <v>Si</v>
      </c>
      <c r="I57" s="141" t="str">
        <f>VLOOKUP(E57,VIP!$A$2:$O13452,8,FALSE)</f>
        <v>Si</v>
      </c>
      <c r="J57" s="141" t="str">
        <f>VLOOKUP(E57,VIP!$A$2:$O13402,8,FALSE)</f>
        <v>Si</v>
      </c>
      <c r="K57" s="141" t="str">
        <f>VLOOKUP(E57,VIP!$A$2:$O16976,6,0)</f>
        <v>NO</v>
      </c>
      <c r="L57" s="153" t="s">
        <v>2212</v>
      </c>
      <c r="M57" s="93" t="s">
        <v>2437</v>
      </c>
      <c r="N57" s="93" t="s">
        <v>2443</v>
      </c>
      <c r="O57" s="141" t="s">
        <v>2445</v>
      </c>
      <c r="P57" s="153"/>
      <c r="Q57" s="93" t="s">
        <v>2212</v>
      </c>
    </row>
    <row r="58" spans="1:17" ht="18" x14ac:dyDescent="0.25">
      <c r="A58" s="141" t="str">
        <f>VLOOKUP(E58,'LISTADO ATM'!$A$2:$C$901,3,0)</f>
        <v>DISTRITO NACIONAL</v>
      </c>
      <c r="B58" s="154" t="s">
        <v>2892</v>
      </c>
      <c r="C58" s="94">
        <v>44470.834155092591</v>
      </c>
      <c r="D58" s="94" t="s">
        <v>2174</v>
      </c>
      <c r="E58" s="156">
        <v>735</v>
      </c>
      <c r="F58" s="154" t="str">
        <f>VLOOKUP(E58,VIP!$A$2:$O16503,2,0)</f>
        <v>DRBR179</v>
      </c>
      <c r="G58" s="141" t="str">
        <f>VLOOKUP(E58,'LISTADO ATM'!$A$2:$B$900,2,0)</f>
        <v xml:space="preserve">ATM Oficina Independencia II  </v>
      </c>
      <c r="H58" s="141" t="str">
        <f>VLOOKUP(E58,VIP!$A$2:$O21464,7,FALSE)</f>
        <v>Si</v>
      </c>
      <c r="I58" s="141" t="str">
        <f>VLOOKUP(E58,VIP!$A$2:$O13429,8,FALSE)</f>
        <v>Si</v>
      </c>
      <c r="J58" s="141" t="str">
        <f>VLOOKUP(E58,VIP!$A$2:$O13379,8,FALSE)</f>
        <v>Si</v>
      </c>
      <c r="K58" s="141" t="str">
        <f>VLOOKUP(E58,VIP!$A$2:$O16953,6,0)</f>
        <v>NO</v>
      </c>
      <c r="L58" s="153" t="s">
        <v>2212</v>
      </c>
      <c r="M58" s="93" t="s">
        <v>2437</v>
      </c>
      <c r="N58" s="93" t="s">
        <v>2443</v>
      </c>
      <c r="O58" s="141" t="s">
        <v>2445</v>
      </c>
      <c r="P58" s="153"/>
      <c r="Q58" s="93" t="s">
        <v>2212</v>
      </c>
    </row>
    <row r="59" spans="1:17" ht="18" x14ac:dyDescent="0.25">
      <c r="A59" s="141" t="str">
        <f>VLOOKUP(E59,'LISTADO ATM'!$A$2:$C$901,3,0)</f>
        <v>DISTRITO NACIONAL</v>
      </c>
      <c r="B59" s="154" t="s">
        <v>2877</v>
      </c>
      <c r="C59" s="94">
        <v>44470.896782407406</v>
      </c>
      <c r="D59" s="94" t="s">
        <v>2174</v>
      </c>
      <c r="E59" s="156">
        <v>815</v>
      </c>
      <c r="F59" s="154" t="str">
        <f>VLOOKUP(E59,VIP!$A$2:$O16488,2,0)</f>
        <v>DRBR24A</v>
      </c>
      <c r="G59" s="141" t="str">
        <f>VLOOKUP(E59,'LISTADO ATM'!$A$2:$B$900,2,0)</f>
        <v xml:space="preserve">ATM Oficina Atalaya del Mar </v>
      </c>
      <c r="H59" s="141" t="str">
        <f>VLOOKUP(E59,VIP!$A$2:$O21449,7,FALSE)</f>
        <v>Si</v>
      </c>
      <c r="I59" s="141" t="str">
        <f>VLOOKUP(E59,VIP!$A$2:$O13414,8,FALSE)</f>
        <v>Si</v>
      </c>
      <c r="J59" s="141" t="str">
        <f>VLOOKUP(E59,VIP!$A$2:$O13364,8,FALSE)</f>
        <v>Si</v>
      </c>
      <c r="K59" s="141" t="str">
        <f>VLOOKUP(E59,VIP!$A$2:$O16938,6,0)</f>
        <v>SI</v>
      </c>
      <c r="L59" s="153" t="s">
        <v>2212</v>
      </c>
      <c r="M59" s="93" t="s">
        <v>2437</v>
      </c>
      <c r="N59" s="93" t="s">
        <v>2443</v>
      </c>
      <c r="O59" s="141" t="s">
        <v>2445</v>
      </c>
      <c r="P59" s="153"/>
      <c r="Q59" s="93" t="s">
        <v>2212</v>
      </c>
    </row>
    <row r="60" spans="1:17" ht="18" x14ac:dyDescent="0.25">
      <c r="A60" s="141" t="str">
        <f>VLOOKUP(E60,'LISTADO ATM'!$A$2:$C$901,3,0)</f>
        <v>ESTE</v>
      </c>
      <c r="B60" s="154" t="s">
        <v>2889</v>
      </c>
      <c r="C60" s="94">
        <v>44470.843391203707</v>
      </c>
      <c r="D60" s="94" t="s">
        <v>2174</v>
      </c>
      <c r="E60" s="156">
        <v>843</v>
      </c>
      <c r="F60" s="154" t="str">
        <f>VLOOKUP(E60,VIP!$A$2:$O16500,2,0)</f>
        <v>DRBR843</v>
      </c>
      <c r="G60" s="141" t="str">
        <f>VLOOKUP(E60,'LISTADO ATM'!$A$2:$B$900,2,0)</f>
        <v xml:space="preserve">ATM Oficina Romana Centro </v>
      </c>
      <c r="H60" s="141" t="str">
        <f>VLOOKUP(E60,VIP!$A$2:$O21461,7,FALSE)</f>
        <v>Si</v>
      </c>
      <c r="I60" s="141" t="str">
        <f>VLOOKUP(E60,VIP!$A$2:$O13426,8,FALSE)</f>
        <v>Si</v>
      </c>
      <c r="J60" s="141" t="str">
        <f>VLOOKUP(E60,VIP!$A$2:$O13376,8,FALSE)</f>
        <v>Si</v>
      </c>
      <c r="K60" s="141" t="str">
        <f>VLOOKUP(E60,VIP!$A$2:$O16950,6,0)</f>
        <v>NO</v>
      </c>
      <c r="L60" s="153" t="s">
        <v>2212</v>
      </c>
      <c r="M60" s="93" t="s">
        <v>2437</v>
      </c>
      <c r="N60" s="93" t="s">
        <v>2443</v>
      </c>
      <c r="O60" s="141" t="s">
        <v>2445</v>
      </c>
      <c r="P60" s="153"/>
      <c r="Q60" s="93" t="s">
        <v>2212</v>
      </c>
    </row>
    <row r="61" spans="1:17" ht="18" x14ac:dyDescent="0.25">
      <c r="A61" s="141" t="str">
        <f>VLOOKUP(E61,'LISTADO ATM'!$A$2:$C$901,3,0)</f>
        <v>DISTRITO NACIONAL</v>
      </c>
      <c r="B61" s="154" t="s">
        <v>2639</v>
      </c>
      <c r="C61" s="94">
        <v>44469.62871527778</v>
      </c>
      <c r="D61" s="94" t="s">
        <v>2174</v>
      </c>
      <c r="E61" s="156">
        <v>20</v>
      </c>
      <c r="F61" s="154" t="str">
        <f>VLOOKUP(E61,VIP!$A$2:$O16528,2,0)</f>
        <v>DRBR049</v>
      </c>
      <c r="G61" s="141" t="str">
        <f>VLOOKUP(E61,'LISTADO ATM'!$A$2:$B$900,2,0)</f>
        <v>ATM S/M Aprezio Las Palmas</v>
      </c>
      <c r="H61" s="141" t="str">
        <f>VLOOKUP(E61,VIP!$A$2:$O21489,7,FALSE)</f>
        <v>Si</v>
      </c>
      <c r="I61" s="141" t="str">
        <f>VLOOKUP(E61,VIP!$A$2:$O13454,8,FALSE)</f>
        <v>Si</v>
      </c>
      <c r="J61" s="141" t="str">
        <f>VLOOKUP(E61,VIP!$A$2:$O13404,8,FALSE)</f>
        <v>Si</v>
      </c>
      <c r="K61" s="141" t="str">
        <f>VLOOKUP(E61,VIP!$A$2:$O16978,6,0)</f>
        <v>NO</v>
      </c>
      <c r="L61" s="153" t="s">
        <v>2238</v>
      </c>
      <c r="M61" s="161" t="s">
        <v>2530</v>
      </c>
      <c r="N61" s="93" t="s">
        <v>2443</v>
      </c>
      <c r="O61" s="141" t="s">
        <v>2445</v>
      </c>
      <c r="P61" s="153"/>
      <c r="Q61" s="162">
        <v>44470.633206018516</v>
      </c>
    </row>
    <row r="62" spans="1:17" ht="18" x14ac:dyDescent="0.25">
      <c r="A62" s="141" t="str">
        <f>VLOOKUP(E62,'LISTADO ATM'!$A$2:$C$901,3,0)</f>
        <v>DISTRITO NACIONAL</v>
      </c>
      <c r="B62" s="154" t="s">
        <v>2798</v>
      </c>
      <c r="C62" s="94">
        <v>44470.264861111114</v>
      </c>
      <c r="D62" s="94" t="s">
        <v>2174</v>
      </c>
      <c r="E62" s="156">
        <v>264</v>
      </c>
      <c r="F62" s="154" t="str">
        <f>VLOOKUP(E62,VIP!$A$2:$O16426,2,0)</f>
        <v>DRBR264</v>
      </c>
      <c r="G62" s="141" t="str">
        <f>VLOOKUP(E62,'LISTADO ATM'!$A$2:$B$900,2,0)</f>
        <v xml:space="preserve">ATM S/M Nacional Independencia </v>
      </c>
      <c r="H62" s="141" t="str">
        <f>VLOOKUP(E62,VIP!$A$2:$O21387,7,FALSE)</f>
        <v>Si</v>
      </c>
      <c r="I62" s="141" t="str">
        <f>VLOOKUP(E62,VIP!$A$2:$O13352,8,FALSE)</f>
        <v>Si</v>
      </c>
      <c r="J62" s="141" t="str">
        <f>VLOOKUP(E62,VIP!$A$2:$O13302,8,FALSE)</f>
        <v>Si</v>
      </c>
      <c r="K62" s="141" t="str">
        <f>VLOOKUP(E62,VIP!$A$2:$O16876,6,0)</f>
        <v>SI</v>
      </c>
      <c r="L62" s="153" t="s">
        <v>2238</v>
      </c>
      <c r="M62" s="161" t="s">
        <v>2530</v>
      </c>
      <c r="N62" s="93" t="s">
        <v>2622</v>
      </c>
      <c r="O62" s="141" t="s">
        <v>2445</v>
      </c>
      <c r="P62" s="153"/>
      <c r="Q62" s="162">
        <v>44470.440023148149</v>
      </c>
    </row>
    <row r="63" spans="1:17" ht="18" x14ac:dyDescent="0.25">
      <c r="A63" s="141" t="str">
        <f>VLOOKUP(E63,'LISTADO ATM'!$A$2:$C$901,3,0)</f>
        <v>DISTRITO NACIONAL</v>
      </c>
      <c r="B63" s="154" t="s">
        <v>2628</v>
      </c>
      <c r="C63" s="94">
        <v>44469.468206018515</v>
      </c>
      <c r="D63" s="94" t="s">
        <v>2174</v>
      </c>
      <c r="E63" s="156">
        <v>574</v>
      </c>
      <c r="F63" s="154" t="str">
        <f>VLOOKUP(E63,VIP!$A$2:$O16424,2,0)</f>
        <v>DRBR080</v>
      </c>
      <c r="G63" s="141" t="str">
        <f>VLOOKUP(E63,'LISTADO ATM'!$A$2:$B$900,2,0)</f>
        <v xml:space="preserve">ATM Club Obras Públicas </v>
      </c>
      <c r="H63" s="141" t="str">
        <f>VLOOKUP(E63,VIP!$A$2:$O21385,7,FALSE)</f>
        <v>Si</v>
      </c>
      <c r="I63" s="141" t="str">
        <f>VLOOKUP(E63,VIP!$A$2:$O13350,8,FALSE)</f>
        <v>Si</v>
      </c>
      <c r="J63" s="141" t="str">
        <f>VLOOKUP(E63,VIP!$A$2:$O13300,8,FALSE)</f>
        <v>Si</v>
      </c>
      <c r="K63" s="141" t="str">
        <f>VLOOKUP(E63,VIP!$A$2:$O16874,6,0)</f>
        <v>NO</v>
      </c>
      <c r="L63" s="153" t="s">
        <v>2238</v>
      </c>
      <c r="M63" s="161" t="s">
        <v>2530</v>
      </c>
      <c r="N63" s="93" t="s">
        <v>2443</v>
      </c>
      <c r="O63" s="141" t="s">
        <v>2445</v>
      </c>
      <c r="P63" s="153"/>
      <c r="Q63" s="162">
        <v>44470.432210648149</v>
      </c>
    </row>
    <row r="64" spans="1:17" ht="18" x14ac:dyDescent="0.25">
      <c r="A64" s="141" t="str">
        <f>VLOOKUP(E64,'LISTADO ATM'!$A$2:$C$901,3,0)</f>
        <v>ESTE</v>
      </c>
      <c r="B64" s="154" t="s">
        <v>2756</v>
      </c>
      <c r="C64" s="94">
        <v>44470.025925925926</v>
      </c>
      <c r="D64" s="94" t="s">
        <v>2174</v>
      </c>
      <c r="E64" s="156">
        <v>795</v>
      </c>
      <c r="F64" s="154" t="str">
        <f>VLOOKUP(E64,VIP!$A$2:$O16529,2,0)</f>
        <v>DRBR795</v>
      </c>
      <c r="G64" s="141" t="str">
        <f>VLOOKUP(E64,'LISTADO ATM'!$A$2:$B$900,2,0)</f>
        <v xml:space="preserve">ATM UNP Guaymate (La Romana) </v>
      </c>
      <c r="H64" s="141" t="str">
        <f>VLOOKUP(E64,VIP!$A$2:$O21490,7,FALSE)</f>
        <v>Si</v>
      </c>
      <c r="I64" s="141" t="str">
        <f>VLOOKUP(E64,VIP!$A$2:$O13455,8,FALSE)</f>
        <v>Si</v>
      </c>
      <c r="J64" s="141" t="str">
        <f>VLOOKUP(E64,VIP!$A$2:$O13405,8,FALSE)</f>
        <v>Si</v>
      </c>
      <c r="K64" s="141" t="str">
        <f>VLOOKUP(E64,VIP!$A$2:$O16979,6,0)</f>
        <v>NO</v>
      </c>
      <c r="L64" s="153" t="s">
        <v>2238</v>
      </c>
      <c r="M64" s="161" t="s">
        <v>2530</v>
      </c>
      <c r="N64" s="93" t="s">
        <v>2443</v>
      </c>
      <c r="O64" s="141" t="s">
        <v>2445</v>
      </c>
      <c r="P64" s="153"/>
      <c r="Q64" s="162">
        <v>44470.622187499997</v>
      </c>
    </row>
    <row r="65" spans="1:17" ht="18" x14ac:dyDescent="0.25">
      <c r="A65" s="141" t="str">
        <f>VLOOKUP(E65,'LISTADO ATM'!$A$2:$C$901,3,0)</f>
        <v>ESTE</v>
      </c>
      <c r="B65" s="154">
        <v>3336041947</v>
      </c>
      <c r="C65" s="94">
        <v>44469.054270833331</v>
      </c>
      <c r="D65" s="94" t="s">
        <v>2174</v>
      </c>
      <c r="E65" s="156">
        <v>893</v>
      </c>
      <c r="F65" s="154" t="str">
        <f>VLOOKUP(E65,VIP!$A$2:$O16527,2,0)</f>
        <v>DRBR893</v>
      </c>
      <c r="G65" s="141" t="str">
        <f>VLOOKUP(E65,'LISTADO ATM'!$A$2:$B$900,2,0)</f>
        <v xml:space="preserve">ATM Hotel Be Live Canoa (Bayahibe) II </v>
      </c>
      <c r="H65" s="141" t="str">
        <f>VLOOKUP(E65,VIP!$A$2:$O21488,7,FALSE)</f>
        <v>Si</v>
      </c>
      <c r="I65" s="141" t="str">
        <f>VLOOKUP(E65,VIP!$A$2:$O13453,8,FALSE)</f>
        <v>Si</v>
      </c>
      <c r="J65" s="141" t="str">
        <f>VLOOKUP(E65,VIP!$A$2:$O13403,8,FALSE)</f>
        <v>Si</v>
      </c>
      <c r="K65" s="141" t="str">
        <f>VLOOKUP(E65,VIP!$A$2:$O16977,6,0)</f>
        <v>NO</v>
      </c>
      <c r="L65" s="153" t="s">
        <v>2238</v>
      </c>
      <c r="M65" s="161" t="s">
        <v>2530</v>
      </c>
      <c r="N65" s="93" t="s">
        <v>2443</v>
      </c>
      <c r="O65" s="141" t="s">
        <v>2445</v>
      </c>
      <c r="P65" s="153"/>
      <c r="Q65" s="162">
        <v>44470.608206018522</v>
      </c>
    </row>
    <row r="66" spans="1:17" ht="18" x14ac:dyDescent="0.25">
      <c r="A66" s="141" t="str">
        <f>VLOOKUP(E66,'LISTADO ATM'!$A$2:$C$901,3,0)</f>
        <v>DISTRITO NACIONAL</v>
      </c>
      <c r="B66" s="154">
        <v>3336036966</v>
      </c>
      <c r="C66" s="94">
        <v>44465.265277777777</v>
      </c>
      <c r="D66" s="94" t="s">
        <v>2174</v>
      </c>
      <c r="E66" s="156">
        <v>113</v>
      </c>
      <c r="F66" s="154" t="str">
        <f>VLOOKUP(E66,VIP!$A$2:$O16524,2,0)</f>
        <v>DRBR113</v>
      </c>
      <c r="G66" s="141" t="str">
        <f>VLOOKUP(E66,'LISTADO ATM'!$A$2:$B$900,2,0)</f>
        <v xml:space="preserve">ATM Autoservicio Atalaya del Mar </v>
      </c>
      <c r="H66" s="141" t="str">
        <f>VLOOKUP(E66,VIP!$A$2:$O21485,7,FALSE)</f>
        <v>Si</v>
      </c>
      <c r="I66" s="141" t="str">
        <f>VLOOKUP(E66,VIP!$A$2:$O13450,8,FALSE)</f>
        <v>No</v>
      </c>
      <c r="J66" s="141" t="str">
        <f>VLOOKUP(E66,VIP!$A$2:$O13400,8,FALSE)</f>
        <v>No</v>
      </c>
      <c r="K66" s="141" t="str">
        <f>VLOOKUP(E66,VIP!$A$2:$O16974,6,0)</f>
        <v>NO</v>
      </c>
      <c r="L66" s="153" t="s">
        <v>2238</v>
      </c>
      <c r="M66" s="93" t="s">
        <v>2437</v>
      </c>
      <c r="N66" s="93" t="s">
        <v>2443</v>
      </c>
      <c r="O66" s="141" t="s">
        <v>2445</v>
      </c>
      <c r="P66" s="153"/>
      <c r="Q66" s="93" t="s">
        <v>2238</v>
      </c>
    </row>
    <row r="67" spans="1:17" ht="18" x14ac:dyDescent="0.25">
      <c r="A67" s="141" t="str">
        <f>VLOOKUP(E67,'LISTADO ATM'!$A$2:$C$901,3,0)</f>
        <v>ESTE</v>
      </c>
      <c r="B67" s="154" t="s">
        <v>2890</v>
      </c>
      <c r="C67" s="94">
        <v>44470.842141203706</v>
      </c>
      <c r="D67" s="94" t="s">
        <v>2174</v>
      </c>
      <c r="E67" s="156">
        <v>114</v>
      </c>
      <c r="F67" s="154" t="str">
        <f>VLOOKUP(E67,VIP!$A$2:$O16501,2,0)</f>
        <v>DRBR114</v>
      </c>
      <c r="G67" s="141" t="str">
        <f>VLOOKUP(E67,'LISTADO ATM'!$A$2:$B$900,2,0)</f>
        <v xml:space="preserve">ATM Oficina Hato Mayor </v>
      </c>
      <c r="H67" s="141" t="str">
        <f>VLOOKUP(E67,VIP!$A$2:$O21462,7,FALSE)</f>
        <v>Si</v>
      </c>
      <c r="I67" s="141" t="str">
        <f>VLOOKUP(E67,VIP!$A$2:$O13427,8,FALSE)</f>
        <v>Si</v>
      </c>
      <c r="J67" s="141" t="str">
        <f>VLOOKUP(E67,VIP!$A$2:$O13377,8,FALSE)</f>
        <v>Si</v>
      </c>
      <c r="K67" s="141" t="str">
        <f>VLOOKUP(E67,VIP!$A$2:$O16951,6,0)</f>
        <v>NO</v>
      </c>
      <c r="L67" s="153" t="s">
        <v>2238</v>
      </c>
      <c r="M67" s="93" t="s">
        <v>2437</v>
      </c>
      <c r="N67" s="93" t="s">
        <v>2443</v>
      </c>
      <c r="O67" s="141" t="s">
        <v>2445</v>
      </c>
      <c r="P67" s="153"/>
      <c r="Q67" s="93" t="s">
        <v>2238</v>
      </c>
    </row>
    <row r="68" spans="1:17" ht="18" x14ac:dyDescent="0.25">
      <c r="A68" s="141" t="str">
        <f>VLOOKUP(E68,'LISTADO ATM'!$A$2:$C$901,3,0)</f>
        <v>ESTE</v>
      </c>
      <c r="B68" s="154" t="s">
        <v>2754</v>
      </c>
      <c r="C68" s="94">
        <v>44470.026956018519</v>
      </c>
      <c r="D68" s="94" t="s">
        <v>2174</v>
      </c>
      <c r="E68" s="156">
        <v>367</v>
      </c>
      <c r="F68" s="154" t="str">
        <f>VLOOKUP(E68,VIP!$A$2:$O16530,2,0)</f>
        <v xml:space="preserve">DRBR367 </v>
      </c>
      <c r="G68" s="141" t="str">
        <f>VLOOKUP(E68,'LISTADO ATM'!$A$2:$B$900,2,0)</f>
        <v>ATM Ayuntamiento El Puerto</v>
      </c>
      <c r="H68" s="141" t="str">
        <f>VLOOKUP(E68,VIP!$A$2:$O21491,7,FALSE)</f>
        <v>N/A</v>
      </c>
      <c r="I68" s="141" t="str">
        <f>VLOOKUP(E68,VIP!$A$2:$O13456,8,FALSE)</f>
        <v>N/A</v>
      </c>
      <c r="J68" s="141" t="str">
        <f>VLOOKUP(E68,VIP!$A$2:$O13406,8,FALSE)</f>
        <v>N/A</v>
      </c>
      <c r="K68" s="141" t="str">
        <f>VLOOKUP(E68,VIP!$A$2:$O16980,6,0)</f>
        <v>N/A</v>
      </c>
      <c r="L68" s="153" t="s">
        <v>2238</v>
      </c>
      <c r="M68" s="93" t="s">
        <v>2437</v>
      </c>
      <c r="N68" s="93" t="s">
        <v>2443</v>
      </c>
      <c r="O68" s="141" t="s">
        <v>2445</v>
      </c>
      <c r="P68" s="153"/>
      <c r="Q68" s="93" t="s">
        <v>2238</v>
      </c>
    </row>
    <row r="69" spans="1:17" ht="18" x14ac:dyDescent="0.25">
      <c r="A69" s="141" t="str">
        <f>VLOOKUP(E69,'LISTADO ATM'!$A$2:$C$901,3,0)</f>
        <v>ESTE</v>
      </c>
      <c r="B69" s="154">
        <v>3336041910</v>
      </c>
      <c r="C69" s="94">
        <v>44468.789189814815</v>
      </c>
      <c r="D69" s="94" t="s">
        <v>2174</v>
      </c>
      <c r="E69" s="156">
        <v>368</v>
      </c>
      <c r="F69" s="154" t="str">
        <f>VLOOKUP(E69,VIP!$A$2:$O16526,2,0)</f>
        <v xml:space="preserve">DRBR368 </v>
      </c>
      <c r="G69" s="141" t="str">
        <f>VLOOKUP(E69,'LISTADO ATM'!$A$2:$B$900,2,0)</f>
        <v>ATM Ayuntamiento Peralvillo</v>
      </c>
      <c r="H69" s="141" t="str">
        <f>VLOOKUP(E69,VIP!$A$2:$O21487,7,FALSE)</f>
        <v>N/A</v>
      </c>
      <c r="I69" s="141" t="str">
        <f>VLOOKUP(E69,VIP!$A$2:$O13452,8,FALSE)</f>
        <v>N/A</v>
      </c>
      <c r="J69" s="141" t="str">
        <f>VLOOKUP(E69,VIP!$A$2:$O13402,8,FALSE)</f>
        <v>N/A</v>
      </c>
      <c r="K69" s="141" t="str">
        <f>VLOOKUP(E69,VIP!$A$2:$O16976,6,0)</f>
        <v>N/A</v>
      </c>
      <c r="L69" s="153" t="s">
        <v>2238</v>
      </c>
      <c r="M69" s="161" t="s">
        <v>2530</v>
      </c>
      <c r="N69" s="93" t="s">
        <v>2443</v>
      </c>
      <c r="O69" s="141" t="s">
        <v>2445</v>
      </c>
      <c r="P69" s="153"/>
      <c r="Q69" s="162">
        <v>44470.902141203704</v>
      </c>
    </row>
    <row r="70" spans="1:17" ht="18" x14ac:dyDescent="0.25">
      <c r="A70" s="141" t="str">
        <f>VLOOKUP(E70,'LISTADO ATM'!$A$2:$C$901,3,0)</f>
        <v>NORTE</v>
      </c>
      <c r="B70" s="154" t="s">
        <v>2888</v>
      </c>
      <c r="C70" s="94">
        <v>44470.845868055556</v>
      </c>
      <c r="D70" s="94" t="s">
        <v>2175</v>
      </c>
      <c r="E70" s="156">
        <v>402</v>
      </c>
      <c r="F70" s="154" t="str">
        <f>VLOOKUP(E70,VIP!$A$2:$O16499,2,0)</f>
        <v>DRBR402</v>
      </c>
      <c r="G70" s="141" t="str">
        <f>VLOOKUP(E70,'LISTADO ATM'!$A$2:$B$900,2,0)</f>
        <v xml:space="preserve">ATM La Sirena La Vega </v>
      </c>
      <c r="H70" s="141" t="str">
        <f>VLOOKUP(E70,VIP!$A$2:$O21460,7,FALSE)</f>
        <v>Si</v>
      </c>
      <c r="I70" s="141" t="str">
        <f>VLOOKUP(E70,VIP!$A$2:$O13425,8,FALSE)</f>
        <v>Si</v>
      </c>
      <c r="J70" s="141" t="str">
        <f>VLOOKUP(E70,VIP!$A$2:$O13375,8,FALSE)</f>
        <v>Si</v>
      </c>
      <c r="K70" s="141" t="str">
        <f>VLOOKUP(E70,VIP!$A$2:$O16949,6,0)</f>
        <v>NO</v>
      </c>
      <c r="L70" s="153" t="s">
        <v>2238</v>
      </c>
      <c r="M70" s="93" t="s">
        <v>2437</v>
      </c>
      <c r="N70" s="93" t="s">
        <v>2443</v>
      </c>
      <c r="O70" s="141" t="s">
        <v>2925</v>
      </c>
      <c r="P70" s="153"/>
      <c r="Q70" s="93" t="s">
        <v>2238</v>
      </c>
    </row>
    <row r="71" spans="1:17" ht="18" x14ac:dyDescent="0.25">
      <c r="A71" s="141" t="str">
        <f>VLOOKUP(E71,'LISTADO ATM'!$A$2:$C$901,3,0)</f>
        <v>NORTE</v>
      </c>
      <c r="B71" s="154" t="s">
        <v>2914</v>
      </c>
      <c r="C71" s="94">
        <v>44470.695706018516</v>
      </c>
      <c r="D71" s="94" t="s">
        <v>2175</v>
      </c>
      <c r="E71" s="156">
        <v>496</v>
      </c>
      <c r="F71" s="154" t="str">
        <f>VLOOKUP(E71,VIP!$A$2:$O16525,2,0)</f>
        <v>DRBR496</v>
      </c>
      <c r="G71" s="141" t="str">
        <f>VLOOKUP(E71,'LISTADO ATM'!$A$2:$B$900,2,0)</f>
        <v xml:space="preserve">ATM Multicentro La Sirena Bonao </v>
      </c>
      <c r="H71" s="141" t="str">
        <f>VLOOKUP(E71,VIP!$A$2:$O21486,7,FALSE)</f>
        <v>Si</v>
      </c>
      <c r="I71" s="141" t="str">
        <f>VLOOKUP(E71,VIP!$A$2:$O13451,8,FALSE)</f>
        <v>Si</v>
      </c>
      <c r="J71" s="141" t="str">
        <f>VLOOKUP(E71,VIP!$A$2:$O13401,8,FALSE)</f>
        <v>Si</v>
      </c>
      <c r="K71" s="141" t="str">
        <f>VLOOKUP(E71,VIP!$A$2:$O16975,6,0)</f>
        <v>NO</v>
      </c>
      <c r="L71" s="153" t="s">
        <v>2238</v>
      </c>
      <c r="M71" s="93" t="s">
        <v>2437</v>
      </c>
      <c r="N71" s="93" t="s">
        <v>2443</v>
      </c>
      <c r="O71" s="141" t="s">
        <v>2623</v>
      </c>
      <c r="P71" s="153"/>
      <c r="Q71" s="93" t="s">
        <v>2238</v>
      </c>
    </row>
    <row r="72" spans="1:17" ht="18" x14ac:dyDescent="0.25">
      <c r="A72" s="141" t="str">
        <f>VLOOKUP(E72,'LISTADO ATM'!$A$2:$C$901,3,0)</f>
        <v>DISTRITO NACIONAL</v>
      </c>
      <c r="B72" s="154" t="s">
        <v>2891</v>
      </c>
      <c r="C72" s="94">
        <v>44470.840486111112</v>
      </c>
      <c r="D72" s="94" t="s">
        <v>2174</v>
      </c>
      <c r="E72" s="156">
        <v>618</v>
      </c>
      <c r="F72" s="154" t="str">
        <f>VLOOKUP(E72,VIP!$A$2:$O16502,2,0)</f>
        <v>DRBR618</v>
      </c>
      <c r="G72" s="141" t="str">
        <f>VLOOKUP(E72,'LISTADO ATM'!$A$2:$B$900,2,0)</f>
        <v xml:space="preserve">ATM Bienes Nacionales </v>
      </c>
      <c r="H72" s="141" t="str">
        <f>VLOOKUP(E72,VIP!$A$2:$O21463,7,FALSE)</f>
        <v>Si</v>
      </c>
      <c r="I72" s="141" t="str">
        <f>VLOOKUP(E72,VIP!$A$2:$O13428,8,FALSE)</f>
        <v>Si</v>
      </c>
      <c r="J72" s="141" t="str">
        <f>VLOOKUP(E72,VIP!$A$2:$O13378,8,FALSE)</f>
        <v>Si</v>
      </c>
      <c r="K72" s="141" t="str">
        <f>VLOOKUP(E72,VIP!$A$2:$O16952,6,0)</f>
        <v>NO</v>
      </c>
      <c r="L72" s="153" t="s">
        <v>2238</v>
      </c>
      <c r="M72" s="93" t="s">
        <v>2437</v>
      </c>
      <c r="N72" s="93" t="s">
        <v>2443</v>
      </c>
      <c r="O72" s="141" t="s">
        <v>2445</v>
      </c>
      <c r="P72" s="153"/>
      <c r="Q72" s="93" t="s">
        <v>2238</v>
      </c>
    </row>
    <row r="73" spans="1:17" ht="18" x14ac:dyDescent="0.25">
      <c r="A73" s="141" t="str">
        <f>VLOOKUP(E73,'LISTADO ATM'!$A$2:$C$901,3,0)</f>
        <v>DISTRITO NACIONAL</v>
      </c>
      <c r="B73" s="154" t="s">
        <v>2857</v>
      </c>
      <c r="C73" s="94">
        <v>44470.933749999997</v>
      </c>
      <c r="D73" s="94" t="s">
        <v>2174</v>
      </c>
      <c r="E73" s="156">
        <v>622</v>
      </c>
      <c r="F73" s="154" t="str">
        <f>VLOOKUP(E73,VIP!$A$2:$O16468,2,0)</f>
        <v>DRBR622</v>
      </c>
      <c r="G73" s="141" t="str">
        <f>VLOOKUP(E73,'LISTADO ATM'!$A$2:$B$900,2,0)</f>
        <v xml:space="preserve">ATM Ayuntamiento D.N. </v>
      </c>
      <c r="H73" s="141" t="str">
        <f>VLOOKUP(E73,VIP!$A$2:$O21429,7,FALSE)</f>
        <v>Si</v>
      </c>
      <c r="I73" s="141" t="str">
        <f>VLOOKUP(E73,VIP!$A$2:$O13394,8,FALSE)</f>
        <v>Si</v>
      </c>
      <c r="J73" s="141" t="str">
        <f>VLOOKUP(E73,VIP!$A$2:$O13344,8,FALSE)</f>
        <v>Si</v>
      </c>
      <c r="K73" s="141" t="str">
        <f>VLOOKUP(E73,VIP!$A$2:$O16918,6,0)</f>
        <v>NO</v>
      </c>
      <c r="L73" s="153" t="s">
        <v>2238</v>
      </c>
      <c r="M73" s="93" t="s">
        <v>2437</v>
      </c>
      <c r="N73" s="93" t="s">
        <v>2443</v>
      </c>
      <c r="O73" s="141" t="s">
        <v>2445</v>
      </c>
      <c r="P73" s="153"/>
      <c r="Q73" s="93" t="s">
        <v>2238</v>
      </c>
    </row>
    <row r="74" spans="1:17" ht="18" x14ac:dyDescent="0.25">
      <c r="A74" s="141" t="str">
        <f>VLOOKUP(E74,'LISTADO ATM'!$A$2:$C$901,3,0)</f>
        <v>ESTE</v>
      </c>
      <c r="B74" s="154" t="s">
        <v>2887</v>
      </c>
      <c r="C74" s="94">
        <v>44470.848611111112</v>
      </c>
      <c r="D74" s="94" t="s">
        <v>2174</v>
      </c>
      <c r="E74" s="156">
        <v>631</v>
      </c>
      <c r="F74" s="154" t="str">
        <f>VLOOKUP(E74,VIP!$A$2:$O16498,2,0)</f>
        <v>DRBR417</v>
      </c>
      <c r="G74" s="141" t="str">
        <f>VLOOKUP(E74,'LISTADO ATM'!$A$2:$B$900,2,0)</f>
        <v xml:space="preserve">ATM ASOCODEQUI (San Pedro) </v>
      </c>
      <c r="H74" s="141" t="str">
        <f>VLOOKUP(E74,VIP!$A$2:$O21459,7,FALSE)</f>
        <v>Si</v>
      </c>
      <c r="I74" s="141" t="str">
        <f>VLOOKUP(E74,VIP!$A$2:$O13424,8,FALSE)</f>
        <v>Si</v>
      </c>
      <c r="J74" s="141" t="str">
        <f>VLOOKUP(E74,VIP!$A$2:$O13374,8,FALSE)</f>
        <v>Si</v>
      </c>
      <c r="K74" s="141" t="str">
        <f>VLOOKUP(E74,VIP!$A$2:$O16948,6,0)</f>
        <v>NO</v>
      </c>
      <c r="L74" s="153" t="s">
        <v>2238</v>
      </c>
      <c r="M74" s="93" t="s">
        <v>2437</v>
      </c>
      <c r="N74" s="93" t="s">
        <v>2443</v>
      </c>
      <c r="O74" s="141" t="s">
        <v>2445</v>
      </c>
      <c r="P74" s="153"/>
      <c r="Q74" s="93" t="s">
        <v>2238</v>
      </c>
    </row>
    <row r="75" spans="1:17" ht="18" x14ac:dyDescent="0.25">
      <c r="A75" s="141" t="str">
        <f>VLOOKUP(E75,'LISTADO ATM'!$A$2:$C$901,3,0)</f>
        <v>DISTRITO NACIONAL</v>
      </c>
      <c r="B75" s="154" t="s">
        <v>2918</v>
      </c>
      <c r="C75" s="94">
        <v>44470.68240740741</v>
      </c>
      <c r="D75" s="94" t="s">
        <v>2174</v>
      </c>
      <c r="E75" s="156">
        <v>639</v>
      </c>
      <c r="F75" s="154" t="str">
        <f>VLOOKUP(E75,VIP!$A$2:$O16529,2,0)</f>
        <v>DRBR639</v>
      </c>
      <c r="G75" s="141" t="str">
        <f>VLOOKUP(E75,'LISTADO ATM'!$A$2:$B$900,2,0)</f>
        <v xml:space="preserve">ATM Comisión Militar MOPC </v>
      </c>
      <c r="H75" s="141" t="str">
        <f>VLOOKUP(E75,VIP!$A$2:$O21490,7,FALSE)</f>
        <v>Si</v>
      </c>
      <c r="I75" s="141" t="str">
        <f>VLOOKUP(E75,VIP!$A$2:$O13455,8,FALSE)</f>
        <v>Si</v>
      </c>
      <c r="J75" s="141" t="str">
        <f>VLOOKUP(E75,VIP!$A$2:$O13405,8,FALSE)</f>
        <v>Si</v>
      </c>
      <c r="K75" s="141" t="str">
        <f>VLOOKUP(E75,VIP!$A$2:$O16979,6,0)</f>
        <v>NO</v>
      </c>
      <c r="L75" s="153" t="s">
        <v>2238</v>
      </c>
      <c r="M75" s="93" t="s">
        <v>2437</v>
      </c>
      <c r="N75" s="93" t="s">
        <v>2443</v>
      </c>
      <c r="O75" s="141" t="s">
        <v>2445</v>
      </c>
      <c r="P75" s="153"/>
      <c r="Q75" s="93" t="s">
        <v>2238</v>
      </c>
    </row>
    <row r="76" spans="1:17" ht="18" x14ac:dyDescent="0.25">
      <c r="A76" s="141" t="str">
        <f>VLOOKUP(E76,'LISTADO ATM'!$A$2:$C$901,3,0)</f>
        <v>DISTRITO NACIONAL</v>
      </c>
      <c r="B76" s="154" t="s">
        <v>2881</v>
      </c>
      <c r="C76" s="94">
        <v>44470.89334490741</v>
      </c>
      <c r="D76" s="94" t="s">
        <v>2174</v>
      </c>
      <c r="E76" s="156">
        <v>648</v>
      </c>
      <c r="F76" s="154" t="str">
        <f>VLOOKUP(E76,VIP!$A$2:$O16492,2,0)</f>
        <v>DRBR190</v>
      </c>
      <c r="G76" s="141" t="str">
        <f>VLOOKUP(E76,'LISTADO ATM'!$A$2:$B$900,2,0)</f>
        <v xml:space="preserve">ATM Hermandad de Pensionados </v>
      </c>
      <c r="H76" s="141" t="str">
        <f>VLOOKUP(E76,VIP!$A$2:$O21453,7,FALSE)</f>
        <v>Si</v>
      </c>
      <c r="I76" s="141" t="str">
        <f>VLOOKUP(E76,VIP!$A$2:$O13418,8,FALSE)</f>
        <v>No</v>
      </c>
      <c r="J76" s="141" t="str">
        <f>VLOOKUP(E76,VIP!$A$2:$O13368,8,FALSE)</f>
        <v>No</v>
      </c>
      <c r="K76" s="141" t="str">
        <f>VLOOKUP(E76,VIP!$A$2:$O16942,6,0)</f>
        <v>NO</v>
      </c>
      <c r="L76" s="153" t="s">
        <v>2238</v>
      </c>
      <c r="M76" s="93" t="s">
        <v>2437</v>
      </c>
      <c r="N76" s="93" t="s">
        <v>2443</v>
      </c>
      <c r="O76" s="141" t="s">
        <v>2445</v>
      </c>
      <c r="P76" s="153"/>
      <c r="Q76" s="93" t="s">
        <v>2238</v>
      </c>
    </row>
    <row r="77" spans="1:17" ht="18" x14ac:dyDescent="0.25">
      <c r="A77" s="141" t="str">
        <f>VLOOKUP(E77,'LISTADO ATM'!$A$2:$C$901,3,0)</f>
        <v>NORTE</v>
      </c>
      <c r="B77" s="154" t="s">
        <v>2919</v>
      </c>
      <c r="C77" s="94">
        <v>44470.68167824074</v>
      </c>
      <c r="D77" s="94" t="s">
        <v>2175</v>
      </c>
      <c r="E77" s="156">
        <v>653</v>
      </c>
      <c r="F77" s="154" t="str">
        <f>VLOOKUP(E77,VIP!$A$2:$O16530,2,0)</f>
        <v>DRBR653</v>
      </c>
      <c r="G77" s="141" t="str">
        <f>VLOOKUP(E77,'LISTADO ATM'!$A$2:$B$900,2,0)</f>
        <v>ATM Estación Isla Jarabacoa</v>
      </c>
      <c r="H77" s="141" t="str">
        <f>VLOOKUP(E77,VIP!$A$2:$O21491,7,FALSE)</f>
        <v>Si</v>
      </c>
      <c r="I77" s="141" t="str">
        <f>VLOOKUP(E77,VIP!$A$2:$O13456,8,FALSE)</f>
        <v>Si</v>
      </c>
      <c r="J77" s="141" t="str">
        <f>VLOOKUP(E77,VIP!$A$2:$O13406,8,FALSE)</f>
        <v>Si</v>
      </c>
      <c r="K77" s="141" t="str">
        <f>VLOOKUP(E77,VIP!$A$2:$O16980,6,0)</f>
        <v>NO</v>
      </c>
      <c r="L77" s="153" t="s">
        <v>2238</v>
      </c>
      <c r="M77" s="93" t="s">
        <v>2437</v>
      </c>
      <c r="N77" s="93" t="s">
        <v>2443</v>
      </c>
      <c r="O77" s="141" t="s">
        <v>2623</v>
      </c>
      <c r="P77" s="153"/>
      <c r="Q77" s="93" t="s">
        <v>2238</v>
      </c>
    </row>
    <row r="78" spans="1:17" ht="18" x14ac:dyDescent="0.25">
      <c r="A78" s="141" t="str">
        <f>VLOOKUP(E78,'LISTADO ATM'!$A$2:$C$901,3,0)</f>
        <v>DISTRITO NACIONAL</v>
      </c>
      <c r="B78" s="154" t="s">
        <v>2840</v>
      </c>
      <c r="C78" s="94">
        <v>44470.545636574076</v>
      </c>
      <c r="D78" s="94" t="s">
        <v>2174</v>
      </c>
      <c r="E78" s="156">
        <v>672</v>
      </c>
      <c r="F78" s="154" t="str">
        <f>VLOOKUP(E78,VIP!$A$2:$O16489,2,0)</f>
        <v>DRBR672</v>
      </c>
      <c r="G78" s="141" t="str">
        <f>VLOOKUP(E78,'LISTADO ATM'!$A$2:$B$900,2,0)</f>
        <v>ATM Destacamento Policía Nacional La Victoria</v>
      </c>
      <c r="H78" s="141" t="str">
        <f>VLOOKUP(E78,VIP!$A$2:$O21450,7,FALSE)</f>
        <v>Si</v>
      </c>
      <c r="I78" s="141" t="str">
        <f>VLOOKUP(E78,VIP!$A$2:$O13415,8,FALSE)</f>
        <v>Si</v>
      </c>
      <c r="J78" s="141" t="str">
        <f>VLOOKUP(E78,VIP!$A$2:$O13365,8,FALSE)</f>
        <v>Si</v>
      </c>
      <c r="K78" s="141" t="str">
        <f>VLOOKUP(E78,VIP!$A$2:$O16939,6,0)</f>
        <v>SI</v>
      </c>
      <c r="L78" s="153" t="s">
        <v>2238</v>
      </c>
      <c r="M78" s="161" t="s">
        <v>2530</v>
      </c>
      <c r="N78" s="93" t="s">
        <v>2622</v>
      </c>
      <c r="O78" s="141" t="s">
        <v>2445</v>
      </c>
      <c r="P78" s="153"/>
      <c r="Q78" s="162">
        <v>44470.843113425923</v>
      </c>
    </row>
    <row r="79" spans="1:17" ht="18" x14ac:dyDescent="0.25">
      <c r="A79" s="141" t="str">
        <f>VLOOKUP(E79,'LISTADO ATM'!$A$2:$C$901,3,0)</f>
        <v>NORTE</v>
      </c>
      <c r="B79" s="154" t="s">
        <v>2833</v>
      </c>
      <c r="C79" s="94">
        <v>44470.566944444443</v>
      </c>
      <c r="D79" s="94" t="s">
        <v>2175</v>
      </c>
      <c r="E79" s="156">
        <v>691</v>
      </c>
      <c r="F79" s="154" t="str">
        <f>VLOOKUP(E79,VIP!$A$2:$O16482,2,0)</f>
        <v>DRBR691</v>
      </c>
      <c r="G79" s="141" t="str">
        <f>VLOOKUP(E79,'LISTADO ATM'!$A$2:$B$900,2,0)</f>
        <v>ATM Eco Petroleo Manzanillo</v>
      </c>
      <c r="H79" s="141" t="str">
        <f>VLOOKUP(E79,VIP!$A$2:$O21443,7,FALSE)</f>
        <v>Si</v>
      </c>
      <c r="I79" s="141" t="str">
        <f>VLOOKUP(E79,VIP!$A$2:$O13408,8,FALSE)</f>
        <v>Si</v>
      </c>
      <c r="J79" s="141" t="str">
        <f>VLOOKUP(E79,VIP!$A$2:$O13358,8,FALSE)</f>
        <v>Si</v>
      </c>
      <c r="K79" s="141" t="str">
        <f>VLOOKUP(E79,VIP!$A$2:$O16932,6,0)</f>
        <v>NO</v>
      </c>
      <c r="L79" s="153" t="s">
        <v>2238</v>
      </c>
      <c r="M79" s="161" t="s">
        <v>2530</v>
      </c>
      <c r="N79" s="93" t="s">
        <v>2443</v>
      </c>
      <c r="O79" s="141" t="s">
        <v>2623</v>
      </c>
      <c r="P79" s="153"/>
      <c r="Q79" s="162">
        <v>44470.868113425924</v>
      </c>
    </row>
    <row r="80" spans="1:17" ht="18" x14ac:dyDescent="0.25">
      <c r="A80" s="141" t="str">
        <f>VLOOKUP(E80,'LISTADO ATM'!$A$2:$C$901,3,0)</f>
        <v>NORTE</v>
      </c>
      <c r="B80" s="154" t="s">
        <v>2730</v>
      </c>
      <c r="C80" s="94">
        <v>44470.121238425927</v>
      </c>
      <c r="D80" s="94" t="s">
        <v>2659</v>
      </c>
      <c r="E80" s="156">
        <v>291</v>
      </c>
      <c r="F80" s="154" t="str">
        <f>VLOOKUP(E80,VIP!$A$2:$O16522,2,0)</f>
        <v>DRBR291</v>
      </c>
      <c r="G80" s="141" t="str">
        <f>VLOOKUP(E80,'LISTADO ATM'!$A$2:$B$900,2,0)</f>
        <v xml:space="preserve">ATM S/M Jumbo Las Colinas </v>
      </c>
      <c r="H80" s="141" t="str">
        <f>VLOOKUP(E80,VIP!$A$2:$O21483,7,FALSE)</f>
        <v>Si</v>
      </c>
      <c r="I80" s="141" t="str">
        <f>VLOOKUP(E80,VIP!$A$2:$O13448,8,FALSE)</f>
        <v>Si</v>
      </c>
      <c r="J80" s="141" t="str">
        <f>VLOOKUP(E80,VIP!$A$2:$O13398,8,FALSE)</f>
        <v>Si</v>
      </c>
      <c r="K80" s="141" t="str">
        <f>VLOOKUP(E80,VIP!$A$2:$O16972,6,0)</f>
        <v>NO</v>
      </c>
      <c r="L80" s="153" t="s">
        <v>2625</v>
      </c>
      <c r="M80" s="161" t="s">
        <v>2530</v>
      </c>
      <c r="N80" s="93" t="s">
        <v>2443</v>
      </c>
      <c r="O80" s="141" t="s">
        <v>2658</v>
      </c>
      <c r="P80" s="153"/>
      <c r="Q80" s="162">
        <v>44470.625752314816</v>
      </c>
    </row>
    <row r="81" spans="1:17" ht="18" x14ac:dyDescent="0.25">
      <c r="A81" s="141" t="str">
        <f>VLOOKUP(E81,'LISTADO ATM'!$A$2:$C$901,3,0)</f>
        <v>DISTRITO NACIONAL</v>
      </c>
      <c r="B81" s="154" t="s">
        <v>2635</v>
      </c>
      <c r="C81" s="94">
        <v>44469.639930555553</v>
      </c>
      <c r="D81" s="94" t="s">
        <v>2459</v>
      </c>
      <c r="E81" s="156">
        <v>980</v>
      </c>
      <c r="F81" s="154" t="str">
        <f>VLOOKUP(E81,VIP!$A$2:$O16521,2,0)</f>
        <v>DRBR980</v>
      </c>
      <c r="G81" s="141" t="str">
        <f>VLOOKUP(E81,'LISTADO ATM'!$A$2:$B$900,2,0)</f>
        <v xml:space="preserve">ATM Oficina Bella Vista Mall II </v>
      </c>
      <c r="H81" s="141" t="str">
        <f>VLOOKUP(E81,VIP!$A$2:$O21482,7,FALSE)</f>
        <v>Si</v>
      </c>
      <c r="I81" s="141" t="str">
        <f>VLOOKUP(E81,VIP!$A$2:$O13447,8,FALSE)</f>
        <v>Si</v>
      </c>
      <c r="J81" s="141" t="str">
        <f>VLOOKUP(E81,VIP!$A$2:$O13397,8,FALSE)</f>
        <v>Si</v>
      </c>
      <c r="K81" s="141" t="str">
        <f>VLOOKUP(E81,VIP!$A$2:$O16971,6,0)</f>
        <v>NO</v>
      </c>
      <c r="L81" s="153" t="s">
        <v>2625</v>
      </c>
      <c r="M81" s="161" t="s">
        <v>2530</v>
      </c>
      <c r="N81" s="93" t="s">
        <v>2443</v>
      </c>
      <c r="O81" s="141" t="s">
        <v>2612</v>
      </c>
      <c r="P81" s="153"/>
      <c r="Q81" s="162">
        <v>44470.621122685188</v>
      </c>
    </row>
    <row r="82" spans="1:17" ht="18" x14ac:dyDescent="0.25">
      <c r="A82" s="141" t="str">
        <f>VLOOKUP(E82,'LISTADO ATM'!$A$2:$C$901,3,0)</f>
        <v>DISTRITO NACIONAL</v>
      </c>
      <c r="B82" s="154">
        <v>3336038659</v>
      </c>
      <c r="C82" s="94">
        <v>44466.814525462964</v>
      </c>
      <c r="D82" s="94" t="s">
        <v>2440</v>
      </c>
      <c r="E82" s="156">
        <v>169</v>
      </c>
      <c r="F82" s="154" t="str">
        <f>VLOOKUP(E82,VIP!$A$2:$O16520,2,0)</f>
        <v>DRBR169</v>
      </c>
      <c r="G82" s="141" t="str">
        <f>VLOOKUP(E82,'LISTADO ATM'!$A$2:$B$900,2,0)</f>
        <v xml:space="preserve">ATM Oficina Caonabo </v>
      </c>
      <c r="H82" s="141" t="str">
        <f>VLOOKUP(E82,VIP!$A$2:$O21481,7,FALSE)</f>
        <v>Si</v>
      </c>
      <c r="I82" s="141" t="str">
        <f>VLOOKUP(E82,VIP!$A$2:$O13446,8,FALSE)</f>
        <v>Si</v>
      </c>
      <c r="J82" s="141" t="str">
        <f>VLOOKUP(E82,VIP!$A$2:$O13396,8,FALSE)</f>
        <v>Si</v>
      </c>
      <c r="K82" s="141" t="str">
        <f>VLOOKUP(E82,VIP!$A$2:$O16970,6,0)</f>
        <v>NO</v>
      </c>
      <c r="L82" s="153" t="s">
        <v>2625</v>
      </c>
      <c r="M82" s="93" t="s">
        <v>2437</v>
      </c>
      <c r="N82" s="93" t="s">
        <v>2443</v>
      </c>
      <c r="O82" s="141" t="s">
        <v>2444</v>
      </c>
      <c r="P82" s="153"/>
      <c r="Q82" s="93" t="s">
        <v>2625</v>
      </c>
    </row>
    <row r="83" spans="1:17" ht="18" x14ac:dyDescent="0.25">
      <c r="A83" s="141" t="str">
        <f>VLOOKUP(E83,'LISTADO ATM'!$A$2:$C$901,3,0)</f>
        <v>DISTRITO NACIONAL</v>
      </c>
      <c r="B83" s="154" t="s">
        <v>2728</v>
      </c>
      <c r="C83" s="94">
        <v>44470.140115740738</v>
      </c>
      <c r="D83" s="94" t="s">
        <v>2440</v>
      </c>
      <c r="E83" s="156">
        <v>318</v>
      </c>
      <c r="F83" s="154" t="str">
        <f>VLOOKUP(E83,VIP!$A$2:$O16523,2,0)</f>
        <v>DRBR318</v>
      </c>
      <c r="G83" s="141" t="str">
        <f>VLOOKUP(E83,'LISTADO ATM'!$A$2:$B$900,2,0)</f>
        <v>ATM Autoservicio Lope de Vega</v>
      </c>
      <c r="H83" s="141" t="str">
        <f>VLOOKUP(E83,VIP!$A$2:$O21484,7,FALSE)</f>
        <v>Si</v>
      </c>
      <c r="I83" s="141" t="str">
        <f>VLOOKUP(E83,VIP!$A$2:$O13449,8,FALSE)</f>
        <v>Si</v>
      </c>
      <c r="J83" s="141" t="str">
        <f>VLOOKUP(E83,VIP!$A$2:$O13399,8,FALSE)</f>
        <v>Si</v>
      </c>
      <c r="K83" s="141" t="str">
        <f>VLOOKUP(E83,VIP!$A$2:$O16973,6,0)</f>
        <v>NO</v>
      </c>
      <c r="L83" s="153" t="s">
        <v>2625</v>
      </c>
      <c r="M83" s="93" t="s">
        <v>2437</v>
      </c>
      <c r="N83" s="93" t="s">
        <v>2443</v>
      </c>
      <c r="O83" s="141" t="s">
        <v>2444</v>
      </c>
      <c r="P83" s="153"/>
      <c r="Q83" s="93" t="s">
        <v>2625</v>
      </c>
    </row>
    <row r="84" spans="1:17" ht="18" x14ac:dyDescent="0.25">
      <c r="A84" s="141" t="str">
        <f>VLOOKUP(E84,'LISTADO ATM'!$A$2:$C$901,3,0)</f>
        <v>DISTRITO NACIONAL</v>
      </c>
      <c r="B84" s="154" t="s">
        <v>2916</v>
      </c>
      <c r="C84" s="94">
        <v>44470.687592592592</v>
      </c>
      <c r="D84" s="94" t="s">
        <v>2459</v>
      </c>
      <c r="E84" s="156">
        <v>701</v>
      </c>
      <c r="F84" s="154" t="str">
        <f>VLOOKUP(E84,VIP!$A$2:$O16527,2,0)</f>
        <v>DRBR701</v>
      </c>
      <c r="G84" s="141" t="str">
        <f>VLOOKUP(E84,'LISTADO ATM'!$A$2:$B$900,2,0)</f>
        <v>ATM Autoservicio Los Alcarrizos</v>
      </c>
      <c r="H84" s="141" t="str">
        <f>VLOOKUP(E84,VIP!$A$2:$O21488,7,FALSE)</f>
        <v>Si</v>
      </c>
      <c r="I84" s="141" t="str">
        <f>VLOOKUP(E84,VIP!$A$2:$O13453,8,FALSE)</f>
        <v>Si</v>
      </c>
      <c r="J84" s="141" t="str">
        <f>VLOOKUP(E84,VIP!$A$2:$O13403,8,FALSE)</f>
        <v>Si</v>
      </c>
      <c r="K84" s="141" t="str">
        <f>VLOOKUP(E84,VIP!$A$2:$O16977,6,0)</f>
        <v>NO</v>
      </c>
      <c r="L84" s="153" t="s">
        <v>2625</v>
      </c>
      <c r="M84" s="93" t="s">
        <v>2437</v>
      </c>
      <c r="N84" s="93" t="s">
        <v>2443</v>
      </c>
      <c r="O84" s="141" t="s">
        <v>2612</v>
      </c>
      <c r="P84" s="153"/>
      <c r="Q84" s="93" t="s">
        <v>2625</v>
      </c>
    </row>
    <row r="85" spans="1:17" ht="18" x14ac:dyDescent="0.25">
      <c r="A85" s="141" t="str">
        <f>VLOOKUP(E85,'LISTADO ATM'!$A$2:$C$901,3,0)</f>
        <v>ESTE</v>
      </c>
      <c r="B85" s="154" t="s">
        <v>2700</v>
      </c>
      <c r="C85" s="94">
        <v>44469.903877314813</v>
      </c>
      <c r="D85" s="94" t="s">
        <v>2440</v>
      </c>
      <c r="E85" s="156">
        <v>353</v>
      </c>
      <c r="F85" s="154" t="str">
        <f>VLOOKUP(E85,VIP!$A$2:$O16516,2,0)</f>
        <v>DRBR353</v>
      </c>
      <c r="G85" s="141" t="str">
        <f>VLOOKUP(E85,'LISTADO ATM'!$A$2:$B$900,2,0)</f>
        <v xml:space="preserve">ATM Estación Boulevard Juan Dolio </v>
      </c>
      <c r="H85" s="141" t="str">
        <f>VLOOKUP(E85,VIP!$A$2:$O21477,7,FALSE)</f>
        <v>Si</v>
      </c>
      <c r="I85" s="141" t="str">
        <f>VLOOKUP(E85,VIP!$A$2:$O13442,8,FALSE)</f>
        <v>Si</v>
      </c>
      <c r="J85" s="141" t="str">
        <f>VLOOKUP(E85,VIP!$A$2:$O13392,8,FALSE)</f>
        <v>Si</v>
      </c>
      <c r="K85" s="141" t="str">
        <f>VLOOKUP(E85,VIP!$A$2:$O16966,6,0)</f>
        <v>NO</v>
      </c>
      <c r="L85" s="153" t="s">
        <v>2657</v>
      </c>
      <c r="M85" s="161" t="s">
        <v>2530</v>
      </c>
      <c r="N85" s="93" t="s">
        <v>2443</v>
      </c>
      <c r="O85" s="141" t="s">
        <v>2444</v>
      </c>
      <c r="P85" s="153"/>
      <c r="Q85" s="162">
        <v>44470.625162037039</v>
      </c>
    </row>
    <row r="86" spans="1:17" ht="18" x14ac:dyDescent="0.25">
      <c r="A86" s="141" t="str">
        <f>VLOOKUP(E86,'LISTADO ATM'!$A$2:$C$901,3,0)</f>
        <v>DISTRITO NACIONAL</v>
      </c>
      <c r="B86" s="154" t="s">
        <v>2729</v>
      </c>
      <c r="C86" s="94">
        <v>44470.131527777776</v>
      </c>
      <c r="D86" s="94" t="s">
        <v>2440</v>
      </c>
      <c r="E86" s="156">
        <v>536</v>
      </c>
      <c r="F86" s="154" t="str">
        <f>VLOOKUP(E86,VIP!$A$2:$O16518,2,0)</f>
        <v>DRBR509</v>
      </c>
      <c r="G86" s="141" t="str">
        <f>VLOOKUP(E86,'LISTADO ATM'!$A$2:$B$900,2,0)</f>
        <v xml:space="preserve">ATM Super Lama San Isidro </v>
      </c>
      <c r="H86" s="141" t="str">
        <f>VLOOKUP(E86,VIP!$A$2:$O21479,7,FALSE)</f>
        <v>Si</v>
      </c>
      <c r="I86" s="141" t="str">
        <f>VLOOKUP(E86,VIP!$A$2:$O13444,8,FALSE)</f>
        <v>Si</v>
      </c>
      <c r="J86" s="141" t="str">
        <f>VLOOKUP(E86,VIP!$A$2:$O13394,8,FALSE)</f>
        <v>Si</v>
      </c>
      <c r="K86" s="141" t="str">
        <f>VLOOKUP(E86,VIP!$A$2:$O16968,6,0)</f>
        <v>NO</v>
      </c>
      <c r="L86" s="153" t="s">
        <v>2657</v>
      </c>
      <c r="M86" s="161" t="s">
        <v>2530</v>
      </c>
      <c r="N86" s="93" t="s">
        <v>2622</v>
      </c>
      <c r="O86" s="141" t="s">
        <v>2444</v>
      </c>
      <c r="P86" s="153"/>
      <c r="Q86" s="162">
        <v>44470.624895833331</v>
      </c>
    </row>
    <row r="87" spans="1:17" ht="18" x14ac:dyDescent="0.25">
      <c r="A87" s="141" t="str">
        <f>VLOOKUP(E87,'LISTADO ATM'!$A$2:$C$901,3,0)</f>
        <v>NORTE</v>
      </c>
      <c r="B87" s="154" t="s">
        <v>2701</v>
      </c>
      <c r="C87" s="94">
        <v>44469.909247685187</v>
      </c>
      <c r="D87" s="94" t="s">
        <v>2459</v>
      </c>
      <c r="E87" s="156">
        <v>538</v>
      </c>
      <c r="F87" s="154" t="str">
        <f>VLOOKUP(E87,VIP!$A$2:$O16517,2,0)</f>
        <v>DRBR538</v>
      </c>
      <c r="G87" s="141" t="str">
        <f>VLOOKUP(E87,'LISTADO ATM'!$A$2:$B$900,2,0)</f>
        <v>ATM  Autoservicio San Fco. Macorís</v>
      </c>
      <c r="H87" s="141" t="str">
        <f>VLOOKUP(E87,VIP!$A$2:$O21478,7,FALSE)</f>
        <v>Si</v>
      </c>
      <c r="I87" s="141" t="str">
        <f>VLOOKUP(E87,VIP!$A$2:$O13443,8,FALSE)</f>
        <v>Si</v>
      </c>
      <c r="J87" s="141" t="str">
        <f>VLOOKUP(E87,VIP!$A$2:$O13393,8,FALSE)</f>
        <v>Si</v>
      </c>
      <c r="K87" s="141" t="str">
        <f>VLOOKUP(E87,VIP!$A$2:$O16967,6,0)</f>
        <v>NO</v>
      </c>
      <c r="L87" s="153" t="s">
        <v>2657</v>
      </c>
      <c r="M87" s="161" t="s">
        <v>2530</v>
      </c>
      <c r="N87" s="93" t="s">
        <v>2443</v>
      </c>
      <c r="O87" s="141" t="s">
        <v>2699</v>
      </c>
      <c r="P87" s="153"/>
      <c r="Q87" s="162">
        <v>44470.625196759262</v>
      </c>
    </row>
    <row r="88" spans="1:17" ht="18" x14ac:dyDescent="0.25">
      <c r="A88" s="141" t="str">
        <f>VLOOKUP(E88,'LISTADO ATM'!$A$2:$C$901,3,0)</f>
        <v>NORTE</v>
      </c>
      <c r="B88" s="154" t="s">
        <v>2660</v>
      </c>
      <c r="C88" s="94">
        <v>44469.64539351852</v>
      </c>
      <c r="D88" s="94" t="s">
        <v>2459</v>
      </c>
      <c r="E88" s="156">
        <v>22</v>
      </c>
      <c r="F88" s="154" t="str">
        <f>VLOOKUP(E88,VIP!$A$2:$O16515,2,0)</f>
        <v>DRBR813</v>
      </c>
      <c r="G88" s="141" t="str">
        <f>VLOOKUP(E88,'LISTADO ATM'!$A$2:$B$900,2,0)</f>
        <v>ATM S/M Olimpico (Santiago)</v>
      </c>
      <c r="H88" s="141" t="str">
        <f>VLOOKUP(E88,VIP!$A$2:$O21476,7,FALSE)</f>
        <v>Si</v>
      </c>
      <c r="I88" s="141" t="str">
        <f>VLOOKUP(E88,VIP!$A$2:$O13441,8,FALSE)</f>
        <v>Si</v>
      </c>
      <c r="J88" s="141" t="str">
        <f>VLOOKUP(E88,VIP!$A$2:$O13391,8,FALSE)</f>
        <v>Si</v>
      </c>
      <c r="K88" s="141" t="str">
        <f>VLOOKUP(E88,VIP!$A$2:$O16965,6,0)</f>
        <v>NO</v>
      </c>
      <c r="L88" s="153" t="s">
        <v>2657</v>
      </c>
      <c r="M88" s="161" t="s">
        <v>2530</v>
      </c>
      <c r="N88" s="93" t="s">
        <v>2443</v>
      </c>
      <c r="O88" s="141" t="s">
        <v>2612</v>
      </c>
      <c r="P88" s="153"/>
      <c r="Q88" s="162">
        <v>44470.708333333336</v>
      </c>
    </row>
    <row r="89" spans="1:17" ht="18" x14ac:dyDescent="0.25">
      <c r="A89" s="141" t="str">
        <f>VLOOKUP(E89,'LISTADO ATM'!$A$2:$C$901,3,0)</f>
        <v>DISTRITO NACIONAL</v>
      </c>
      <c r="B89" s="154" t="s">
        <v>2858</v>
      </c>
      <c r="C89" s="94">
        <v>44470.931898148148</v>
      </c>
      <c r="D89" s="94" t="s">
        <v>2459</v>
      </c>
      <c r="E89" s="156">
        <v>347</v>
      </c>
      <c r="F89" s="154" t="str">
        <f>VLOOKUP(E89,VIP!$A$2:$O16469,2,0)</f>
        <v>DRBR347</v>
      </c>
      <c r="G89" s="141" t="str">
        <f>VLOOKUP(E89,'LISTADO ATM'!$A$2:$B$900,2,0)</f>
        <v>ATM Patio de Colombia</v>
      </c>
      <c r="H89" s="141" t="str">
        <f>VLOOKUP(E89,VIP!$A$2:$O21430,7,FALSE)</f>
        <v>N/A</v>
      </c>
      <c r="I89" s="141" t="str">
        <f>VLOOKUP(E89,VIP!$A$2:$O13395,8,FALSE)</f>
        <v>N/A</v>
      </c>
      <c r="J89" s="141" t="str">
        <f>VLOOKUP(E89,VIP!$A$2:$O13345,8,FALSE)</f>
        <v>N/A</v>
      </c>
      <c r="K89" s="141" t="str">
        <f>VLOOKUP(E89,VIP!$A$2:$O16919,6,0)</f>
        <v>N/A</v>
      </c>
      <c r="L89" s="153" t="s">
        <v>2657</v>
      </c>
      <c r="M89" s="93" t="s">
        <v>2437</v>
      </c>
      <c r="N89" s="93" t="s">
        <v>2443</v>
      </c>
      <c r="O89" s="141" t="s">
        <v>2612</v>
      </c>
      <c r="P89" s="153"/>
      <c r="Q89" s="93" t="s">
        <v>2657</v>
      </c>
    </row>
    <row r="90" spans="1:17" ht="18" x14ac:dyDescent="0.25">
      <c r="A90" s="141" t="str">
        <f>VLOOKUP(E90,'LISTADO ATM'!$A$2:$C$901,3,0)</f>
        <v>DISTRITO NACIONAL</v>
      </c>
      <c r="B90" s="154" t="s">
        <v>2797</v>
      </c>
      <c r="C90" s="94">
        <v>44470.276319444441</v>
      </c>
      <c r="D90" s="94" t="s">
        <v>2440</v>
      </c>
      <c r="E90" s="156">
        <v>769</v>
      </c>
      <c r="F90" s="154" t="str">
        <f>VLOOKUP(E90,VIP!$A$2:$O16519,2,0)</f>
        <v>DRBR769</v>
      </c>
      <c r="G90" s="141" t="str">
        <f>VLOOKUP(E90,'LISTADO ATM'!$A$2:$B$900,2,0)</f>
        <v>ATM UNP Pablo Mella Morales</v>
      </c>
      <c r="H90" s="141" t="str">
        <f>VLOOKUP(E90,VIP!$A$2:$O21480,7,FALSE)</f>
        <v>Si</v>
      </c>
      <c r="I90" s="141" t="str">
        <f>VLOOKUP(E90,VIP!$A$2:$O13445,8,FALSE)</f>
        <v>Si</v>
      </c>
      <c r="J90" s="141" t="str">
        <f>VLOOKUP(E90,VIP!$A$2:$O13395,8,FALSE)</f>
        <v>Si</v>
      </c>
      <c r="K90" s="141" t="str">
        <f>VLOOKUP(E90,VIP!$A$2:$O16969,6,0)</f>
        <v>NO</v>
      </c>
      <c r="L90" s="153" t="s">
        <v>2657</v>
      </c>
      <c r="M90" s="161" t="s">
        <v>2530</v>
      </c>
      <c r="N90" s="93" t="s">
        <v>2443</v>
      </c>
      <c r="O90" s="141" t="s">
        <v>2444</v>
      </c>
      <c r="P90" s="153"/>
      <c r="Q90" s="162">
        <v>44470.708333333336</v>
      </c>
    </row>
    <row r="91" spans="1:17" ht="18" x14ac:dyDescent="0.25">
      <c r="A91" s="141" t="str">
        <f>VLOOKUP(E91,'LISTADO ATM'!$A$2:$C$901,3,0)</f>
        <v>NORTE</v>
      </c>
      <c r="B91" s="154" t="s">
        <v>2828</v>
      </c>
      <c r="C91" s="94">
        <v>44470.580717592595</v>
      </c>
      <c r="D91" s="94" t="s">
        <v>2459</v>
      </c>
      <c r="E91" s="156">
        <v>497</v>
      </c>
      <c r="F91" s="154" t="str">
        <f>VLOOKUP(E91,VIP!$A$2:$O16477,2,0)</f>
        <v>DRBR497</v>
      </c>
      <c r="G91" s="141" t="str">
        <f>VLOOKUP(E91,'LISTADO ATM'!$A$2:$B$900,2,0)</f>
        <v xml:space="preserve">ATM Oficina El Portal II (Santiago) </v>
      </c>
      <c r="H91" s="141" t="str">
        <f>VLOOKUP(E91,VIP!$A$2:$O21438,7,FALSE)</f>
        <v>Si</v>
      </c>
      <c r="I91" s="141" t="str">
        <f>VLOOKUP(E91,VIP!$A$2:$O13403,8,FALSE)</f>
        <v>Si</v>
      </c>
      <c r="J91" s="141" t="str">
        <f>VLOOKUP(E91,VIP!$A$2:$O13353,8,FALSE)</f>
        <v>Si</v>
      </c>
      <c r="K91" s="141" t="str">
        <f>VLOOKUP(E91,VIP!$A$2:$O16927,6,0)</f>
        <v>SI</v>
      </c>
      <c r="L91" s="153" t="s">
        <v>2855</v>
      </c>
      <c r="M91" s="161" t="s">
        <v>2530</v>
      </c>
      <c r="N91" s="93" t="s">
        <v>2443</v>
      </c>
      <c r="O91" s="141" t="s">
        <v>2612</v>
      </c>
      <c r="P91" s="153"/>
      <c r="Q91" s="162">
        <v>44470.708333333336</v>
      </c>
    </row>
    <row r="92" spans="1:17" ht="18" x14ac:dyDescent="0.25">
      <c r="A92" s="141" t="str">
        <f>VLOOKUP(E92,'LISTADO ATM'!$A$2:$C$901,3,0)</f>
        <v>DISTRITO NACIONAL</v>
      </c>
      <c r="B92" s="154" t="s">
        <v>2824</v>
      </c>
      <c r="C92" s="94">
        <v>44470.610891203702</v>
      </c>
      <c r="D92" s="94" t="s">
        <v>2440</v>
      </c>
      <c r="E92" s="156">
        <v>406</v>
      </c>
      <c r="F92" s="154" t="str">
        <f>VLOOKUP(E92,VIP!$A$2:$O16473,2,0)</f>
        <v>DRBR406</v>
      </c>
      <c r="G92" s="141" t="str">
        <f>VLOOKUP(E92,'LISTADO ATM'!$A$2:$B$900,2,0)</f>
        <v xml:space="preserve">ATM UNP Plaza Lama Máximo Gómez </v>
      </c>
      <c r="H92" s="141" t="str">
        <f>VLOOKUP(E92,VIP!$A$2:$O21434,7,FALSE)</f>
        <v>Si</v>
      </c>
      <c r="I92" s="141" t="str">
        <f>VLOOKUP(E92,VIP!$A$2:$O13399,8,FALSE)</f>
        <v>Si</v>
      </c>
      <c r="J92" s="141" t="str">
        <f>VLOOKUP(E92,VIP!$A$2:$O13349,8,FALSE)</f>
        <v>Si</v>
      </c>
      <c r="K92" s="141" t="str">
        <f>VLOOKUP(E92,VIP!$A$2:$O16923,6,0)</f>
        <v>SI</v>
      </c>
      <c r="L92" s="153" t="s">
        <v>2854</v>
      </c>
      <c r="M92" s="93" t="s">
        <v>2437</v>
      </c>
      <c r="N92" s="93" t="s">
        <v>2443</v>
      </c>
      <c r="O92" s="141" t="s">
        <v>2444</v>
      </c>
      <c r="P92" s="153"/>
      <c r="Q92" s="93" t="s">
        <v>2854</v>
      </c>
    </row>
    <row r="93" spans="1:17" ht="18" x14ac:dyDescent="0.25">
      <c r="A93" s="141" t="str">
        <f>VLOOKUP(E93,'LISTADO ATM'!$A$2:$C$901,3,0)</f>
        <v>DISTRITO NACIONAL</v>
      </c>
      <c r="B93" s="154" t="s">
        <v>2771</v>
      </c>
      <c r="C93" s="94">
        <v>44470.200428240743</v>
      </c>
      <c r="D93" s="94" t="s">
        <v>2459</v>
      </c>
      <c r="E93" s="156">
        <v>39</v>
      </c>
      <c r="F93" s="154" t="str">
        <f>VLOOKUP(E93,VIP!$A$2:$O16422,2,0)</f>
        <v>DRBR039</v>
      </c>
      <c r="G93" s="141" t="str">
        <f>VLOOKUP(E93,'LISTADO ATM'!$A$2:$B$900,2,0)</f>
        <v xml:space="preserve">ATM Oficina Ovando </v>
      </c>
      <c r="H93" s="141" t="str">
        <f>VLOOKUP(E93,VIP!$A$2:$O21383,7,FALSE)</f>
        <v>Si</v>
      </c>
      <c r="I93" s="141" t="str">
        <f>VLOOKUP(E93,VIP!$A$2:$O13348,8,FALSE)</f>
        <v>No</v>
      </c>
      <c r="J93" s="141" t="str">
        <f>VLOOKUP(E93,VIP!$A$2:$O13298,8,FALSE)</f>
        <v>No</v>
      </c>
      <c r="K93" s="141" t="str">
        <f>VLOOKUP(E93,VIP!$A$2:$O16872,6,0)</f>
        <v>NO</v>
      </c>
      <c r="L93" s="153" t="s">
        <v>2433</v>
      </c>
      <c r="M93" s="161" t="s">
        <v>2530</v>
      </c>
      <c r="N93" s="93" t="s">
        <v>2443</v>
      </c>
      <c r="O93" s="141" t="s">
        <v>2612</v>
      </c>
      <c r="P93" s="153"/>
      <c r="Q93" s="162">
        <v>44470.449618055558</v>
      </c>
    </row>
    <row r="94" spans="1:17" ht="18" x14ac:dyDescent="0.25">
      <c r="A94" s="141" t="str">
        <f>VLOOKUP(E94,'LISTADO ATM'!$A$2:$C$901,3,0)</f>
        <v>NORTE</v>
      </c>
      <c r="B94" s="154" t="s">
        <v>2706</v>
      </c>
      <c r="C94" s="94">
        <v>44469.920798611114</v>
      </c>
      <c r="D94" s="94" t="s">
        <v>2459</v>
      </c>
      <c r="E94" s="156">
        <v>93</v>
      </c>
      <c r="F94" s="154" t="str">
        <f>VLOOKUP(E94,VIP!$A$2:$O16418,2,0)</f>
        <v>DRBR093</v>
      </c>
      <c r="G94" s="141" t="str">
        <f>VLOOKUP(E94,'LISTADO ATM'!$A$2:$B$900,2,0)</f>
        <v xml:space="preserve">ATM Oficina Cotuí </v>
      </c>
      <c r="H94" s="141" t="str">
        <f>VLOOKUP(E94,VIP!$A$2:$O21379,7,FALSE)</f>
        <v>Si</v>
      </c>
      <c r="I94" s="141" t="str">
        <f>VLOOKUP(E94,VIP!$A$2:$O13344,8,FALSE)</f>
        <v>Si</v>
      </c>
      <c r="J94" s="141" t="str">
        <f>VLOOKUP(E94,VIP!$A$2:$O13294,8,FALSE)</f>
        <v>Si</v>
      </c>
      <c r="K94" s="141" t="str">
        <f>VLOOKUP(E94,VIP!$A$2:$O16868,6,0)</f>
        <v>SI</v>
      </c>
      <c r="L94" s="153" t="s">
        <v>2433</v>
      </c>
      <c r="M94" s="161" t="s">
        <v>2530</v>
      </c>
      <c r="N94" s="93" t="s">
        <v>2443</v>
      </c>
      <c r="O94" s="141" t="s">
        <v>2699</v>
      </c>
      <c r="P94" s="153"/>
      <c r="Q94" s="162">
        <v>44470.445115740738</v>
      </c>
    </row>
    <row r="95" spans="1:17" ht="18" x14ac:dyDescent="0.25">
      <c r="A95" s="141" t="str">
        <f>VLOOKUP(E95,'LISTADO ATM'!$A$2:$C$901,3,0)</f>
        <v>DISTRITO NACIONAL</v>
      </c>
      <c r="B95" s="154" t="s">
        <v>2758</v>
      </c>
      <c r="C95" s="94">
        <v>44470.023576388892</v>
      </c>
      <c r="D95" s="94" t="s">
        <v>2440</v>
      </c>
      <c r="E95" s="156">
        <v>237</v>
      </c>
      <c r="F95" s="154" t="str">
        <f>VLOOKUP(E95,VIP!$A$2:$O16498,2,0)</f>
        <v>DRBR237</v>
      </c>
      <c r="G95" s="141" t="str">
        <f>VLOOKUP(E95,'LISTADO ATM'!$A$2:$B$900,2,0)</f>
        <v xml:space="preserve">ATM UNP Plaza Vásquez </v>
      </c>
      <c r="H95" s="141" t="str">
        <f>VLOOKUP(E95,VIP!$A$2:$O21459,7,FALSE)</f>
        <v>Si</v>
      </c>
      <c r="I95" s="141" t="str">
        <f>VLOOKUP(E95,VIP!$A$2:$O13424,8,FALSE)</f>
        <v>Si</v>
      </c>
      <c r="J95" s="141" t="str">
        <f>VLOOKUP(E95,VIP!$A$2:$O13374,8,FALSE)</f>
        <v>Si</v>
      </c>
      <c r="K95" s="141" t="str">
        <f>VLOOKUP(E95,VIP!$A$2:$O16948,6,0)</f>
        <v>SI</v>
      </c>
      <c r="L95" s="153" t="s">
        <v>2433</v>
      </c>
      <c r="M95" s="161" t="s">
        <v>2530</v>
      </c>
      <c r="N95" s="93" t="s">
        <v>2443</v>
      </c>
      <c r="O95" s="141" t="s">
        <v>2444</v>
      </c>
      <c r="P95" s="153"/>
      <c r="Q95" s="162">
        <v>44470.610902777778</v>
      </c>
    </row>
    <row r="96" spans="1:17" ht="18" x14ac:dyDescent="0.25">
      <c r="A96" s="141" t="str">
        <f>VLOOKUP(E96,'LISTADO ATM'!$A$2:$C$901,3,0)</f>
        <v>ESTE</v>
      </c>
      <c r="B96" s="154" t="s">
        <v>2782</v>
      </c>
      <c r="C96" s="94">
        <v>44470.174722222226</v>
      </c>
      <c r="D96" s="94" t="s">
        <v>2440</v>
      </c>
      <c r="E96" s="156">
        <v>293</v>
      </c>
      <c r="F96" s="154" t="str">
        <f>VLOOKUP(E96,VIP!$A$2:$O16420,2,0)</f>
        <v>DRBR293</v>
      </c>
      <c r="G96" s="141" t="str">
        <f>VLOOKUP(E96,'LISTADO ATM'!$A$2:$B$900,2,0)</f>
        <v xml:space="preserve">ATM S/M Nueva Visión (San Pedro) </v>
      </c>
      <c r="H96" s="141" t="str">
        <f>VLOOKUP(E96,VIP!$A$2:$O21381,7,FALSE)</f>
        <v>Si</v>
      </c>
      <c r="I96" s="141" t="str">
        <f>VLOOKUP(E96,VIP!$A$2:$O13346,8,FALSE)</f>
        <v>Si</v>
      </c>
      <c r="J96" s="141" t="str">
        <f>VLOOKUP(E96,VIP!$A$2:$O13296,8,FALSE)</f>
        <v>Si</v>
      </c>
      <c r="K96" s="141" t="str">
        <f>VLOOKUP(E96,VIP!$A$2:$O16870,6,0)</f>
        <v>NO</v>
      </c>
      <c r="L96" s="153" t="s">
        <v>2433</v>
      </c>
      <c r="M96" s="161" t="s">
        <v>2530</v>
      </c>
      <c r="N96" s="93" t="s">
        <v>2443</v>
      </c>
      <c r="O96" s="141" t="s">
        <v>2444</v>
      </c>
      <c r="P96" s="153"/>
      <c r="Q96" s="162">
        <v>44470.445717592593</v>
      </c>
    </row>
    <row r="97" spans="1:17" ht="18" x14ac:dyDescent="0.25">
      <c r="A97" s="141" t="str">
        <f>VLOOKUP(E97,'LISTADO ATM'!$A$2:$C$901,3,0)</f>
        <v>NORTE</v>
      </c>
      <c r="B97" s="154" t="s">
        <v>2776</v>
      </c>
      <c r="C97" s="94">
        <v>44470.186597222222</v>
      </c>
      <c r="D97" s="94" t="s">
        <v>2659</v>
      </c>
      <c r="E97" s="156">
        <v>315</v>
      </c>
      <c r="F97" s="154" t="str">
        <f>VLOOKUP(E97,VIP!$A$2:$O16505,2,0)</f>
        <v>DRBR315</v>
      </c>
      <c r="G97" s="141" t="str">
        <f>VLOOKUP(E97,'LISTADO ATM'!$A$2:$B$900,2,0)</f>
        <v xml:space="preserve">ATM Oficina Estrella Sadalá </v>
      </c>
      <c r="H97" s="141" t="str">
        <f>VLOOKUP(E97,VIP!$A$2:$O21466,7,FALSE)</f>
        <v>Si</v>
      </c>
      <c r="I97" s="141" t="str">
        <f>VLOOKUP(E97,VIP!$A$2:$O13431,8,FALSE)</f>
        <v>Si</v>
      </c>
      <c r="J97" s="141" t="str">
        <f>VLOOKUP(E97,VIP!$A$2:$O13381,8,FALSE)</f>
        <v>Si</v>
      </c>
      <c r="K97" s="141" t="str">
        <f>VLOOKUP(E97,VIP!$A$2:$O16955,6,0)</f>
        <v>NO</v>
      </c>
      <c r="L97" s="153" t="s">
        <v>2433</v>
      </c>
      <c r="M97" s="161" t="s">
        <v>2530</v>
      </c>
      <c r="N97" s="93" t="s">
        <v>2443</v>
      </c>
      <c r="O97" s="141" t="s">
        <v>2658</v>
      </c>
      <c r="P97" s="153"/>
      <c r="Q97" s="162">
        <v>44470.611909722225</v>
      </c>
    </row>
    <row r="98" spans="1:17" ht="18" x14ac:dyDescent="0.25">
      <c r="A98" s="141" t="str">
        <f>VLOOKUP(E98,'LISTADO ATM'!$A$2:$C$901,3,0)</f>
        <v>NORTE</v>
      </c>
      <c r="B98" s="154" t="s">
        <v>2715</v>
      </c>
      <c r="C98" s="94">
        <v>44469.936585648145</v>
      </c>
      <c r="D98" s="94" t="s">
        <v>2459</v>
      </c>
      <c r="E98" s="156">
        <v>380</v>
      </c>
      <c r="F98" s="154" t="str">
        <f>VLOOKUP(E98,VIP!$A$2:$O16496,2,0)</f>
        <v>DRBR380</v>
      </c>
      <c r="G98" s="141" t="str">
        <f>VLOOKUP(E98,'LISTADO ATM'!$A$2:$B$900,2,0)</f>
        <v xml:space="preserve">ATM Oficina Navarrete </v>
      </c>
      <c r="H98" s="141" t="str">
        <f>VLOOKUP(E98,VIP!$A$2:$O21457,7,FALSE)</f>
        <v>Si</v>
      </c>
      <c r="I98" s="141" t="str">
        <f>VLOOKUP(E98,VIP!$A$2:$O13422,8,FALSE)</f>
        <v>Si</v>
      </c>
      <c r="J98" s="141" t="str">
        <f>VLOOKUP(E98,VIP!$A$2:$O13372,8,FALSE)</f>
        <v>Si</v>
      </c>
      <c r="K98" s="141" t="str">
        <f>VLOOKUP(E98,VIP!$A$2:$O16946,6,0)</f>
        <v>NO</v>
      </c>
      <c r="L98" s="153" t="s">
        <v>2433</v>
      </c>
      <c r="M98" s="161" t="s">
        <v>2530</v>
      </c>
      <c r="N98" s="93" t="s">
        <v>2443</v>
      </c>
      <c r="O98" s="141" t="s">
        <v>2699</v>
      </c>
      <c r="P98" s="153"/>
      <c r="Q98" s="162">
        <v>44470.610983796294</v>
      </c>
    </row>
    <row r="99" spans="1:17" ht="18" x14ac:dyDescent="0.25">
      <c r="A99" s="141" t="str">
        <f>VLOOKUP(E99,'LISTADO ATM'!$A$2:$C$901,3,0)</f>
        <v>ESTE</v>
      </c>
      <c r="B99" s="154" t="s">
        <v>2712</v>
      </c>
      <c r="C99" s="94">
        <v>44469.930671296293</v>
      </c>
      <c r="D99" s="94" t="s">
        <v>2459</v>
      </c>
      <c r="E99" s="156">
        <v>386</v>
      </c>
      <c r="F99" s="154" t="str">
        <f>VLOOKUP(E99,VIP!$A$2:$O16419,2,0)</f>
        <v>DRBR386</v>
      </c>
      <c r="G99" s="141" t="str">
        <f>VLOOKUP(E99,'LISTADO ATM'!$A$2:$B$900,2,0)</f>
        <v xml:space="preserve">ATM Plaza Verón II </v>
      </c>
      <c r="H99" s="141" t="str">
        <f>VLOOKUP(E99,VIP!$A$2:$O21380,7,FALSE)</f>
        <v>Si</v>
      </c>
      <c r="I99" s="141" t="str">
        <f>VLOOKUP(E99,VIP!$A$2:$O13345,8,FALSE)</f>
        <v>Si</v>
      </c>
      <c r="J99" s="141" t="str">
        <f>VLOOKUP(E99,VIP!$A$2:$O13295,8,FALSE)</f>
        <v>Si</v>
      </c>
      <c r="K99" s="141" t="str">
        <f>VLOOKUP(E99,VIP!$A$2:$O16869,6,0)</f>
        <v>NO</v>
      </c>
      <c r="L99" s="153" t="s">
        <v>2433</v>
      </c>
      <c r="M99" s="161" t="s">
        <v>2530</v>
      </c>
      <c r="N99" s="93" t="s">
        <v>2443</v>
      </c>
      <c r="O99" s="141" t="s">
        <v>2699</v>
      </c>
      <c r="P99" s="153"/>
      <c r="Q99" s="162">
        <v>44470.445289351854</v>
      </c>
    </row>
    <row r="100" spans="1:17" ht="18" x14ac:dyDescent="0.25">
      <c r="A100" s="141" t="str">
        <f>VLOOKUP(E100,'LISTADO ATM'!$A$2:$C$901,3,0)</f>
        <v>NORTE</v>
      </c>
      <c r="B100" s="154" t="s">
        <v>2817</v>
      </c>
      <c r="C100" s="94">
        <v>44470.363333333335</v>
      </c>
      <c r="D100" s="94" t="s">
        <v>2459</v>
      </c>
      <c r="E100" s="156">
        <v>432</v>
      </c>
      <c r="F100" s="154" t="str">
        <f>VLOOKUP(E100,VIP!$A$2:$O16514,2,0)</f>
        <v>DRBR432</v>
      </c>
      <c r="G100" s="141" t="str">
        <f>VLOOKUP(E100,'LISTADO ATM'!$A$2:$B$900,2,0)</f>
        <v xml:space="preserve">ATM Oficina Puerto Plata II </v>
      </c>
      <c r="H100" s="141" t="str">
        <f>VLOOKUP(E100,VIP!$A$2:$O21475,7,FALSE)</f>
        <v>Si</v>
      </c>
      <c r="I100" s="141" t="str">
        <f>VLOOKUP(E100,VIP!$A$2:$O13440,8,FALSE)</f>
        <v>Si</v>
      </c>
      <c r="J100" s="141" t="str">
        <f>VLOOKUP(E100,VIP!$A$2:$O13390,8,FALSE)</f>
        <v>Si</v>
      </c>
      <c r="K100" s="141" t="str">
        <f>VLOOKUP(E100,VIP!$A$2:$O16964,6,0)</f>
        <v>SI</v>
      </c>
      <c r="L100" s="153" t="s">
        <v>2433</v>
      </c>
      <c r="M100" s="161" t="s">
        <v>2530</v>
      </c>
      <c r="N100" s="93" t="s">
        <v>2443</v>
      </c>
      <c r="O100" s="141" t="s">
        <v>2612</v>
      </c>
      <c r="P100" s="153"/>
      <c r="Q100" s="162">
        <v>44470.621550925927</v>
      </c>
    </row>
    <row r="101" spans="1:17" ht="18" x14ac:dyDescent="0.25">
      <c r="A101" s="141" t="str">
        <f>VLOOKUP(E101,'LISTADO ATM'!$A$2:$C$901,3,0)</f>
        <v>DISTRITO NACIONAL</v>
      </c>
      <c r="B101" s="154" t="s">
        <v>2753</v>
      </c>
      <c r="C101" s="94">
        <v>44470.02789351852</v>
      </c>
      <c r="D101" s="94" t="s">
        <v>2459</v>
      </c>
      <c r="E101" s="156">
        <v>527</v>
      </c>
      <c r="F101" s="154" t="str">
        <f>VLOOKUP(E101,VIP!$A$2:$O16500,2,0)</f>
        <v>DRBR527</v>
      </c>
      <c r="G101" s="141" t="str">
        <f>VLOOKUP(E101,'LISTADO ATM'!$A$2:$B$900,2,0)</f>
        <v>ATM Oficina Zona Oriental II</v>
      </c>
      <c r="H101" s="141" t="str">
        <f>VLOOKUP(E101,VIP!$A$2:$O21461,7,FALSE)</f>
        <v>Si</v>
      </c>
      <c r="I101" s="141" t="str">
        <f>VLOOKUP(E101,VIP!$A$2:$O13426,8,FALSE)</f>
        <v>Si</v>
      </c>
      <c r="J101" s="141" t="str">
        <f>VLOOKUP(E101,VIP!$A$2:$O13376,8,FALSE)</f>
        <v>Si</v>
      </c>
      <c r="K101" s="141" t="str">
        <f>VLOOKUP(E101,VIP!$A$2:$O16950,6,0)</f>
        <v>SI</v>
      </c>
      <c r="L101" s="153" t="s">
        <v>2433</v>
      </c>
      <c r="M101" s="161" t="s">
        <v>2530</v>
      </c>
      <c r="N101" s="93" t="s">
        <v>2443</v>
      </c>
      <c r="O101" s="141" t="s">
        <v>2699</v>
      </c>
      <c r="P101" s="153"/>
      <c r="Q101" s="162">
        <v>44470.611180555556</v>
      </c>
    </row>
    <row r="102" spans="1:17" ht="18" x14ac:dyDescent="0.25">
      <c r="A102" s="141" t="str">
        <f>VLOOKUP(E102,'LISTADO ATM'!$A$2:$C$901,3,0)</f>
        <v>DISTRITO NACIONAL</v>
      </c>
      <c r="B102" s="154" t="s">
        <v>2781</v>
      </c>
      <c r="C102" s="94">
        <v>44470.177083333336</v>
      </c>
      <c r="D102" s="94" t="s">
        <v>2440</v>
      </c>
      <c r="E102" s="156">
        <v>539</v>
      </c>
      <c r="F102" s="154" t="str">
        <f>VLOOKUP(E102,VIP!$A$2:$O16501,2,0)</f>
        <v>DRBR539</v>
      </c>
      <c r="G102" s="141" t="str">
        <f>VLOOKUP(E102,'LISTADO ATM'!$A$2:$B$900,2,0)</f>
        <v>ATM S/M La Cadena Los Proceres</v>
      </c>
      <c r="H102" s="141" t="str">
        <f>VLOOKUP(E102,VIP!$A$2:$O21462,7,FALSE)</f>
        <v>Si</v>
      </c>
      <c r="I102" s="141" t="str">
        <f>VLOOKUP(E102,VIP!$A$2:$O13427,8,FALSE)</f>
        <v>Si</v>
      </c>
      <c r="J102" s="141" t="str">
        <f>VLOOKUP(E102,VIP!$A$2:$O13377,8,FALSE)</f>
        <v>Si</v>
      </c>
      <c r="K102" s="141" t="str">
        <f>VLOOKUP(E102,VIP!$A$2:$O16951,6,0)</f>
        <v>NO</v>
      </c>
      <c r="L102" s="153" t="s">
        <v>2433</v>
      </c>
      <c r="M102" s="161" t="s">
        <v>2530</v>
      </c>
      <c r="N102" s="93" t="s">
        <v>2443</v>
      </c>
      <c r="O102" s="141" t="s">
        <v>2444</v>
      </c>
      <c r="P102" s="153"/>
      <c r="Q102" s="162">
        <v>44470.6090625</v>
      </c>
    </row>
    <row r="103" spans="1:17" ht="18" x14ac:dyDescent="0.25">
      <c r="A103" s="141" t="str">
        <f>VLOOKUP(E103,'LISTADO ATM'!$A$2:$C$901,3,0)</f>
        <v>DISTRITO NACIONAL</v>
      </c>
      <c r="B103" s="154" t="s">
        <v>2760</v>
      </c>
      <c r="C103" s="94">
        <v>44470.23096064815</v>
      </c>
      <c r="D103" s="94" t="s">
        <v>2440</v>
      </c>
      <c r="E103" s="156">
        <v>548</v>
      </c>
      <c r="F103" s="154" t="str">
        <f>VLOOKUP(E103,VIP!$A$2:$O16513,2,0)</f>
        <v>DRBR130</v>
      </c>
      <c r="G103" s="141" t="str">
        <f>VLOOKUP(E103,'LISTADO ATM'!$A$2:$B$900,2,0)</f>
        <v xml:space="preserve">ATM AMET </v>
      </c>
      <c r="H103" s="141" t="str">
        <f>VLOOKUP(E103,VIP!$A$2:$O21474,7,FALSE)</f>
        <v>Si</v>
      </c>
      <c r="I103" s="141" t="str">
        <f>VLOOKUP(E103,VIP!$A$2:$O13439,8,FALSE)</f>
        <v>Si</v>
      </c>
      <c r="J103" s="141" t="str">
        <f>VLOOKUP(E103,VIP!$A$2:$O13389,8,FALSE)</f>
        <v>Si</v>
      </c>
      <c r="K103" s="141" t="str">
        <f>VLOOKUP(E103,VIP!$A$2:$O16963,6,0)</f>
        <v>NO</v>
      </c>
      <c r="L103" s="153" t="s">
        <v>2433</v>
      </c>
      <c r="M103" s="161" t="s">
        <v>2530</v>
      </c>
      <c r="N103" s="93" t="s">
        <v>2443</v>
      </c>
      <c r="O103" s="141" t="s">
        <v>2444</v>
      </c>
      <c r="P103" s="153"/>
      <c r="Q103" s="162">
        <v>44470.623819444445</v>
      </c>
    </row>
    <row r="104" spans="1:17" ht="18" x14ac:dyDescent="0.25">
      <c r="A104" s="141" t="str">
        <f>VLOOKUP(E104,'LISTADO ATM'!$A$2:$C$901,3,0)</f>
        <v>DISTRITO NACIONAL</v>
      </c>
      <c r="B104" s="154" t="s">
        <v>2778</v>
      </c>
      <c r="C104" s="94">
        <v>44470.182916666665</v>
      </c>
      <c r="D104" s="94" t="s">
        <v>2440</v>
      </c>
      <c r="E104" s="156">
        <v>560</v>
      </c>
      <c r="F104" s="154" t="str">
        <f>VLOOKUP(E104,VIP!$A$2:$O16503,2,0)</f>
        <v>DRBR229</v>
      </c>
      <c r="G104" s="141" t="str">
        <f>VLOOKUP(E104,'LISTADO ATM'!$A$2:$B$900,2,0)</f>
        <v xml:space="preserve">ATM Junta Central Electoral </v>
      </c>
      <c r="H104" s="141" t="str">
        <f>VLOOKUP(E104,VIP!$A$2:$O21464,7,FALSE)</f>
        <v>Si</v>
      </c>
      <c r="I104" s="141" t="str">
        <f>VLOOKUP(E104,VIP!$A$2:$O13429,8,FALSE)</f>
        <v>Si</v>
      </c>
      <c r="J104" s="141" t="str">
        <f>VLOOKUP(E104,VIP!$A$2:$O13379,8,FALSE)</f>
        <v>Si</v>
      </c>
      <c r="K104" s="141" t="str">
        <f>VLOOKUP(E104,VIP!$A$2:$O16953,6,0)</f>
        <v>SI</v>
      </c>
      <c r="L104" s="153" t="s">
        <v>2433</v>
      </c>
      <c r="M104" s="161" t="s">
        <v>2530</v>
      </c>
      <c r="N104" s="93" t="s">
        <v>2443</v>
      </c>
      <c r="O104" s="141" t="s">
        <v>2444</v>
      </c>
      <c r="P104" s="153"/>
      <c r="Q104" s="162">
        <v>44470.610972222225</v>
      </c>
    </row>
    <row r="105" spans="1:17" ht="18" x14ac:dyDescent="0.25">
      <c r="A105" s="141" t="str">
        <f>VLOOKUP(E105,'LISTADO ATM'!$A$2:$C$901,3,0)</f>
        <v>DISTRITO NACIONAL</v>
      </c>
      <c r="B105" s="154" t="s">
        <v>2774</v>
      </c>
      <c r="C105" s="94">
        <v>44470.191041666665</v>
      </c>
      <c r="D105" s="94" t="s">
        <v>2440</v>
      </c>
      <c r="E105" s="156">
        <v>589</v>
      </c>
      <c r="F105" s="154" t="str">
        <f>VLOOKUP(E105,VIP!$A$2:$O16507,2,0)</f>
        <v>DRBR23E</v>
      </c>
      <c r="G105" s="141" t="str">
        <f>VLOOKUP(E105,'LISTADO ATM'!$A$2:$B$900,2,0)</f>
        <v xml:space="preserve">ATM S/M Bravo San Vicente de Paul </v>
      </c>
      <c r="H105" s="141" t="str">
        <f>VLOOKUP(E105,VIP!$A$2:$O21468,7,FALSE)</f>
        <v>Si</v>
      </c>
      <c r="I105" s="141" t="str">
        <f>VLOOKUP(E105,VIP!$A$2:$O13433,8,FALSE)</f>
        <v>No</v>
      </c>
      <c r="J105" s="141" t="str">
        <f>VLOOKUP(E105,VIP!$A$2:$O13383,8,FALSE)</f>
        <v>No</v>
      </c>
      <c r="K105" s="141" t="str">
        <f>VLOOKUP(E105,VIP!$A$2:$O16957,6,0)</f>
        <v>NO</v>
      </c>
      <c r="L105" s="153" t="s">
        <v>2433</v>
      </c>
      <c r="M105" s="161" t="s">
        <v>2530</v>
      </c>
      <c r="N105" s="93" t="s">
        <v>2443</v>
      </c>
      <c r="O105" s="141" t="s">
        <v>2444</v>
      </c>
      <c r="P105" s="153"/>
      <c r="Q105" s="162">
        <v>44470.61105324074</v>
      </c>
    </row>
    <row r="106" spans="1:17" ht="18" x14ac:dyDescent="0.25">
      <c r="A106" s="141" t="str">
        <f>VLOOKUP(E106,'LISTADO ATM'!$A$2:$C$901,3,0)</f>
        <v>ESTE</v>
      </c>
      <c r="B106" s="154" t="s">
        <v>2724</v>
      </c>
      <c r="C106" s="94">
        <v>44470.01934027778</v>
      </c>
      <c r="D106" s="94" t="s">
        <v>2440</v>
      </c>
      <c r="E106" s="156">
        <v>673</v>
      </c>
      <c r="F106" s="154" t="str">
        <f>VLOOKUP(E106,VIP!$A$2:$O16497,2,0)</f>
        <v>DRBR673</v>
      </c>
      <c r="G106" s="141" t="str">
        <f>VLOOKUP(E106,'LISTADO ATM'!$A$2:$B$900,2,0)</f>
        <v>ATM Clínica Dr. Cruz Jiminián</v>
      </c>
      <c r="H106" s="141" t="str">
        <f>VLOOKUP(E106,VIP!$A$2:$O21458,7,FALSE)</f>
        <v>Si</v>
      </c>
      <c r="I106" s="141" t="str">
        <f>VLOOKUP(E106,VIP!$A$2:$O13423,8,FALSE)</f>
        <v>Si</v>
      </c>
      <c r="J106" s="141" t="str">
        <f>VLOOKUP(E106,VIP!$A$2:$O13373,8,FALSE)</f>
        <v>Si</v>
      </c>
      <c r="K106" s="141" t="str">
        <f>VLOOKUP(E106,VIP!$A$2:$O16947,6,0)</f>
        <v>NO</v>
      </c>
      <c r="L106" s="153" t="s">
        <v>2433</v>
      </c>
      <c r="M106" s="161" t="s">
        <v>2530</v>
      </c>
      <c r="N106" s="93" t="s">
        <v>2443</v>
      </c>
      <c r="O106" s="141" t="s">
        <v>2444</v>
      </c>
      <c r="P106" s="153"/>
      <c r="Q106" s="162">
        <v>44470.610925925925</v>
      </c>
    </row>
    <row r="107" spans="1:17" ht="18" x14ac:dyDescent="0.25">
      <c r="A107" s="141" t="str">
        <f>VLOOKUP(E107,'LISTADO ATM'!$A$2:$C$901,3,0)</f>
        <v>DISTRITO NACIONAL</v>
      </c>
      <c r="B107" s="154" t="s">
        <v>2636</v>
      </c>
      <c r="C107" s="94">
        <v>44469.634733796294</v>
      </c>
      <c r="D107" s="94" t="s">
        <v>2440</v>
      </c>
      <c r="E107" s="156">
        <v>676</v>
      </c>
      <c r="F107" s="154" t="str">
        <f>VLOOKUP(E107,VIP!$A$2:$O16487,2,0)</f>
        <v>DRBR676</v>
      </c>
      <c r="G107" s="141" t="str">
        <f>VLOOKUP(E107,'LISTADO ATM'!$A$2:$B$900,2,0)</f>
        <v>ATM S/M Bravo Colina Del Oeste</v>
      </c>
      <c r="H107" s="141" t="str">
        <f>VLOOKUP(E107,VIP!$A$2:$O21448,7,FALSE)</f>
        <v>Si</v>
      </c>
      <c r="I107" s="141" t="str">
        <f>VLOOKUP(E107,VIP!$A$2:$O13413,8,FALSE)</f>
        <v>Si</v>
      </c>
      <c r="J107" s="141" t="str">
        <f>VLOOKUP(E107,VIP!$A$2:$O13363,8,FALSE)</f>
        <v>Si</v>
      </c>
      <c r="K107" s="141" t="str">
        <f>VLOOKUP(E107,VIP!$A$2:$O16937,6,0)</f>
        <v>NO</v>
      </c>
      <c r="L107" s="153" t="s">
        <v>2433</v>
      </c>
      <c r="M107" s="161" t="s">
        <v>2530</v>
      </c>
      <c r="N107" s="93" t="s">
        <v>2443</v>
      </c>
      <c r="O107" s="141" t="s">
        <v>2444</v>
      </c>
      <c r="P107" s="153"/>
      <c r="Q107" s="162">
        <v>44470.599895833337</v>
      </c>
    </row>
    <row r="108" spans="1:17" ht="18" x14ac:dyDescent="0.25">
      <c r="A108" s="141" t="str">
        <f>VLOOKUP(E108,'LISTADO ATM'!$A$2:$C$901,3,0)</f>
        <v>NORTE</v>
      </c>
      <c r="B108" s="154" t="s">
        <v>2769</v>
      </c>
      <c r="C108" s="94">
        <v>44470.204340277778</v>
      </c>
      <c r="D108" s="94" t="s">
        <v>2659</v>
      </c>
      <c r="E108" s="156">
        <v>754</v>
      </c>
      <c r="F108" s="154" t="str">
        <f>VLOOKUP(E108,VIP!$A$2:$O16509,2,0)</f>
        <v>DRBR754</v>
      </c>
      <c r="G108" s="141" t="str">
        <f>VLOOKUP(E108,'LISTADO ATM'!$A$2:$B$900,2,0)</f>
        <v xml:space="preserve">ATM Autobanco Oficina Licey al Medio </v>
      </c>
      <c r="H108" s="141" t="str">
        <f>VLOOKUP(E108,VIP!$A$2:$O21470,7,FALSE)</f>
        <v>Si</v>
      </c>
      <c r="I108" s="141" t="str">
        <f>VLOOKUP(E108,VIP!$A$2:$O13435,8,FALSE)</f>
        <v>Si</v>
      </c>
      <c r="J108" s="141" t="str">
        <f>VLOOKUP(E108,VIP!$A$2:$O13385,8,FALSE)</f>
        <v>Si</v>
      </c>
      <c r="K108" s="141" t="str">
        <f>VLOOKUP(E108,VIP!$A$2:$O16959,6,0)</f>
        <v>NO</v>
      </c>
      <c r="L108" s="153" t="s">
        <v>2433</v>
      </c>
      <c r="M108" s="161" t="s">
        <v>2530</v>
      </c>
      <c r="N108" s="93" t="s">
        <v>2443</v>
      </c>
      <c r="O108" s="141" t="s">
        <v>2658</v>
      </c>
      <c r="P108" s="153"/>
      <c r="Q108" s="162">
        <v>44470.621550925927</v>
      </c>
    </row>
    <row r="109" spans="1:17" ht="18" x14ac:dyDescent="0.25">
      <c r="A109" s="141" t="str">
        <f>VLOOKUP(E109,'LISTADO ATM'!$A$2:$C$901,3,0)</f>
        <v>SUR</v>
      </c>
      <c r="B109" s="154" t="s">
        <v>2711</v>
      </c>
      <c r="C109" s="94">
        <v>44469.929571759261</v>
      </c>
      <c r="D109" s="94" t="s">
        <v>2459</v>
      </c>
      <c r="E109" s="156">
        <v>766</v>
      </c>
      <c r="F109" s="154" t="str">
        <f>VLOOKUP(E109,VIP!$A$2:$O16494,2,0)</f>
        <v>DRBR440</v>
      </c>
      <c r="G109" s="141" t="str">
        <f>VLOOKUP(E109,'LISTADO ATM'!$A$2:$B$900,2,0)</f>
        <v xml:space="preserve">ATM Oficina Azua II </v>
      </c>
      <c r="H109" s="141" t="str">
        <f>VLOOKUP(E109,VIP!$A$2:$O21455,7,FALSE)</f>
        <v>Si</v>
      </c>
      <c r="I109" s="141" t="str">
        <f>VLOOKUP(E109,VIP!$A$2:$O13420,8,FALSE)</f>
        <v>Si</v>
      </c>
      <c r="J109" s="141" t="str">
        <f>VLOOKUP(E109,VIP!$A$2:$O13370,8,FALSE)</f>
        <v>Si</v>
      </c>
      <c r="K109" s="141" t="str">
        <f>VLOOKUP(E109,VIP!$A$2:$O16944,6,0)</f>
        <v>SI</v>
      </c>
      <c r="L109" s="153" t="s">
        <v>2433</v>
      </c>
      <c r="M109" s="161" t="s">
        <v>2530</v>
      </c>
      <c r="N109" s="93" t="s">
        <v>2443</v>
      </c>
      <c r="O109" s="141" t="s">
        <v>2699</v>
      </c>
      <c r="P109" s="153"/>
      <c r="Q109" s="162">
        <v>44470.610219907408</v>
      </c>
    </row>
    <row r="110" spans="1:17" ht="18" x14ac:dyDescent="0.25">
      <c r="A110" s="141" t="str">
        <f>VLOOKUP(E110,'LISTADO ATM'!$A$2:$C$901,3,0)</f>
        <v>DISTRITO NACIONAL</v>
      </c>
      <c r="B110" s="154" t="s">
        <v>2638</v>
      </c>
      <c r="C110" s="94">
        <v>44469.629803240743</v>
      </c>
      <c r="D110" s="94" t="s">
        <v>2440</v>
      </c>
      <c r="E110" s="156">
        <v>810</v>
      </c>
      <c r="F110" s="154" t="str">
        <f>VLOOKUP(E110,VIP!$A$2:$O16486,2,0)</f>
        <v>DRBR810</v>
      </c>
      <c r="G110" s="141" t="str">
        <f>VLOOKUP(E110,'LISTADO ATM'!$A$2:$B$900,2,0)</f>
        <v xml:space="preserve">ATM UNP Multicentro La Sirena José Contreras </v>
      </c>
      <c r="H110" s="141" t="str">
        <f>VLOOKUP(E110,VIP!$A$2:$O21447,7,FALSE)</f>
        <v>Si</v>
      </c>
      <c r="I110" s="141" t="str">
        <f>VLOOKUP(E110,VIP!$A$2:$O13412,8,FALSE)</f>
        <v>Si</v>
      </c>
      <c r="J110" s="141" t="str">
        <f>VLOOKUP(E110,VIP!$A$2:$O13362,8,FALSE)</f>
        <v>Si</v>
      </c>
      <c r="K110" s="141" t="str">
        <f>VLOOKUP(E110,VIP!$A$2:$O16936,6,0)</f>
        <v>NO</v>
      </c>
      <c r="L110" s="153" t="s">
        <v>2433</v>
      </c>
      <c r="M110" s="161" t="s">
        <v>2530</v>
      </c>
      <c r="N110" s="93" t="s">
        <v>2443</v>
      </c>
      <c r="O110" s="141" t="s">
        <v>2444</v>
      </c>
      <c r="P110" s="153"/>
      <c r="Q110" s="162">
        <v>44470.599618055552</v>
      </c>
    </row>
    <row r="111" spans="1:17" s="119" customFormat="1" ht="18" x14ac:dyDescent="0.25">
      <c r="A111" s="141" t="str">
        <f>VLOOKUP(E111,'LISTADO ATM'!$A$2:$C$901,3,0)</f>
        <v>ESTE</v>
      </c>
      <c r="B111" s="154" t="s">
        <v>2671</v>
      </c>
      <c r="C111" s="94">
        <v>44469.759247685186</v>
      </c>
      <c r="D111" s="94" t="s">
        <v>2440</v>
      </c>
      <c r="E111" s="156">
        <v>842</v>
      </c>
      <c r="F111" s="154" t="str">
        <f>VLOOKUP(E111,VIP!$A$2:$O16489,2,0)</f>
        <v>DRBR842</v>
      </c>
      <c r="G111" s="141" t="str">
        <f>VLOOKUP(E111,'LISTADO ATM'!$A$2:$B$900,2,0)</f>
        <v xml:space="preserve">ATM Plaza Orense II (La Romana) </v>
      </c>
      <c r="H111" s="141" t="str">
        <f>VLOOKUP(E111,VIP!$A$2:$O21450,7,FALSE)</f>
        <v>Si</v>
      </c>
      <c r="I111" s="141" t="str">
        <f>VLOOKUP(E111,VIP!$A$2:$O13415,8,FALSE)</f>
        <v>Si</v>
      </c>
      <c r="J111" s="141" t="str">
        <f>VLOOKUP(E111,VIP!$A$2:$O13365,8,FALSE)</f>
        <v>Si</v>
      </c>
      <c r="K111" s="141" t="str">
        <f>VLOOKUP(E111,VIP!$A$2:$O16939,6,0)</f>
        <v>NO</v>
      </c>
      <c r="L111" s="153" t="s">
        <v>2433</v>
      </c>
      <c r="M111" s="161" t="s">
        <v>2530</v>
      </c>
      <c r="N111" s="93" t="s">
        <v>2443</v>
      </c>
      <c r="O111" s="141" t="s">
        <v>2444</v>
      </c>
      <c r="P111" s="153"/>
      <c r="Q111" s="162">
        <v>44470.610532407409</v>
      </c>
    </row>
    <row r="112" spans="1:17" s="119" customFormat="1" ht="18" x14ac:dyDescent="0.25">
      <c r="A112" s="141" t="str">
        <f>VLOOKUP(E112,'LISTADO ATM'!$A$2:$C$901,3,0)</f>
        <v>NORTE</v>
      </c>
      <c r="B112" s="154" t="s">
        <v>2686</v>
      </c>
      <c r="C112" s="94">
        <v>44469.799317129633</v>
      </c>
      <c r="D112" s="94" t="s">
        <v>2459</v>
      </c>
      <c r="E112" s="156">
        <v>882</v>
      </c>
      <c r="F112" s="154" t="str">
        <f>VLOOKUP(E112,VIP!$A$2:$O16417,2,0)</f>
        <v>DRBR882</v>
      </c>
      <c r="G112" s="141" t="str">
        <f>VLOOKUP(E112,'LISTADO ATM'!$A$2:$B$900,2,0)</f>
        <v xml:space="preserve">ATM Oficina Moca II </v>
      </c>
      <c r="H112" s="141" t="str">
        <f>VLOOKUP(E112,VIP!$A$2:$O21378,7,FALSE)</f>
        <v>Si</v>
      </c>
      <c r="I112" s="141" t="str">
        <f>VLOOKUP(E112,VIP!$A$2:$O13343,8,FALSE)</f>
        <v>Si</v>
      </c>
      <c r="J112" s="141" t="str">
        <f>VLOOKUP(E112,VIP!$A$2:$O13293,8,FALSE)</f>
        <v>Si</v>
      </c>
      <c r="K112" s="141" t="str">
        <f>VLOOKUP(E112,VIP!$A$2:$O16867,6,0)</f>
        <v>SI</v>
      </c>
      <c r="L112" s="153" t="s">
        <v>2433</v>
      </c>
      <c r="M112" s="161" t="s">
        <v>2530</v>
      </c>
      <c r="N112" s="93" t="s">
        <v>2443</v>
      </c>
      <c r="O112" s="141" t="s">
        <v>2699</v>
      </c>
      <c r="P112" s="153"/>
      <c r="Q112" s="162">
        <v>44470.442627314813</v>
      </c>
    </row>
    <row r="113" spans="1:17" s="119" customFormat="1" ht="18" x14ac:dyDescent="0.25">
      <c r="A113" s="141" t="str">
        <f>VLOOKUP(E113,'LISTADO ATM'!$A$2:$C$901,3,0)</f>
        <v>NORTE</v>
      </c>
      <c r="B113" s="154" t="s">
        <v>2768</v>
      </c>
      <c r="C113" s="94">
        <v>44470.206192129626</v>
      </c>
      <c r="D113" s="94" t="s">
        <v>2459</v>
      </c>
      <c r="E113" s="156">
        <v>903</v>
      </c>
      <c r="F113" s="154" t="str">
        <f>VLOOKUP(E113,VIP!$A$2:$O16423,2,0)</f>
        <v>DRBR903</v>
      </c>
      <c r="G113" s="141" t="str">
        <f>VLOOKUP(E113,'LISTADO ATM'!$A$2:$B$900,2,0)</f>
        <v xml:space="preserve">ATM Oficina La Vega Real I </v>
      </c>
      <c r="H113" s="141" t="str">
        <f>VLOOKUP(E113,VIP!$A$2:$O21384,7,FALSE)</f>
        <v>Si</v>
      </c>
      <c r="I113" s="141" t="str">
        <f>VLOOKUP(E113,VIP!$A$2:$O13349,8,FALSE)</f>
        <v>Si</v>
      </c>
      <c r="J113" s="141" t="str">
        <f>VLOOKUP(E113,VIP!$A$2:$O13299,8,FALSE)</f>
        <v>Si</v>
      </c>
      <c r="K113" s="141" t="str">
        <f>VLOOKUP(E113,VIP!$A$2:$O16873,6,0)</f>
        <v>NO</v>
      </c>
      <c r="L113" s="153" t="s">
        <v>2433</v>
      </c>
      <c r="M113" s="161" t="s">
        <v>2530</v>
      </c>
      <c r="N113" s="93" t="s">
        <v>2443</v>
      </c>
      <c r="O113" s="141" t="s">
        <v>2612</v>
      </c>
      <c r="P113" s="153"/>
      <c r="Q113" s="162">
        <v>44470.448368055557</v>
      </c>
    </row>
    <row r="114" spans="1:17" s="119" customFormat="1" ht="18" x14ac:dyDescent="0.25">
      <c r="A114" s="141" t="str">
        <f>VLOOKUP(E114,'LISTADO ATM'!$A$2:$C$901,3,0)</f>
        <v>NORTE</v>
      </c>
      <c r="B114" s="154" t="s">
        <v>2773</v>
      </c>
      <c r="C114" s="94">
        <v>44470.192928240744</v>
      </c>
      <c r="D114" s="94" t="s">
        <v>2459</v>
      </c>
      <c r="E114" s="156">
        <v>910</v>
      </c>
      <c r="F114" s="154" t="str">
        <f>VLOOKUP(E114,VIP!$A$2:$O16421,2,0)</f>
        <v>DRBR12A</v>
      </c>
      <c r="G114" s="141" t="str">
        <f>VLOOKUP(E114,'LISTADO ATM'!$A$2:$B$900,2,0)</f>
        <v xml:space="preserve">ATM Oficina El Sol II (Santiago) </v>
      </c>
      <c r="H114" s="141" t="str">
        <f>VLOOKUP(E114,VIP!$A$2:$O21382,7,FALSE)</f>
        <v>Si</v>
      </c>
      <c r="I114" s="141" t="str">
        <f>VLOOKUP(E114,VIP!$A$2:$O13347,8,FALSE)</f>
        <v>Si</v>
      </c>
      <c r="J114" s="141" t="str">
        <f>VLOOKUP(E114,VIP!$A$2:$O13297,8,FALSE)</f>
        <v>Si</v>
      </c>
      <c r="K114" s="141" t="str">
        <f>VLOOKUP(E114,VIP!$A$2:$O16871,6,0)</f>
        <v>SI</v>
      </c>
      <c r="L114" s="153" t="s">
        <v>2433</v>
      </c>
      <c r="M114" s="161" t="s">
        <v>2530</v>
      </c>
      <c r="N114" s="93" t="s">
        <v>2443</v>
      </c>
      <c r="O114" s="141" t="s">
        <v>2612</v>
      </c>
      <c r="P114" s="153"/>
      <c r="Q114" s="162">
        <v>44470.446458333332</v>
      </c>
    </row>
    <row r="115" spans="1:17" s="119" customFormat="1" ht="18" x14ac:dyDescent="0.25">
      <c r="A115" s="141" t="str">
        <f>VLOOKUP(E115,'LISTADO ATM'!$A$2:$C$901,3,0)</f>
        <v>DISTRITO NACIONAL</v>
      </c>
      <c r="B115" s="154" t="s">
        <v>2663</v>
      </c>
      <c r="C115" s="94">
        <v>44469.68167824074</v>
      </c>
      <c r="D115" s="94" t="s">
        <v>2440</v>
      </c>
      <c r="E115" s="156">
        <v>970</v>
      </c>
      <c r="F115" s="154" t="str">
        <f>VLOOKUP(E115,VIP!$A$2:$O16488,2,0)</f>
        <v>DRBR970</v>
      </c>
      <c r="G115" s="141" t="str">
        <f>VLOOKUP(E115,'LISTADO ATM'!$A$2:$B$900,2,0)</f>
        <v xml:space="preserve">ATM S/M Olé Haina </v>
      </c>
      <c r="H115" s="141" t="str">
        <f>VLOOKUP(E115,VIP!$A$2:$O21449,7,FALSE)</f>
        <v>Si</v>
      </c>
      <c r="I115" s="141" t="str">
        <f>VLOOKUP(E115,VIP!$A$2:$O13414,8,FALSE)</f>
        <v>Si</v>
      </c>
      <c r="J115" s="141" t="str">
        <f>VLOOKUP(E115,VIP!$A$2:$O13364,8,FALSE)</f>
        <v>Si</v>
      </c>
      <c r="K115" s="141" t="str">
        <f>VLOOKUP(E115,VIP!$A$2:$O16938,6,0)</f>
        <v>NO</v>
      </c>
      <c r="L115" s="153" t="s">
        <v>2433</v>
      </c>
      <c r="M115" s="161" t="s">
        <v>2530</v>
      </c>
      <c r="N115" s="93" t="s">
        <v>2443</v>
      </c>
      <c r="O115" s="141" t="s">
        <v>2444</v>
      </c>
      <c r="P115" s="153"/>
      <c r="Q115" s="162">
        <v>44470.608912037038</v>
      </c>
    </row>
    <row r="116" spans="1:17" s="119" customFormat="1" ht="18" x14ac:dyDescent="0.25">
      <c r="A116" s="141" t="str">
        <f>VLOOKUP(E116,'LISTADO ATM'!$A$2:$C$901,3,0)</f>
        <v>DISTRITO NACIONAL</v>
      </c>
      <c r="B116" s="154" t="s">
        <v>2764</v>
      </c>
      <c r="C116" s="94">
        <v>44470.218912037039</v>
      </c>
      <c r="D116" s="94" t="s">
        <v>2440</v>
      </c>
      <c r="E116" s="156">
        <v>971</v>
      </c>
      <c r="F116" s="154" t="str">
        <f>VLOOKUP(E116,VIP!$A$2:$O16511,2,0)</f>
        <v>DRBR24U</v>
      </c>
      <c r="G116" s="141" t="str">
        <f>VLOOKUP(E116,'LISTADO ATM'!$A$2:$B$900,2,0)</f>
        <v xml:space="preserve">ATM Club Banreservas I </v>
      </c>
      <c r="H116" s="141" t="str">
        <f>VLOOKUP(E116,VIP!$A$2:$O21472,7,FALSE)</f>
        <v>Si</v>
      </c>
      <c r="I116" s="141" t="str">
        <f>VLOOKUP(E116,VIP!$A$2:$O13437,8,FALSE)</f>
        <v>Si</v>
      </c>
      <c r="J116" s="141" t="str">
        <f>VLOOKUP(E116,VIP!$A$2:$O13387,8,FALSE)</f>
        <v>Si</v>
      </c>
      <c r="K116" s="141" t="str">
        <f>VLOOKUP(E116,VIP!$A$2:$O16961,6,0)</f>
        <v>NO</v>
      </c>
      <c r="L116" s="153" t="s">
        <v>2433</v>
      </c>
      <c r="M116" s="161" t="s">
        <v>2530</v>
      </c>
      <c r="N116" s="93" t="s">
        <v>2443</v>
      </c>
      <c r="O116" s="141" t="s">
        <v>2444</v>
      </c>
      <c r="P116" s="153"/>
      <c r="Q116" s="162">
        <v>44470.619629629633</v>
      </c>
    </row>
    <row r="117" spans="1:17" s="119" customFormat="1" ht="18" x14ac:dyDescent="0.25">
      <c r="A117" s="141" t="str">
        <f>VLOOKUP(E117,'LISTADO ATM'!$A$2:$C$901,3,0)</f>
        <v>NORTE</v>
      </c>
      <c r="B117" s="154" t="s">
        <v>2678</v>
      </c>
      <c r="C117" s="94">
        <v>44469.774444444447</v>
      </c>
      <c r="D117" s="94" t="s">
        <v>2659</v>
      </c>
      <c r="E117" s="156">
        <v>88</v>
      </c>
      <c r="F117" s="154" t="str">
        <f>VLOOKUP(E117,VIP!$A$2:$O16490,2,0)</f>
        <v>DRBR088</v>
      </c>
      <c r="G117" s="141" t="str">
        <f>VLOOKUP(E117,'LISTADO ATM'!$A$2:$B$900,2,0)</f>
        <v xml:space="preserve">ATM S/M La Fuente (Santiago) </v>
      </c>
      <c r="H117" s="141" t="str">
        <f>VLOOKUP(E117,VIP!$A$2:$O21451,7,FALSE)</f>
        <v>Si</v>
      </c>
      <c r="I117" s="141" t="str">
        <f>VLOOKUP(E117,VIP!$A$2:$O13416,8,FALSE)</f>
        <v>Si</v>
      </c>
      <c r="J117" s="141" t="str">
        <f>VLOOKUP(E117,VIP!$A$2:$O13366,8,FALSE)</f>
        <v>Si</v>
      </c>
      <c r="K117" s="141" t="str">
        <f>VLOOKUP(E117,VIP!$A$2:$O16940,6,0)</f>
        <v>NO</v>
      </c>
      <c r="L117" s="153" t="s">
        <v>2433</v>
      </c>
      <c r="M117" s="161" t="s">
        <v>2530</v>
      </c>
      <c r="N117" s="93" t="s">
        <v>2443</v>
      </c>
      <c r="O117" s="141" t="s">
        <v>2658</v>
      </c>
      <c r="P117" s="153"/>
      <c r="Q117" s="162">
        <v>44470.708333333336</v>
      </c>
    </row>
    <row r="118" spans="1:17" s="119" customFormat="1" ht="18" x14ac:dyDescent="0.25">
      <c r="A118" s="141" t="str">
        <f>VLOOKUP(E118,'LISTADO ATM'!$A$2:$C$901,3,0)</f>
        <v>DISTRITO NACIONAL</v>
      </c>
      <c r="B118" s="154" t="s">
        <v>2684</v>
      </c>
      <c r="C118" s="94">
        <v>44469.784317129626</v>
      </c>
      <c r="D118" s="94" t="s">
        <v>2459</v>
      </c>
      <c r="E118" s="156">
        <v>160</v>
      </c>
      <c r="F118" s="154" t="str">
        <f>VLOOKUP(E118,VIP!$A$2:$O16491,2,0)</f>
        <v>DRBR160</v>
      </c>
      <c r="G118" s="141" t="str">
        <f>VLOOKUP(E118,'LISTADO ATM'!$A$2:$B$900,2,0)</f>
        <v xml:space="preserve">ATM Oficina Herrera </v>
      </c>
      <c r="H118" s="141" t="str">
        <f>VLOOKUP(E118,VIP!$A$2:$O21452,7,FALSE)</f>
        <v>Si</v>
      </c>
      <c r="I118" s="141" t="str">
        <f>VLOOKUP(E118,VIP!$A$2:$O13417,8,FALSE)</f>
        <v>Si</v>
      </c>
      <c r="J118" s="141" t="str">
        <f>VLOOKUP(E118,VIP!$A$2:$O13367,8,FALSE)</f>
        <v>Si</v>
      </c>
      <c r="K118" s="141" t="str">
        <f>VLOOKUP(E118,VIP!$A$2:$O16941,6,0)</f>
        <v>NO</v>
      </c>
      <c r="L118" s="153" t="s">
        <v>2433</v>
      </c>
      <c r="M118" s="161" t="s">
        <v>2530</v>
      </c>
      <c r="N118" s="93" t="s">
        <v>2443</v>
      </c>
      <c r="O118" s="141" t="s">
        <v>2699</v>
      </c>
      <c r="P118" s="153"/>
      <c r="Q118" s="162">
        <v>44470.708333333336</v>
      </c>
    </row>
    <row r="119" spans="1:17" s="119" customFormat="1" ht="18" x14ac:dyDescent="0.25">
      <c r="A119" s="141" t="str">
        <f>VLOOKUP(E119,'LISTADO ATM'!$A$2:$C$901,3,0)</f>
        <v>DISTRITO NACIONAL</v>
      </c>
      <c r="B119" s="154" t="s">
        <v>2757</v>
      </c>
      <c r="C119" s="94">
        <v>44470.024872685186</v>
      </c>
      <c r="D119" s="94" t="s">
        <v>2440</v>
      </c>
      <c r="E119" s="156">
        <v>325</v>
      </c>
      <c r="F119" s="154" t="str">
        <f>VLOOKUP(E119,VIP!$A$2:$O16499,2,0)</f>
        <v>DRBR325</v>
      </c>
      <c r="G119" s="141" t="str">
        <f>VLOOKUP(E119,'LISTADO ATM'!$A$2:$B$900,2,0)</f>
        <v>ATM Casa Edwin</v>
      </c>
      <c r="H119" s="141" t="str">
        <f>VLOOKUP(E119,VIP!$A$2:$O21460,7,FALSE)</f>
        <v>Si</v>
      </c>
      <c r="I119" s="141" t="str">
        <f>VLOOKUP(E119,VIP!$A$2:$O13425,8,FALSE)</f>
        <v>Si</v>
      </c>
      <c r="J119" s="141" t="str">
        <f>VLOOKUP(E119,VIP!$A$2:$O13375,8,FALSE)</f>
        <v>Si</v>
      </c>
      <c r="K119" s="141" t="str">
        <f>VLOOKUP(E119,VIP!$A$2:$O16949,6,0)</f>
        <v>NO</v>
      </c>
      <c r="L119" s="153" t="s">
        <v>2433</v>
      </c>
      <c r="M119" s="93" t="s">
        <v>2437</v>
      </c>
      <c r="N119" s="93" t="s">
        <v>2443</v>
      </c>
      <c r="O119" s="141" t="s">
        <v>2444</v>
      </c>
      <c r="P119" s="153"/>
      <c r="Q119" s="93" t="s">
        <v>2433</v>
      </c>
    </row>
    <row r="120" spans="1:17" s="119" customFormat="1" ht="18" x14ac:dyDescent="0.25">
      <c r="A120" s="141" t="str">
        <f>VLOOKUP(E120,'LISTADO ATM'!$A$2:$C$901,3,0)</f>
        <v>NORTE</v>
      </c>
      <c r="B120" s="154" t="s">
        <v>2831</v>
      </c>
      <c r="C120" s="94">
        <v>44470.569131944445</v>
      </c>
      <c r="D120" s="94" t="s">
        <v>2459</v>
      </c>
      <c r="E120" s="156">
        <v>333</v>
      </c>
      <c r="F120" s="154" t="str">
        <f>VLOOKUP(E120,VIP!$A$2:$O16480,2,0)</f>
        <v>DRBR333</v>
      </c>
      <c r="G120" s="141" t="str">
        <f>VLOOKUP(E120,'LISTADO ATM'!$A$2:$B$900,2,0)</f>
        <v>ATM Oficina Turey Maimón</v>
      </c>
      <c r="H120" s="141" t="str">
        <f>VLOOKUP(E120,VIP!$A$2:$O21441,7,FALSE)</f>
        <v>Si</v>
      </c>
      <c r="I120" s="141" t="str">
        <f>VLOOKUP(E120,VIP!$A$2:$O13406,8,FALSE)</f>
        <v>Si</v>
      </c>
      <c r="J120" s="141" t="str">
        <f>VLOOKUP(E120,VIP!$A$2:$O13356,8,FALSE)</f>
        <v>Si</v>
      </c>
      <c r="K120" s="141" t="str">
        <f>VLOOKUP(E120,VIP!$A$2:$O16930,6,0)</f>
        <v>NO</v>
      </c>
      <c r="L120" s="153" t="s">
        <v>2433</v>
      </c>
      <c r="M120" s="161" t="s">
        <v>2530</v>
      </c>
      <c r="N120" s="93" t="s">
        <v>2443</v>
      </c>
      <c r="O120" s="141" t="s">
        <v>2612</v>
      </c>
      <c r="P120" s="153"/>
      <c r="Q120" s="162">
        <v>44470.708333333336</v>
      </c>
    </row>
    <row r="121" spans="1:17" s="119" customFormat="1" ht="18" x14ac:dyDescent="0.25">
      <c r="A121" s="141" t="str">
        <f>VLOOKUP(E121,'LISTADO ATM'!$A$2:$C$901,3,0)</f>
        <v>DISTRITO NACIONAL</v>
      </c>
      <c r="B121" s="154" t="s">
        <v>2777</v>
      </c>
      <c r="C121" s="94">
        <v>44470.18476851852</v>
      </c>
      <c r="D121" s="94" t="s">
        <v>2440</v>
      </c>
      <c r="E121" s="156">
        <v>415</v>
      </c>
      <c r="F121" s="154" t="str">
        <f>VLOOKUP(E121,VIP!$A$2:$O16504,2,0)</f>
        <v>DRBR415</v>
      </c>
      <c r="G121" s="141" t="str">
        <f>VLOOKUP(E121,'LISTADO ATM'!$A$2:$B$900,2,0)</f>
        <v xml:space="preserve">ATM Autobanco San Martín I </v>
      </c>
      <c r="H121" s="141" t="str">
        <f>VLOOKUP(E121,VIP!$A$2:$O21465,7,FALSE)</f>
        <v>Si</v>
      </c>
      <c r="I121" s="141" t="str">
        <f>VLOOKUP(E121,VIP!$A$2:$O13430,8,FALSE)</f>
        <v>Si</v>
      </c>
      <c r="J121" s="141" t="str">
        <f>VLOOKUP(E121,VIP!$A$2:$O13380,8,FALSE)</f>
        <v>Si</v>
      </c>
      <c r="K121" s="141" t="str">
        <f>VLOOKUP(E121,VIP!$A$2:$O16954,6,0)</f>
        <v>NO</v>
      </c>
      <c r="L121" s="153" t="s">
        <v>2433</v>
      </c>
      <c r="M121" s="161" t="s">
        <v>2530</v>
      </c>
      <c r="N121" s="93" t="s">
        <v>2443</v>
      </c>
      <c r="O121" s="141" t="s">
        <v>2444</v>
      </c>
      <c r="P121" s="153"/>
      <c r="Q121" s="162">
        <v>44470.708333333336</v>
      </c>
    </row>
    <row r="122" spans="1:17" s="119" customFormat="1" ht="18" x14ac:dyDescent="0.25">
      <c r="A122" s="141" t="str">
        <f>VLOOKUP(E122,'LISTADO ATM'!$A$2:$C$901,3,0)</f>
        <v>DISTRITO NACIONAL</v>
      </c>
      <c r="B122" s="154" t="s">
        <v>2907</v>
      </c>
      <c r="C122" s="94">
        <v>44470.712766203702</v>
      </c>
      <c r="D122" s="94" t="s">
        <v>2440</v>
      </c>
      <c r="E122" s="156">
        <v>461</v>
      </c>
      <c r="F122" s="154" t="str">
        <f>VLOOKUP(E122,VIP!$A$2:$O16518,2,0)</f>
        <v>DRBR461</v>
      </c>
      <c r="G122" s="141" t="str">
        <f>VLOOKUP(E122,'LISTADO ATM'!$A$2:$B$900,2,0)</f>
        <v xml:space="preserve">ATM Autobanco Sarasota I </v>
      </c>
      <c r="H122" s="141" t="str">
        <f>VLOOKUP(E122,VIP!$A$2:$O21479,7,FALSE)</f>
        <v>Si</v>
      </c>
      <c r="I122" s="141" t="str">
        <f>VLOOKUP(E122,VIP!$A$2:$O13444,8,FALSE)</f>
        <v>Si</v>
      </c>
      <c r="J122" s="141" t="str">
        <f>VLOOKUP(E122,VIP!$A$2:$O13394,8,FALSE)</f>
        <v>Si</v>
      </c>
      <c r="K122" s="141" t="str">
        <f>VLOOKUP(E122,VIP!$A$2:$O16968,6,0)</f>
        <v>SI</v>
      </c>
      <c r="L122" s="153" t="s">
        <v>2433</v>
      </c>
      <c r="M122" s="93" t="s">
        <v>2437</v>
      </c>
      <c r="N122" s="93" t="s">
        <v>2443</v>
      </c>
      <c r="O122" s="141" t="s">
        <v>2444</v>
      </c>
      <c r="P122" s="153"/>
      <c r="Q122" s="93" t="s">
        <v>2433</v>
      </c>
    </row>
    <row r="123" spans="1:17" s="119" customFormat="1" ht="18" x14ac:dyDescent="0.25">
      <c r="A123" s="141" t="str">
        <f>VLOOKUP(E123,'LISTADO ATM'!$A$2:$C$901,3,0)</f>
        <v>SUR</v>
      </c>
      <c r="B123" s="154" t="s">
        <v>2687</v>
      </c>
      <c r="C123" s="94">
        <v>44469.825682870367</v>
      </c>
      <c r="D123" s="94" t="s">
        <v>2440</v>
      </c>
      <c r="E123" s="156">
        <v>512</v>
      </c>
      <c r="F123" s="154" t="str">
        <f>VLOOKUP(E123,VIP!$A$2:$O16492,2,0)</f>
        <v>DRBR512</v>
      </c>
      <c r="G123" s="141" t="str">
        <f>VLOOKUP(E123,'LISTADO ATM'!$A$2:$B$900,2,0)</f>
        <v>ATM Plaza Jesús Ferreira</v>
      </c>
      <c r="H123" s="141" t="str">
        <f>VLOOKUP(E123,VIP!$A$2:$O21453,7,FALSE)</f>
        <v>N/A</v>
      </c>
      <c r="I123" s="141" t="str">
        <f>VLOOKUP(E123,VIP!$A$2:$O13418,8,FALSE)</f>
        <v>N/A</v>
      </c>
      <c r="J123" s="141" t="str">
        <f>VLOOKUP(E123,VIP!$A$2:$O13368,8,FALSE)</f>
        <v>N/A</v>
      </c>
      <c r="K123" s="141" t="str">
        <f>VLOOKUP(E123,VIP!$A$2:$O16942,6,0)</f>
        <v>N/A</v>
      </c>
      <c r="L123" s="153" t="s">
        <v>2433</v>
      </c>
      <c r="M123" s="93" t="s">
        <v>2437</v>
      </c>
      <c r="N123" s="93" t="s">
        <v>2443</v>
      </c>
      <c r="O123" s="141" t="s">
        <v>2444</v>
      </c>
      <c r="P123" s="153"/>
      <c r="Q123" s="93" t="s">
        <v>2433</v>
      </c>
    </row>
    <row r="124" spans="1:17" s="119" customFormat="1" ht="18" x14ac:dyDescent="0.25">
      <c r="A124" s="141" t="str">
        <f>VLOOKUP(E124,'LISTADO ATM'!$A$2:$C$901,3,0)</f>
        <v>DISTRITO NACIONAL</v>
      </c>
      <c r="B124" s="154" t="s">
        <v>2689</v>
      </c>
      <c r="C124" s="94">
        <v>44469.83971064815</v>
      </c>
      <c r="D124" s="94" t="s">
        <v>2440</v>
      </c>
      <c r="E124" s="156">
        <v>515</v>
      </c>
      <c r="F124" s="154" t="str">
        <f>VLOOKUP(E124,VIP!$A$2:$O16493,2,0)</f>
        <v>DRBR515</v>
      </c>
      <c r="G124" s="141" t="str">
        <f>VLOOKUP(E124,'LISTADO ATM'!$A$2:$B$900,2,0)</f>
        <v xml:space="preserve">ATM Oficina Agora Mall I </v>
      </c>
      <c r="H124" s="141" t="str">
        <f>VLOOKUP(E124,VIP!$A$2:$O21454,7,FALSE)</f>
        <v>Si</v>
      </c>
      <c r="I124" s="141" t="str">
        <f>VLOOKUP(E124,VIP!$A$2:$O13419,8,FALSE)</f>
        <v>Si</v>
      </c>
      <c r="J124" s="141" t="str">
        <f>VLOOKUP(E124,VIP!$A$2:$O13369,8,FALSE)</f>
        <v>Si</v>
      </c>
      <c r="K124" s="141" t="str">
        <f>VLOOKUP(E124,VIP!$A$2:$O16943,6,0)</f>
        <v>SI</v>
      </c>
      <c r="L124" s="153" t="s">
        <v>2433</v>
      </c>
      <c r="M124" s="93" t="s">
        <v>2437</v>
      </c>
      <c r="N124" s="93" t="s">
        <v>2443</v>
      </c>
      <c r="O124" s="141" t="s">
        <v>2444</v>
      </c>
      <c r="P124" s="153"/>
      <c r="Q124" s="93" t="s">
        <v>2433</v>
      </c>
    </row>
    <row r="125" spans="1:17" s="119" customFormat="1" ht="18" x14ac:dyDescent="0.25">
      <c r="A125" s="141" t="str">
        <f>VLOOKUP(E125,'LISTADO ATM'!$A$2:$C$901,3,0)</f>
        <v>DISTRITO NACIONAL</v>
      </c>
      <c r="B125" s="154" t="s">
        <v>2713</v>
      </c>
      <c r="C125" s="94">
        <v>44469.933240740742</v>
      </c>
      <c r="D125" s="94" t="s">
        <v>2440</v>
      </c>
      <c r="E125" s="156">
        <v>566</v>
      </c>
      <c r="F125" s="154" t="str">
        <f>VLOOKUP(E125,VIP!$A$2:$O16495,2,0)</f>
        <v>DRBR508</v>
      </c>
      <c r="G125" s="141" t="str">
        <f>VLOOKUP(E125,'LISTADO ATM'!$A$2:$B$900,2,0)</f>
        <v xml:space="preserve">ATM Hiper Olé Aut. Duarte </v>
      </c>
      <c r="H125" s="141" t="str">
        <f>VLOOKUP(E125,VIP!$A$2:$O21456,7,FALSE)</f>
        <v>Si</v>
      </c>
      <c r="I125" s="141" t="str">
        <f>VLOOKUP(E125,VIP!$A$2:$O13421,8,FALSE)</f>
        <v>Si</v>
      </c>
      <c r="J125" s="141" t="str">
        <f>VLOOKUP(E125,VIP!$A$2:$O13371,8,FALSE)</f>
        <v>Si</v>
      </c>
      <c r="K125" s="141" t="str">
        <f>VLOOKUP(E125,VIP!$A$2:$O16945,6,0)</f>
        <v>NO</v>
      </c>
      <c r="L125" s="153" t="s">
        <v>2433</v>
      </c>
      <c r="M125" s="161" t="s">
        <v>2530</v>
      </c>
      <c r="N125" s="93" t="s">
        <v>2443</v>
      </c>
      <c r="O125" s="141" t="s">
        <v>2444</v>
      </c>
      <c r="P125" s="153"/>
      <c r="Q125" s="162">
        <v>44470.708333333336</v>
      </c>
    </row>
    <row r="126" spans="1:17" s="119" customFormat="1" ht="18" x14ac:dyDescent="0.25">
      <c r="A126" s="141" t="str">
        <f>VLOOKUP(E126,'LISTADO ATM'!$A$2:$C$901,3,0)</f>
        <v>DISTRITO NACIONAL</v>
      </c>
      <c r="B126" s="154" t="s">
        <v>2653</v>
      </c>
      <c r="C126" s="94">
        <v>44469.591469907406</v>
      </c>
      <c r="D126" s="94" t="s">
        <v>2440</v>
      </c>
      <c r="E126" s="156">
        <v>570</v>
      </c>
      <c r="F126" s="154" t="str">
        <f>VLOOKUP(E126,VIP!$A$2:$O16485,2,0)</f>
        <v>DRBR478</v>
      </c>
      <c r="G126" s="141" t="str">
        <f>VLOOKUP(E126,'LISTADO ATM'!$A$2:$B$900,2,0)</f>
        <v xml:space="preserve">ATM S/M Liverpool Villa Mella </v>
      </c>
      <c r="H126" s="141" t="str">
        <f>VLOOKUP(E126,VIP!$A$2:$O21446,7,FALSE)</f>
        <v>Si</v>
      </c>
      <c r="I126" s="141" t="str">
        <f>VLOOKUP(E126,VIP!$A$2:$O13411,8,FALSE)</f>
        <v>Si</v>
      </c>
      <c r="J126" s="141" t="str">
        <f>VLOOKUP(E126,VIP!$A$2:$O13361,8,FALSE)</f>
        <v>Si</v>
      </c>
      <c r="K126" s="141" t="str">
        <f>VLOOKUP(E126,VIP!$A$2:$O16935,6,0)</f>
        <v>NO</v>
      </c>
      <c r="L126" s="153" t="s">
        <v>2433</v>
      </c>
      <c r="M126" s="93" t="s">
        <v>2437</v>
      </c>
      <c r="N126" s="93" t="s">
        <v>2443</v>
      </c>
      <c r="O126" s="141" t="s">
        <v>2444</v>
      </c>
      <c r="P126" s="153"/>
      <c r="Q126" s="93" t="s">
        <v>2433</v>
      </c>
    </row>
    <row r="127" spans="1:17" s="119" customFormat="1" ht="18" x14ac:dyDescent="0.25">
      <c r="A127" s="141" t="str">
        <f>VLOOKUP(E127,'LISTADO ATM'!$A$2:$C$901,3,0)</f>
        <v>DISTRITO NACIONAL</v>
      </c>
      <c r="B127" s="154" t="s">
        <v>2878</v>
      </c>
      <c r="C127" s="94">
        <v>44470.895324074074</v>
      </c>
      <c r="D127" s="94" t="s">
        <v>2440</v>
      </c>
      <c r="E127" s="156">
        <v>596</v>
      </c>
      <c r="F127" s="154" t="str">
        <f>VLOOKUP(E127,VIP!$A$2:$O16489,2,0)</f>
        <v>DRBR274</v>
      </c>
      <c r="G127" s="141" t="str">
        <f>VLOOKUP(E127,'LISTADO ATM'!$A$2:$B$900,2,0)</f>
        <v xml:space="preserve">ATM Autobanco Malecón Center </v>
      </c>
      <c r="H127" s="141" t="str">
        <f>VLOOKUP(E127,VIP!$A$2:$O21450,7,FALSE)</f>
        <v>Si</v>
      </c>
      <c r="I127" s="141" t="str">
        <f>VLOOKUP(E127,VIP!$A$2:$O13415,8,FALSE)</f>
        <v>Si</v>
      </c>
      <c r="J127" s="141" t="str">
        <f>VLOOKUP(E127,VIP!$A$2:$O13365,8,FALSE)</f>
        <v>Si</v>
      </c>
      <c r="K127" s="141" t="str">
        <f>VLOOKUP(E127,VIP!$A$2:$O16939,6,0)</f>
        <v>NO</v>
      </c>
      <c r="L127" s="153" t="s">
        <v>2433</v>
      </c>
      <c r="M127" s="93" t="s">
        <v>2437</v>
      </c>
      <c r="N127" s="93" t="s">
        <v>2443</v>
      </c>
      <c r="O127" s="141" t="s">
        <v>2444</v>
      </c>
      <c r="P127" s="153"/>
      <c r="Q127" s="93" t="s">
        <v>2433</v>
      </c>
    </row>
    <row r="128" spans="1:17" s="119" customFormat="1" ht="18" x14ac:dyDescent="0.25">
      <c r="A128" s="141" t="str">
        <f>VLOOKUP(E128,'LISTADO ATM'!$A$2:$C$901,3,0)</f>
        <v>DISTRITO NACIONAL</v>
      </c>
      <c r="B128" s="154" t="s">
        <v>2897</v>
      </c>
      <c r="C128" s="94">
        <v>44470.767557870371</v>
      </c>
      <c r="D128" s="94" t="s">
        <v>2440</v>
      </c>
      <c r="E128" s="156">
        <v>600</v>
      </c>
      <c r="F128" s="154" t="str">
        <f>VLOOKUP(E128,VIP!$A$2:$O16508,2,0)</f>
        <v>DRBR600</v>
      </c>
      <c r="G128" s="141" t="str">
        <f>VLOOKUP(E128,'LISTADO ATM'!$A$2:$B$900,2,0)</f>
        <v>ATM S/M Bravo Hipica</v>
      </c>
      <c r="H128" s="141" t="str">
        <f>VLOOKUP(E128,VIP!$A$2:$O21469,7,FALSE)</f>
        <v>N/A</v>
      </c>
      <c r="I128" s="141" t="str">
        <f>VLOOKUP(E128,VIP!$A$2:$O13434,8,FALSE)</f>
        <v>N/A</v>
      </c>
      <c r="J128" s="141" t="str">
        <f>VLOOKUP(E128,VIP!$A$2:$O13384,8,FALSE)</f>
        <v>N/A</v>
      </c>
      <c r="K128" s="141" t="str">
        <f>VLOOKUP(E128,VIP!$A$2:$O16958,6,0)</f>
        <v>N/A</v>
      </c>
      <c r="L128" s="153" t="s">
        <v>2433</v>
      </c>
      <c r="M128" s="93" t="s">
        <v>2437</v>
      </c>
      <c r="N128" s="93" t="s">
        <v>2443</v>
      </c>
      <c r="O128" s="141" t="s">
        <v>2444</v>
      </c>
      <c r="P128" s="153"/>
      <c r="Q128" s="93" t="s">
        <v>2433</v>
      </c>
    </row>
    <row r="129" spans="1:17" s="119" customFormat="1" ht="18" x14ac:dyDescent="0.25">
      <c r="A129" s="141" t="str">
        <f>VLOOKUP(E129,'LISTADO ATM'!$A$2:$C$901,3,0)</f>
        <v>NORTE</v>
      </c>
      <c r="B129" s="154" t="s">
        <v>2775</v>
      </c>
      <c r="C129" s="94">
        <v>44470.188750000001</v>
      </c>
      <c r="D129" s="94" t="s">
        <v>2459</v>
      </c>
      <c r="E129" s="156">
        <v>604</v>
      </c>
      <c r="F129" s="154" t="str">
        <f>VLOOKUP(E129,VIP!$A$2:$O16506,2,0)</f>
        <v>DRBR401</v>
      </c>
      <c r="G129" s="141" t="str">
        <f>VLOOKUP(E129,'LISTADO ATM'!$A$2:$B$900,2,0)</f>
        <v xml:space="preserve">ATM Oficina Estancia Nueva (Moca) </v>
      </c>
      <c r="H129" s="141" t="str">
        <f>VLOOKUP(E129,VIP!$A$2:$O21467,7,FALSE)</f>
        <v>Si</v>
      </c>
      <c r="I129" s="141" t="str">
        <f>VLOOKUP(E129,VIP!$A$2:$O13432,8,FALSE)</f>
        <v>Si</v>
      </c>
      <c r="J129" s="141" t="str">
        <f>VLOOKUP(E129,VIP!$A$2:$O13382,8,FALSE)</f>
        <v>Si</v>
      </c>
      <c r="K129" s="141" t="str">
        <f>VLOOKUP(E129,VIP!$A$2:$O16956,6,0)</f>
        <v>NO</v>
      </c>
      <c r="L129" s="153" t="s">
        <v>2433</v>
      </c>
      <c r="M129" s="161" t="s">
        <v>2530</v>
      </c>
      <c r="N129" s="93" t="s">
        <v>2443</v>
      </c>
      <c r="O129" s="141" t="s">
        <v>2612</v>
      </c>
      <c r="P129" s="153"/>
      <c r="Q129" s="162">
        <v>44470.708333333336</v>
      </c>
    </row>
    <row r="130" spans="1:17" s="119" customFormat="1" ht="18" x14ac:dyDescent="0.25">
      <c r="A130" s="141" t="str">
        <f>VLOOKUP(E130,'LISTADO ATM'!$A$2:$C$901,3,0)</f>
        <v>NORTE</v>
      </c>
      <c r="B130" s="154" t="s">
        <v>2762</v>
      </c>
      <c r="C130" s="94">
        <v>44470.227129629631</v>
      </c>
      <c r="D130" s="94" t="s">
        <v>2659</v>
      </c>
      <c r="E130" s="156">
        <v>689</v>
      </c>
      <c r="F130" s="154" t="str">
        <f>VLOOKUP(E130,VIP!$A$2:$O16512,2,0)</f>
        <v>DRBR689</v>
      </c>
      <c r="G130" s="141" t="str">
        <f>VLOOKUP(E130,'LISTADO ATM'!$A$2:$B$900,2,0)</f>
        <v>ATM Eco Petroleo Villa Gonzalez</v>
      </c>
      <c r="H130" s="141" t="str">
        <f>VLOOKUP(E130,VIP!$A$2:$O21473,7,FALSE)</f>
        <v>NO</v>
      </c>
      <c r="I130" s="141" t="str">
        <f>VLOOKUP(E130,VIP!$A$2:$O13438,8,FALSE)</f>
        <v>NO</v>
      </c>
      <c r="J130" s="141" t="str">
        <f>VLOOKUP(E130,VIP!$A$2:$O13388,8,FALSE)</f>
        <v>NO</v>
      </c>
      <c r="K130" s="141" t="str">
        <f>VLOOKUP(E130,VIP!$A$2:$O16962,6,0)</f>
        <v>NO</v>
      </c>
      <c r="L130" s="153" t="s">
        <v>2433</v>
      </c>
      <c r="M130" s="161" t="s">
        <v>2530</v>
      </c>
      <c r="N130" s="93" t="s">
        <v>2443</v>
      </c>
      <c r="O130" s="141" t="s">
        <v>2658</v>
      </c>
      <c r="P130" s="153"/>
      <c r="Q130" s="162">
        <v>44470.708333333336</v>
      </c>
    </row>
    <row r="131" spans="1:17" s="119" customFormat="1" ht="18" x14ac:dyDescent="0.25">
      <c r="A131" s="141" t="str">
        <f>VLOOKUP(E131,'LISTADO ATM'!$A$2:$C$901,3,0)</f>
        <v>DISTRITO NACIONAL</v>
      </c>
      <c r="B131" s="154" t="s">
        <v>2780</v>
      </c>
      <c r="C131" s="94">
        <v>44470.179143518515</v>
      </c>
      <c r="D131" s="94" t="s">
        <v>2459</v>
      </c>
      <c r="E131" s="156">
        <v>717</v>
      </c>
      <c r="F131" s="154" t="str">
        <f>VLOOKUP(E131,VIP!$A$2:$O16502,2,0)</f>
        <v>DRBR24K</v>
      </c>
      <c r="G131" s="141" t="str">
        <f>VLOOKUP(E131,'LISTADO ATM'!$A$2:$B$900,2,0)</f>
        <v xml:space="preserve">ATM Oficina Los Alcarrizos </v>
      </c>
      <c r="H131" s="141" t="str">
        <f>VLOOKUP(E131,VIP!$A$2:$O21463,7,FALSE)</f>
        <v>Si</v>
      </c>
      <c r="I131" s="141" t="str">
        <f>VLOOKUP(E131,VIP!$A$2:$O13428,8,FALSE)</f>
        <v>Si</v>
      </c>
      <c r="J131" s="141" t="str">
        <f>VLOOKUP(E131,VIP!$A$2:$O13378,8,FALSE)</f>
        <v>Si</v>
      </c>
      <c r="K131" s="141" t="str">
        <f>VLOOKUP(E131,VIP!$A$2:$O16952,6,0)</f>
        <v>SI</v>
      </c>
      <c r="L131" s="153" t="s">
        <v>2433</v>
      </c>
      <c r="M131" s="161" t="s">
        <v>2530</v>
      </c>
      <c r="N131" s="93" t="s">
        <v>2443</v>
      </c>
      <c r="O131" s="141" t="s">
        <v>2612</v>
      </c>
      <c r="P131" s="153"/>
      <c r="Q131" s="162">
        <v>44470.708333333336</v>
      </c>
    </row>
    <row r="132" spans="1:17" s="119" customFormat="1" ht="18" x14ac:dyDescent="0.25">
      <c r="A132" s="141" t="str">
        <f>VLOOKUP(E132,'LISTADO ATM'!$A$2:$C$901,3,0)</f>
        <v>SUR</v>
      </c>
      <c r="B132" s="154" t="s">
        <v>2772</v>
      </c>
      <c r="C132" s="94">
        <v>44470.198483796295</v>
      </c>
      <c r="D132" s="94" t="s">
        <v>2440</v>
      </c>
      <c r="E132" s="156">
        <v>825</v>
      </c>
      <c r="F132" s="154" t="str">
        <f>VLOOKUP(E132,VIP!$A$2:$O16508,2,0)</f>
        <v>DRBR825</v>
      </c>
      <c r="G132" s="141" t="str">
        <f>VLOOKUP(E132,'LISTADO ATM'!$A$2:$B$900,2,0)</f>
        <v xml:space="preserve">ATM Estacion Eco Cibeles (Las Matas de Farfán) </v>
      </c>
      <c r="H132" s="141" t="str">
        <f>VLOOKUP(E132,VIP!$A$2:$O21469,7,FALSE)</f>
        <v>Si</v>
      </c>
      <c r="I132" s="141" t="str">
        <f>VLOOKUP(E132,VIP!$A$2:$O13434,8,FALSE)</f>
        <v>Si</v>
      </c>
      <c r="J132" s="141" t="str">
        <f>VLOOKUP(E132,VIP!$A$2:$O13384,8,FALSE)</f>
        <v>Si</v>
      </c>
      <c r="K132" s="141" t="str">
        <f>VLOOKUP(E132,VIP!$A$2:$O16958,6,0)</f>
        <v>NO</v>
      </c>
      <c r="L132" s="153" t="s">
        <v>2433</v>
      </c>
      <c r="M132" s="161" t="s">
        <v>2530</v>
      </c>
      <c r="N132" s="93" t="s">
        <v>2443</v>
      </c>
      <c r="O132" s="141" t="s">
        <v>2444</v>
      </c>
      <c r="P132" s="153"/>
      <c r="Q132" s="162">
        <v>44470.708333333336</v>
      </c>
    </row>
    <row r="133" spans="1:17" s="119" customFormat="1" ht="18" x14ac:dyDescent="0.25">
      <c r="A133" s="141" t="str">
        <f>VLOOKUP(E133,'LISTADO ATM'!$A$2:$C$901,3,0)</f>
        <v>DISTRITO NACIONAL</v>
      </c>
      <c r="B133" s="154" t="s">
        <v>2920</v>
      </c>
      <c r="C133" s="94">
        <v>44470.66605324074</v>
      </c>
      <c r="D133" s="94" t="s">
        <v>2440</v>
      </c>
      <c r="E133" s="156">
        <v>834</v>
      </c>
      <c r="F133" s="154" t="str">
        <f>VLOOKUP(E133,VIP!$A$2:$O16531,2,0)</f>
        <v>DRBR834</v>
      </c>
      <c r="G133" s="141" t="str">
        <f>VLOOKUP(E133,'LISTADO ATM'!$A$2:$B$900,2,0)</f>
        <v xml:space="preserve">ATM Centro Médico Moderno </v>
      </c>
      <c r="H133" s="141" t="str">
        <f>VLOOKUP(E133,VIP!$A$2:$O21492,7,FALSE)</f>
        <v>Si</v>
      </c>
      <c r="I133" s="141" t="str">
        <f>VLOOKUP(E133,VIP!$A$2:$O13457,8,FALSE)</f>
        <v>Si</v>
      </c>
      <c r="J133" s="141" t="str">
        <f>VLOOKUP(E133,VIP!$A$2:$O13407,8,FALSE)</f>
        <v>Si</v>
      </c>
      <c r="K133" s="141" t="str">
        <f>VLOOKUP(E133,VIP!$A$2:$O16981,6,0)</f>
        <v>NO</v>
      </c>
      <c r="L133" s="153" t="s">
        <v>2433</v>
      </c>
      <c r="M133" s="93" t="s">
        <v>2437</v>
      </c>
      <c r="N133" s="93" t="s">
        <v>2443</v>
      </c>
      <c r="O133" s="141" t="s">
        <v>2444</v>
      </c>
      <c r="P133" s="153"/>
      <c r="Q133" s="93" t="s">
        <v>2433</v>
      </c>
    </row>
    <row r="134" spans="1:17" s="119" customFormat="1" ht="18" x14ac:dyDescent="0.25">
      <c r="A134" s="141" t="str">
        <f>VLOOKUP(E134,'LISTADO ATM'!$A$2:$C$901,3,0)</f>
        <v>DISTRITO NACIONAL</v>
      </c>
      <c r="B134" s="154" t="s">
        <v>2766</v>
      </c>
      <c r="C134" s="94">
        <v>44470.214050925926</v>
      </c>
      <c r="D134" s="94" t="s">
        <v>2440</v>
      </c>
      <c r="E134" s="156">
        <v>949</v>
      </c>
      <c r="F134" s="154" t="str">
        <f>VLOOKUP(E134,VIP!$A$2:$O16510,2,0)</f>
        <v>DRBR23D</v>
      </c>
      <c r="G134" s="141" t="str">
        <f>VLOOKUP(E134,'LISTADO ATM'!$A$2:$B$900,2,0)</f>
        <v xml:space="preserve">ATM S/M Bravo San Isidro Coral Mall </v>
      </c>
      <c r="H134" s="141" t="str">
        <f>VLOOKUP(E134,VIP!$A$2:$O21471,7,FALSE)</f>
        <v>Si</v>
      </c>
      <c r="I134" s="141" t="str">
        <f>VLOOKUP(E134,VIP!$A$2:$O13436,8,FALSE)</f>
        <v>No</v>
      </c>
      <c r="J134" s="141" t="str">
        <f>VLOOKUP(E134,VIP!$A$2:$O13386,8,FALSE)</f>
        <v>No</v>
      </c>
      <c r="K134" s="141" t="str">
        <f>VLOOKUP(E134,VIP!$A$2:$O16960,6,0)</f>
        <v>NO</v>
      </c>
      <c r="L134" s="153" t="s">
        <v>2433</v>
      </c>
      <c r="M134" s="161" t="s">
        <v>2530</v>
      </c>
      <c r="N134" s="93" t="s">
        <v>2443</v>
      </c>
      <c r="O134" s="141" t="s">
        <v>2444</v>
      </c>
      <c r="P134" s="153"/>
      <c r="Q134" s="162">
        <v>44470.708333333336</v>
      </c>
    </row>
    <row r="135" spans="1:17" s="119" customFormat="1" ht="18" x14ac:dyDescent="0.25">
      <c r="A135" s="141" t="str">
        <f>VLOOKUP(E135,'LISTADO ATM'!$A$2:$C$901,3,0)</f>
        <v>SUR</v>
      </c>
      <c r="B135" s="154" t="s">
        <v>2818</v>
      </c>
      <c r="C135" s="94">
        <v>44470.629953703705</v>
      </c>
      <c r="D135" s="94" t="s">
        <v>2459</v>
      </c>
      <c r="E135" s="156">
        <v>311</v>
      </c>
      <c r="F135" s="154" t="str">
        <f>VLOOKUP(E135,VIP!$A$2:$O16467,2,0)</f>
        <v>DRBR381</v>
      </c>
      <c r="G135" s="141" t="str">
        <f>VLOOKUP(E135,'LISTADO ATM'!$A$2:$B$900,2,0)</f>
        <v>ATM Plaza Eroski</v>
      </c>
      <c r="H135" s="141" t="str">
        <f>VLOOKUP(E135,VIP!$A$2:$O21428,7,FALSE)</f>
        <v>Si</v>
      </c>
      <c r="I135" s="141" t="str">
        <f>VLOOKUP(E135,VIP!$A$2:$O13393,8,FALSE)</f>
        <v>Si</v>
      </c>
      <c r="J135" s="141" t="str">
        <f>VLOOKUP(E135,VIP!$A$2:$O13343,8,FALSE)</f>
        <v>Si</v>
      </c>
      <c r="K135" s="141" t="str">
        <f>VLOOKUP(E135,VIP!$A$2:$O16917,6,0)</f>
        <v>NO</v>
      </c>
      <c r="L135" s="153" t="s">
        <v>2853</v>
      </c>
      <c r="M135" s="161" t="s">
        <v>2530</v>
      </c>
      <c r="N135" s="93" t="s">
        <v>2443</v>
      </c>
      <c r="O135" s="141" t="s">
        <v>2612</v>
      </c>
      <c r="P135" s="153"/>
      <c r="Q135" s="162">
        <v>44470.708333333336</v>
      </c>
    </row>
    <row r="136" spans="1:17" s="119" customFormat="1" ht="18" x14ac:dyDescent="0.25">
      <c r="A136" s="141" t="str">
        <f>VLOOKUP(E136,'LISTADO ATM'!$A$2:$C$901,3,0)</f>
        <v>DISTRITO NACIONAL</v>
      </c>
      <c r="B136" s="154" t="s">
        <v>2883</v>
      </c>
      <c r="C136" s="94">
        <v>44470.888611111113</v>
      </c>
      <c r="D136" s="94" t="s">
        <v>2174</v>
      </c>
      <c r="E136" s="156">
        <v>406</v>
      </c>
      <c r="F136" s="154" t="str">
        <f>VLOOKUP(E136,VIP!$A$2:$O16494,2,0)</f>
        <v>DRBR406</v>
      </c>
      <c r="G136" s="141" t="str">
        <f>VLOOKUP(E136,'LISTADO ATM'!$A$2:$B$900,2,0)</f>
        <v xml:space="preserve">ATM UNP Plaza Lama Máximo Gómez </v>
      </c>
      <c r="H136" s="141" t="str">
        <f>VLOOKUP(E136,VIP!$A$2:$O21455,7,FALSE)</f>
        <v>Si</v>
      </c>
      <c r="I136" s="141" t="str">
        <f>VLOOKUP(E136,VIP!$A$2:$O13420,8,FALSE)</f>
        <v>Si</v>
      </c>
      <c r="J136" s="141" t="str">
        <f>VLOOKUP(E136,VIP!$A$2:$O13370,8,FALSE)</f>
        <v>Si</v>
      </c>
      <c r="K136" s="141" t="str">
        <f>VLOOKUP(E136,VIP!$A$2:$O16944,6,0)</f>
        <v>SI</v>
      </c>
      <c r="L136" s="153" t="s">
        <v>2924</v>
      </c>
      <c r="M136" s="93" t="s">
        <v>2437</v>
      </c>
      <c r="N136" s="93" t="s">
        <v>2443</v>
      </c>
      <c r="O136" s="141" t="s">
        <v>2445</v>
      </c>
      <c r="P136" s="153"/>
      <c r="Q136" s="93" t="s">
        <v>2924</v>
      </c>
    </row>
    <row r="137" spans="1:17" s="119" customFormat="1" ht="18" x14ac:dyDescent="0.25">
      <c r="A137" s="141" t="str">
        <f>VLOOKUP(E137,'LISTADO ATM'!$A$2:$C$901,3,0)</f>
        <v>DISTRITO NACIONAL</v>
      </c>
      <c r="B137" s="154" t="s">
        <v>2910</v>
      </c>
      <c r="C137" s="94">
        <v>44470.70521990741</v>
      </c>
      <c r="D137" s="94" t="s">
        <v>2174</v>
      </c>
      <c r="E137" s="156">
        <v>624</v>
      </c>
      <c r="F137" s="154" t="str">
        <f>VLOOKUP(E137,VIP!$A$2:$O16521,2,0)</f>
        <v>DRBR624</v>
      </c>
      <c r="G137" s="141" t="str">
        <f>VLOOKUP(E137,'LISTADO ATM'!$A$2:$B$900,2,0)</f>
        <v xml:space="preserve">ATM Policía Nacional I </v>
      </c>
      <c r="H137" s="141" t="str">
        <f>VLOOKUP(E137,VIP!$A$2:$O21482,7,FALSE)</f>
        <v>Si</v>
      </c>
      <c r="I137" s="141" t="str">
        <f>VLOOKUP(E137,VIP!$A$2:$O13447,8,FALSE)</f>
        <v>Si</v>
      </c>
      <c r="J137" s="141" t="str">
        <f>VLOOKUP(E137,VIP!$A$2:$O13397,8,FALSE)</f>
        <v>Si</v>
      </c>
      <c r="K137" s="141" t="str">
        <f>VLOOKUP(E137,VIP!$A$2:$O16971,6,0)</f>
        <v>NO</v>
      </c>
      <c r="L137" s="153" t="s">
        <v>2924</v>
      </c>
      <c r="M137" s="93" t="s">
        <v>2437</v>
      </c>
      <c r="N137" s="93" t="s">
        <v>2443</v>
      </c>
      <c r="O137" s="141" t="s">
        <v>2445</v>
      </c>
      <c r="P137" s="153"/>
      <c r="Q137" s="93" t="s">
        <v>2924</v>
      </c>
    </row>
    <row r="138" spans="1:17" s="119" customFormat="1" ht="18" x14ac:dyDescent="0.25">
      <c r="A138" s="141" t="str">
        <f>VLOOKUP(E138,'LISTADO ATM'!$A$2:$C$901,3,0)</f>
        <v>DISTRITO NACIONAL</v>
      </c>
      <c r="B138" s="154" t="s">
        <v>2882</v>
      </c>
      <c r="C138" s="94">
        <v>44470.892430555556</v>
      </c>
      <c r="D138" s="94" t="s">
        <v>2174</v>
      </c>
      <c r="E138" s="156">
        <v>889</v>
      </c>
      <c r="F138" s="154" t="str">
        <f>VLOOKUP(E138,VIP!$A$2:$O16493,2,0)</f>
        <v>DRBR889</v>
      </c>
      <c r="G138" s="141" t="str">
        <f>VLOOKUP(E138,'LISTADO ATM'!$A$2:$B$900,2,0)</f>
        <v>ATM Oficina Plaza Lama Máximo Gómez II</v>
      </c>
      <c r="H138" s="141" t="str">
        <f>VLOOKUP(E138,VIP!$A$2:$O21454,7,FALSE)</f>
        <v>Si</v>
      </c>
      <c r="I138" s="141" t="str">
        <f>VLOOKUP(E138,VIP!$A$2:$O13419,8,FALSE)</f>
        <v>Si</v>
      </c>
      <c r="J138" s="141" t="str">
        <f>VLOOKUP(E138,VIP!$A$2:$O13369,8,FALSE)</f>
        <v>Si</v>
      </c>
      <c r="K138" s="141" t="str">
        <f>VLOOKUP(E138,VIP!$A$2:$O16943,6,0)</f>
        <v>NO</v>
      </c>
      <c r="L138" s="153" t="s">
        <v>2924</v>
      </c>
      <c r="M138" s="93" t="s">
        <v>2437</v>
      </c>
      <c r="N138" s="93" t="s">
        <v>2443</v>
      </c>
      <c r="O138" s="141" t="s">
        <v>2445</v>
      </c>
      <c r="P138" s="153"/>
      <c r="Q138" s="93" t="s">
        <v>2924</v>
      </c>
    </row>
    <row r="139" spans="1:17" s="119" customFormat="1" ht="18" x14ac:dyDescent="0.25">
      <c r="A139" s="141" t="str">
        <f>VLOOKUP(E139,'LISTADO ATM'!$A$2:$C$901,3,0)</f>
        <v>ESTE</v>
      </c>
      <c r="B139" s="154" t="s">
        <v>2875</v>
      </c>
      <c r="C139" s="94">
        <v>44470.898969907408</v>
      </c>
      <c r="D139" s="94" t="s">
        <v>2174</v>
      </c>
      <c r="E139" s="156">
        <v>912</v>
      </c>
      <c r="F139" s="154" t="str">
        <f>VLOOKUP(E139,VIP!$A$2:$O16486,2,0)</f>
        <v>DRBR973</v>
      </c>
      <c r="G139" s="141" t="str">
        <f>VLOOKUP(E139,'LISTADO ATM'!$A$2:$B$900,2,0)</f>
        <v xml:space="preserve">ATM Oficina San Pedro II </v>
      </c>
      <c r="H139" s="141" t="str">
        <f>VLOOKUP(E139,VIP!$A$2:$O21447,7,FALSE)</f>
        <v>Si</v>
      </c>
      <c r="I139" s="141" t="str">
        <f>VLOOKUP(E139,VIP!$A$2:$O13412,8,FALSE)</f>
        <v>Si</v>
      </c>
      <c r="J139" s="141" t="str">
        <f>VLOOKUP(E139,VIP!$A$2:$O13362,8,FALSE)</f>
        <v>Si</v>
      </c>
      <c r="K139" s="141" t="str">
        <f>VLOOKUP(E139,VIP!$A$2:$O16936,6,0)</f>
        <v>SI</v>
      </c>
      <c r="L139" s="153" t="s">
        <v>2924</v>
      </c>
      <c r="M139" s="93" t="s">
        <v>2437</v>
      </c>
      <c r="N139" s="93" t="s">
        <v>2443</v>
      </c>
      <c r="O139" s="141" t="s">
        <v>2445</v>
      </c>
      <c r="P139" s="153"/>
      <c r="Q139" s="93" t="s">
        <v>2924</v>
      </c>
    </row>
    <row r="140" spans="1:17" s="119" customFormat="1" ht="18" x14ac:dyDescent="0.25">
      <c r="A140" s="141" t="str">
        <f>VLOOKUP(E140,'LISTADO ATM'!$A$2:$C$901,3,0)</f>
        <v>DISTRITO NACIONAL</v>
      </c>
      <c r="B140" s="154" t="s">
        <v>2722</v>
      </c>
      <c r="C140" s="94">
        <v>44470.018472222226</v>
      </c>
      <c r="D140" s="94" t="s">
        <v>2174</v>
      </c>
      <c r="E140" s="156">
        <v>557</v>
      </c>
      <c r="F140" s="154" t="str">
        <f>VLOOKUP(E140,VIP!$A$2:$O16416,2,0)</f>
        <v>DRBR022</v>
      </c>
      <c r="G140" s="141" t="str">
        <f>VLOOKUP(E140,'LISTADO ATM'!$A$2:$B$900,2,0)</f>
        <v xml:space="preserve">ATM Multicentro La Sirena Ave. Mella </v>
      </c>
      <c r="H140" s="141" t="str">
        <f>VLOOKUP(E140,VIP!$A$2:$O21377,7,FALSE)</f>
        <v>Si</v>
      </c>
      <c r="I140" s="141" t="str">
        <f>VLOOKUP(E140,VIP!$A$2:$O13342,8,FALSE)</f>
        <v>Si</v>
      </c>
      <c r="J140" s="141" t="str">
        <f>VLOOKUP(E140,VIP!$A$2:$O13292,8,FALSE)</f>
        <v>Si</v>
      </c>
      <c r="K140" s="141" t="str">
        <f>VLOOKUP(E140,VIP!$A$2:$O16866,6,0)</f>
        <v>SI</v>
      </c>
      <c r="L140" s="153" t="s">
        <v>2627</v>
      </c>
      <c r="M140" s="161" t="s">
        <v>2530</v>
      </c>
      <c r="N140" s="93" t="s">
        <v>2443</v>
      </c>
      <c r="O140" s="141" t="s">
        <v>2445</v>
      </c>
      <c r="P140" s="153"/>
      <c r="Q140" s="162">
        <v>44470.450219907405</v>
      </c>
    </row>
    <row r="141" spans="1:17" s="119" customFormat="1" ht="18" x14ac:dyDescent="0.25">
      <c r="A141" s="141" t="str">
        <f>VLOOKUP(E141,'LISTADO ATM'!$A$2:$C$901,3,0)</f>
        <v>ESTE</v>
      </c>
      <c r="B141" s="154" t="s">
        <v>2717</v>
      </c>
      <c r="C141" s="94">
        <v>44470.014548611114</v>
      </c>
      <c r="D141" s="94" t="s">
        <v>2174</v>
      </c>
      <c r="E141" s="156">
        <v>630</v>
      </c>
      <c r="F141" s="154" t="str">
        <f>VLOOKUP(E141,VIP!$A$2:$O16482,2,0)</f>
        <v>DRBR112</v>
      </c>
      <c r="G141" s="141" t="str">
        <f>VLOOKUP(E141,'LISTADO ATM'!$A$2:$B$900,2,0)</f>
        <v xml:space="preserve">ATM Oficina Plaza Zaglul (SPM) </v>
      </c>
      <c r="H141" s="141" t="str">
        <f>VLOOKUP(E141,VIP!$A$2:$O21443,7,FALSE)</f>
        <v>Si</v>
      </c>
      <c r="I141" s="141" t="str">
        <f>VLOOKUP(E141,VIP!$A$2:$O13408,8,FALSE)</f>
        <v>Si</v>
      </c>
      <c r="J141" s="141" t="str">
        <f>VLOOKUP(E141,VIP!$A$2:$O13358,8,FALSE)</f>
        <v>Si</v>
      </c>
      <c r="K141" s="141" t="str">
        <f>VLOOKUP(E141,VIP!$A$2:$O16932,6,0)</f>
        <v>NO</v>
      </c>
      <c r="L141" s="153" t="s">
        <v>2627</v>
      </c>
      <c r="M141" s="161" t="s">
        <v>2530</v>
      </c>
      <c r="N141" s="93" t="s">
        <v>2443</v>
      </c>
      <c r="O141" s="141" t="s">
        <v>2445</v>
      </c>
      <c r="P141" s="153"/>
      <c r="Q141" s="162">
        <v>44470.596886574072</v>
      </c>
    </row>
    <row r="142" spans="1:17" s="119" customFormat="1" ht="18" x14ac:dyDescent="0.25">
      <c r="A142" s="141" t="str">
        <f>VLOOKUP(E142,'LISTADO ATM'!$A$2:$C$901,3,0)</f>
        <v>DISTRITO NACIONAL</v>
      </c>
      <c r="B142" s="154" t="s">
        <v>2913</v>
      </c>
      <c r="C142" s="94">
        <v>44470.699074074073</v>
      </c>
      <c r="D142" s="94" t="s">
        <v>2174</v>
      </c>
      <c r="E142" s="156">
        <v>160</v>
      </c>
      <c r="F142" s="154" t="str">
        <f>VLOOKUP(E142,VIP!$A$2:$O16524,2,0)</f>
        <v>DRBR160</v>
      </c>
      <c r="G142" s="141" t="str">
        <f>VLOOKUP(E142,'LISTADO ATM'!$A$2:$B$900,2,0)</f>
        <v xml:space="preserve">ATM Oficina Herrera </v>
      </c>
      <c r="H142" s="141" t="str">
        <f>VLOOKUP(E142,VIP!$A$2:$O21485,7,FALSE)</f>
        <v>Si</v>
      </c>
      <c r="I142" s="141" t="str">
        <f>VLOOKUP(E142,VIP!$A$2:$O13450,8,FALSE)</f>
        <v>Si</v>
      </c>
      <c r="J142" s="141" t="str">
        <f>VLOOKUP(E142,VIP!$A$2:$O13400,8,FALSE)</f>
        <v>Si</v>
      </c>
      <c r="K142" s="141" t="str">
        <f>VLOOKUP(E142,VIP!$A$2:$O16974,6,0)</f>
        <v>NO</v>
      </c>
      <c r="L142" s="153" t="s">
        <v>2627</v>
      </c>
      <c r="M142" s="93" t="s">
        <v>2437</v>
      </c>
      <c r="N142" s="93" t="s">
        <v>2443</v>
      </c>
      <c r="O142" s="141" t="s">
        <v>2445</v>
      </c>
      <c r="P142" s="153"/>
      <c r="Q142" s="93" t="s">
        <v>2627</v>
      </c>
    </row>
    <row r="143" spans="1:17" s="119" customFormat="1" ht="18" x14ac:dyDescent="0.25">
      <c r="A143" s="141" t="str">
        <f>VLOOKUP(E143,'LISTADO ATM'!$A$2:$C$901,3,0)</f>
        <v>DISTRITO NACIONAL</v>
      </c>
      <c r="B143" s="154" t="s">
        <v>2719</v>
      </c>
      <c r="C143" s="94">
        <v>44470.016215277778</v>
      </c>
      <c r="D143" s="94" t="s">
        <v>2174</v>
      </c>
      <c r="E143" s="156">
        <v>314</v>
      </c>
      <c r="F143" s="154" t="str">
        <f>VLOOKUP(E143,VIP!$A$2:$O16483,2,0)</f>
        <v>DRBR314</v>
      </c>
      <c r="G143" s="141" t="str">
        <f>VLOOKUP(E143,'LISTADO ATM'!$A$2:$B$900,2,0)</f>
        <v xml:space="preserve">ATM UNP Cambita Garabito (San Cristóbal) </v>
      </c>
      <c r="H143" s="141" t="str">
        <f>VLOOKUP(E143,VIP!$A$2:$O21444,7,FALSE)</f>
        <v>Si</v>
      </c>
      <c r="I143" s="141" t="str">
        <f>VLOOKUP(E143,VIP!$A$2:$O13409,8,FALSE)</f>
        <v>Si</v>
      </c>
      <c r="J143" s="141" t="str">
        <f>VLOOKUP(E143,VIP!$A$2:$O13359,8,FALSE)</f>
        <v>Si</v>
      </c>
      <c r="K143" s="141" t="str">
        <f>VLOOKUP(E143,VIP!$A$2:$O16933,6,0)</f>
        <v>NO</v>
      </c>
      <c r="L143" s="153" t="s">
        <v>2627</v>
      </c>
      <c r="M143" s="161" t="s">
        <v>2530</v>
      </c>
      <c r="N143" s="93" t="s">
        <v>2443</v>
      </c>
      <c r="O143" s="141" t="s">
        <v>2445</v>
      </c>
      <c r="P143" s="153"/>
      <c r="Q143" s="162">
        <v>44470.949305555558</v>
      </c>
    </row>
    <row r="144" spans="1:17" s="119" customFormat="1" ht="18" x14ac:dyDescent="0.25">
      <c r="A144" s="141" t="str">
        <f>VLOOKUP(E144,'LISTADO ATM'!$A$2:$C$901,3,0)</f>
        <v>NORTE</v>
      </c>
      <c r="B144" s="154" t="s">
        <v>2923</v>
      </c>
      <c r="C144" s="94">
        <v>44470.637349537035</v>
      </c>
      <c r="D144" s="94" t="s">
        <v>2175</v>
      </c>
      <c r="E144" s="156">
        <v>716</v>
      </c>
      <c r="F144" s="154" t="str">
        <f>VLOOKUP(E144,VIP!$A$2:$O16534,2,0)</f>
        <v>DRBR340</v>
      </c>
      <c r="G144" s="141" t="str">
        <f>VLOOKUP(E144,'LISTADO ATM'!$A$2:$B$900,2,0)</f>
        <v xml:space="preserve">ATM Oficina Zona Franca (Santiago) </v>
      </c>
      <c r="H144" s="141" t="str">
        <f>VLOOKUP(E144,VIP!$A$2:$O21495,7,FALSE)</f>
        <v>Si</v>
      </c>
      <c r="I144" s="141" t="str">
        <f>VLOOKUP(E144,VIP!$A$2:$O13460,8,FALSE)</f>
        <v>Si</v>
      </c>
      <c r="J144" s="141" t="str">
        <f>VLOOKUP(E144,VIP!$A$2:$O13410,8,FALSE)</f>
        <v>Si</v>
      </c>
      <c r="K144" s="141" t="str">
        <f>VLOOKUP(E144,VIP!$A$2:$O16984,6,0)</f>
        <v>SI</v>
      </c>
      <c r="L144" s="153" t="s">
        <v>2627</v>
      </c>
      <c r="M144" s="161" t="s">
        <v>2530</v>
      </c>
      <c r="N144" s="93" t="s">
        <v>2443</v>
      </c>
      <c r="O144" s="141" t="s">
        <v>2623</v>
      </c>
      <c r="P144" s="153"/>
      <c r="Q144" s="162">
        <v>44470.974999999999</v>
      </c>
    </row>
    <row r="145" spans="1:17" s="119" customFormat="1" ht="18" x14ac:dyDescent="0.25">
      <c r="A145" s="141" t="str">
        <f>VLOOKUP(E145,'LISTADO ATM'!$A$2:$C$901,3,0)</f>
        <v>NORTE</v>
      </c>
      <c r="B145" s="154" t="s">
        <v>2864</v>
      </c>
      <c r="C145" s="94">
        <v>44470.92324074074</v>
      </c>
      <c r="D145" s="94" t="s">
        <v>2175</v>
      </c>
      <c r="E145" s="156">
        <v>760</v>
      </c>
      <c r="F145" s="154" t="str">
        <f>VLOOKUP(E145,VIP!$A$2:$O16475,2,0)</f>
        <v>DRBR760</v>
      </c>
      <c r="G145" s="141" t="str">
        <f>VLOOKUP(E145,'LISTADO ATM'!$A$2:$B$900,2,0)</f>
        <v xml:space="preserve">ATM UNP Cruce Guayacanes (Mao) </v>
      </c>
      <c r="H145" s="141" t="str">
        <f>VLOOKUP(E145,VIP!$A$2:$O21436,7,FALSE)</f>
        <v>Si</v>
      </c>
      <c r="I145" s="141" t="str">
        <f>VLOOKUP(E145,VIP!$A$2:$O13401,8,FALSE)</f>
        <v>Si</v>
      </c>
      <c r="J145" s="141" t="str">
        <f>VLOOKUP(E145,VIP!$A$2:$O13351,8,FALSE)</f>
        <v>Si</v>
      </c>
      <c r="K145" s="141" t="str">
        <f>VLOOKUP(E145,VIP!$A$2:$O16925,6,0)</f>
        <v>NO</v>
      </c>
      <c r="L145" s="153" t="s">
        <v>2627</v>
      </c>
      <c r="M145" s="93" t="s">
        <v>2437</v>
      </c>
      <c r="N145" s="93" t="s">
        <v>2443</v>
      </c>
      <c r="O145" s="141" t="s">
        <v>2925</v>
      </c>
      <c r="P145" s="153"/>
      <c r="Q145" s="93" t="s">
        <v>2627</v>
      </c>
    </row>
    <row r="146" spans="1:17" s="119" customFormat="1" ht="18" x14ac:dyDescent="0.25">
      <c r="A146" s="141" t="str">
        <f>VLOOKUP(E146,'LISTADO ATM'!$A$2:$C$901,3,0)</f>
        <v>NORTE</v>
      </c>
      <c r="B146" s="154" t="s">
        <v>2632</v>
      </c>
      <c r="C146" s="94">
        <v>44469.380752314813</v>
      </c>
      <c r="D146" s="94" t="s">
        <v>2459</v>
      </c>
      <c r="E146" s="156">
        <v>157</v>
      </c>
      <c r="F146" s="154" t="str">
        <f>VLOOKUP(E146,VIP!$A$2:$O16481,2,0)</f>
        <v>DRBR157</v>
      </c>
      <c r="G146" s="141" t="str">
        <f>VLOOKUP(E146,'LISTADO ATM'!$A$2:$B$900,2,0)</f>
        <v xml:space="preserve">ATM Oficina Samaná </v>
      </c>
      <c r="H146" s="141" t="str">
        <f>VLOOKUP(E146,VIP!$A$2:$O21442,7,FALSE)</f>
        <v>Si</v>
      </c>
      <c r="I146" s="141" t="str">
        <f>VLOOKUP(E146,VIP!$A$2:$O13407,8,FALSE)</f>
        <v>Si</v>
      </c>
      <c r="J146" s="141" t="str">
        <f>VLOOKUP(E146,VIP!$A$2:$O13357,8,FALSE)</f>
        <v>Si</v>
      </c>
      <c r="K146" s="141" t="str">
        <f>VLOOKUP(E146,VIP!$A$2:$O16931,6,0)</f>
        <v>SI</v>
      </c>
      <c r="L146" s="153" t="s">
        <v>2633</v>
      </c>
      <c r="M146" s="93" t="s">
        <v>2437</v>
      </c>
      <c r="N146" s="93" t="s">
        <v>2443</v>
      </c>
      <c r="O146" s="141" t="s">
        <v>2634</v>
      </c>
      <c r="P146" s="153"/>
      <c r="Q146" s="93" t="s">
        <v>2633</v>
      </c>
    </row>
    <row r="147" spans="1:17" s="119" customFormat="1" ht="18" x14ac:dyDescent="0.25">
      <c r="A147" s="141" t="str">
        <f>VLOOKUP(E147,'LISTADO ATM'!$A$2:$C$901,3,0)</f>
        <v>DISTRITO NACIONAL</v>
      </c>
      <c r="B147" s="154" t="s">
        <v>2829</v>
      </c>
      <c r="C147" s="94">
        <v>44470.572592592594</v>
      </c>
      <c r="D147" s="94" t="s">
        <v>2440</v>
      </c>
      <c r="E147" s="156">
        <v>706</v>
      </c>
      <c r="F147" s="154" t="str">
        <f>VLOOKUP(E147,VIP!$A$2:$O16478,2,0)</f>
        <v>DRBR706</v>
      </c>
      <c r="G147" s="141" t="str">
        <f>VLOOKUP(E147,'LISTADO ATM'!$A$2:$B$900,2,0)</f>
        <v xml:space="preserve">ATM S/M Pristine </v>
      </c>
      <c r="H147" s="141" t="str">
        <f>VLOOKUP(E147,VIP!$A$2:$O21439,7,FALSE)</f>
        <v>Si</v>
      </c>
      <c r="I147" s="141" t="str">
        <f>VLOOKUP(E147,VIP!$A$2:$O13404,8,FALSE)</f>
        <v>Si</v>
      </c>
      <c r="J147" s="141" t="str">
        <f>VLOOKUP(E147,VIP!$A$2:$O13354,8,FALSE)</f>
        <v>Si</v>
      </c>
      <c r="K147" s="141" t="str">
        <f>VLOOKUP(E147,VIP!$A$2:$O16928,6,0)</f>
        <v>NO</v>
      </c>
      <c r="L147" s="153" t="s">
        <v>2856</v>
      </c>
      <c r="M147" s="161" t="s">
        <v>2530</v>
      </c>
      <c r="N147" s="93" t="s">
        <v>2443</v>
      </c>
      <c r="O147" s="141" t="s">
        <v>2444</v>
      </c>
      <c r="P147" s="153"/>
      <c r="Q147" s="162">
        <v>44470.708333333336</v>
      </c>
    </row>
    <row r="148" spans="1:17" s="119" customFormat="1" ht="18" x14ac:dyDescent="0.25">
      <c r="A148" s="141" t="str">
        <f>VLOOKUP(E148,'LISTADO ATM'!$A$2:$C$901,3,0)</f>
        <v>DISTRITO NACIONAL</v>
      </c>
      <c r="B148" s="154" t="s">
        <v>2707</v>
      </c>
      <c r="C148" s="94">
        <v>44469.923159722224</v>
      </c>
      <c r="D148" s="94" t="s">
        <v>2440</v>
      </c>
      <c r="E148" s="156">
        <v>20</v>
      </c>
      <c r="F148" s="154" t="str">
        <f>VLOOKUP(E148,VIP!$A$2:$O16453,2,0)</f>
        <v>DRBR049</v>
      </c>
      <c r="G148" s="141" t="str">
        <f>VLOOKUP(E148,'LISTADO ATM'!$A$2:$B$900,2,0)</f>
        <v>ATM S/M Aprezio Las Palmas</v>
      </c>
      <c r="H148" s="141" t="str">
        <f>VLOOKUP(E148,VIP!$A$2:$O21414,7,FALSE)</f>
        <v>Si</v>
      </c>
      <c r="I148" s="141" t="str">
        <f>VLOOKUP(E148,VIP!$A$2:$O13379,8,FALSE)</f>
        <v>Si</v>
      </c>
      <c r="J148" s="141" t="str">
        <f>VLOOKUP(E148,VIP!$A$2:$O13329,8,FALSE)</f>
        <v>Si</v>
      </c>
      <c r="K148" s="141" t="str">
        <f>VLOOKUP(E148,VIP!$A$2:$O16903,6,0)</f>
        <v>NO</v>
      </c>
      <c r="L148" s="153" t="s">
        <v>2409</v>
      </c>
      <c r="M148" s="161" t="s">
        <v>2530</v>
      </c>
      <c r="N148" s="93" t="s">
        <v>2443</v>
      </c>
      <c r="O148" s="141" t="s">
        <v>2444</v>
      </c>
      <c r="P148" s="153"/>
      <c r="Q148" s="162">
        <v>44470.591979166667</v>
      </c>
    </row>
    <row r="149" spans="1:17" s="119" customFormat="1" ht="18" x14ac:dyDescent="0.25">
      <c r="A149" s="141" t="str">
        <f>VLOOKUP(E149,'LISTADO ATM'!$A$2:$C$901,3,0)</f>
        <v>DISTRITO NACIONAL</v>
      </c>
      <c r="B149" s="154" t="s">
        <v>2779</v>
      </c>
      <c r="C149" s="94">
        <v>44470.181168981479</v>
      </c>
      <c r="D149" s="94" t="s">
        <v>2459</v>
      </c>
      <c r="E149" s="156">
        <v>24</v>
      </c>
      <c r="F149" s="154" t="str">
        <f>VLOOKUP(E149,VIP!$A$2:$O16413,2,0)</f>
        <v>DRBR024</v>
      </c>
      <c r="G149" s="141" t="str">
        <f>VLOOKUP(E149,'LISTADO ATM'!$A$2:$B$900,2,0)</f>
        <v xml:space="preserve">ATM Oficina Eusebio Manzueta </v>
      </c>
      <c r="H149" s="141" t="str">
        <f>VLOOKUP(E149,VIP!$A$2:$O21374,7,FALSE)</f>
        <v>No</v>
      </c>
      <c r="I149" s="141" t="str">
        <f>VLOOKUP(E149,VIP!$A$2:$O13339,8,FALSE)</f>
        <v>No</v>
      </c>
      <c r="J149" s="141" t="str">
        <f>VLOOKUP(E149,VIP!$A$2:$O13289,8,FALSE)</f>
        <v>No</v>
      </c>
      <c r="K149" s="141" t="str">
        <f>VLOOKUP(E149,VIP!$A$2:$O16863,6,0)</f>
        <v>NO</v>
      </c>
      <c r="L149" s="153" t="s">
        <v>2409</v>
      </c>
      <c r="M149" s="161" t="s">
        <v>2530</v>
      </c>
      <c r="N149" s="93" t="s">
        <v>2443</v>
      </c>
      <c r="O149" s="141" t="s">
        <v>2612</v>
      </c>
      <c r="P149" s="153"/>
      <c r="Q149" s="162">
        <v>44470.4690625</v>
      </c>
    </row>
    <row r="150" spans="1:17" s="119" customFormat="1" ht="18" x14ac:dyDescent="0.25">
      <c r="A150" s="141" t="str">
        <f>VLOOKUP(E150,'LISTADO ATM'!$A$2:$C$901,3,0)</f>
        <v>SUR</v>
      </c>
      <c r="B150" s="154" t="s">
        <v>2708</v>
      </c>
      <c r="C150" s="94">
        <v>44469.925046296295</v>
      </c>
      <c r="D150" s="94" t="s">
        <v>2440</v>
      </c>
      <c r="E150" s="156">
        <v>45</v>
      </c>
      <c r="F150" s="154" t="str">
        <f>VLOOKUP(E150,VIP!$A$2:$O16404,2,0)</f>
        <v>DRBR045</v>
      </c>
      <c r="G150" s="141" t="str">
        <f>VLOOKUP(E150,'LISTADO ATM'!$A$2:$B$900,2,0)</f>
        <v xml:space="preserve">ATM Oficina Tamayo </v>
      </c>
      <c r="H150" s="141" t="str">
        <f>VLOOKUP(E150,VIP!$A$2:$O21365,7,FALSE)</f>
        <v>Si</v>
      </c>
      <c r="I150" s="141" t="str">
        <f>VLOOKUP(E150,VIP!$A$2:$O13330,8,FALSE)</f>
        <v>Si</v>
      </c>
      <c r="J150" s="141" t="str">
        <f>VLOOKUP(E150,VIP!$A$2:$O13280,8,FALSE)</f>
        <v>Si</v>
      </c>
      <c r="K150" s="141" t="str">
        <f>VLOOKUP(E150,VIP!$A$2:$O16854,6,0)</f>
        <v>SI</v>
      </c>
      <c r="L150" s="153" t="s">
        <v>2409</v>
      </c>
      <c r="M150" s="161" t="s">
        <v>2530</v>
      </c>
      <c r="N150" s="93" t="s">
        <v>2443</v>
      </c>
      <c r="O150" s="141" t="s">
        <v>2444</v>
      </c>
      <c r="P150" s="153"/>
      <c r="Q150" s="162">
        <v>44470.462407407409</v>
      </c>
    </row>
    <row r="151" spans="1:17" s="119" customFormat="1" ht="18" x14ac:dyDescent="0.25">
      <c r="A151" s="141" t="str">
        <f>VLOOKUP(E151,'LISTADO ATM'!$A$2:$C$901,3,0)</f>
        <v>ESTE</v>
      </c>
      <c r="B151" s="154" t="s">
        <v>2726</v>
      </c>
      <c r="C151" s="94">
        <v>44470.020497685182</v>
      </c>
      <c r="D151" s="94" t="s">
        <v>2459</v>
      </c>
      <c r="E151" s="156">
        <v>117</v>
      </c>
      <c r="F151" s="154" t="str">
        <f>VLOOKUP(E151,VIP!$A$2:$O16407,2,0)</f>
        <v>DRBR117</v>
      </c>
      <c r="G151" s="141" t="str">
        <f>VLOOKUP(E151,'LISTADO ATM'!$A$2:$B$900,2,0)</f>
        <v xml:space="preserve">ATM Oficina El Seybo </v>
      </c>
      <c r="H151" s="141" t="str">
        <f>VLOOKUP(E151,VIP!$A$2:$O21368,7,FALSE)</f>
        <v>Si</v>
      </c>
      <c r="I151" s="141" t="str">
        <f>VLOOKUP(E151,VIP!$A$2:$O13333,8,FALSE)</f>
        <v>Si</v>
      </c>
      <c r="J151" s="141" t="str">
        <f>VLOOKUP(E151,VIP!$A$2:$O13283,8,FALSE)</f>
        <v>Si</v>
      </c>
      <c r="K151" s="141" t="str">
        <f>VLOOKUP(E151,VIP!$A$2:$O16857,6,0)</f>
        <v>SI</v>
      </c>
      <c r="L151" s="153" t="s">
        <v>2409</v>
      </c>
      <c r="M151" s="161" t="s">
        <v>2530</v>
      </c>
      <c r="N151" s="93" t="s">
        <v>2443</v>
      </c>
      <c r="O151" s="141" t="s">
        <v>2699</v>
      </c>
      <c r="P151" s="153"/>
      <c r="Q151" s="162">
        <v>44470.463726851849</v>
      </c>
    </row>
    <row r="152" spans="1:17" s="119" customFormat="1" ht="18" x14ac:dyDescent="0.25">
      <c r="A152" s="141" t="str">
        <f>VLOOKUP(E152,'LISTADO ATM'!$A$2:$C$901,3,0)</f>
        <v>NORTE</v>
      </c>
      <c r="B152" s="154" t="s">
        <v>2714</v>
      </c>
      <c r="C152" s="94">
        <v>44469.934814814813</v>
      </c>
      <c r="D152" s="94" t="s">
        <v>2459</v>
      </c>
      <c r="E152" s="156">
        <v>151</v>
      </c>
      <c r="F152" s="154" t="str">
        <f>VLOOKUP(E152,VIP!$A$2:$O16406,2,0)</f>
        <v>DRBR151</v>
      </c>
      <c r="G152" s="141" t="str">
        <f>VLOOKUP(E152,'LISTADO ATM'!$A$2:$B$900,2,0)</f>
        <v xml:space="preserve">ATM Oficina Nagua </v>
      </c>
      <c r="H152" s="141" t="str">
        <f>VLOOKUP(E152,VIP!$A$2:$O21367,7,FALSE)</f>
        <v>Si</v>
      </c>
      <c r="I152" s="141" t="str">
        <f>VLOOKUP(E152,VIP!$A$2:$O13332,8,FALSE)</f>
        <v>Si</v>
      </c>
      <c r="J152" s="141" t="str">
        <f>VLOOKUP(E152,VIP!$A$2:$O13282,8,FALSE)</f>
        <v>Si</v>
      </c>
      <c r="K152" s="141" t="str">
        <f>VLOOKUP(E152,VIP!$A$2:$O16856,6,0)</f>
        <v>SI</v>
      </c>
      <c r="L152" s="153" t="s">
        <v>2409</v>
      </c>
      <c r="M152" s="161" t="s">
        <v>2530</v>
      </c>
      <c r="N152" s="93" t="s">
        <v>2443</v>
      </c>
      <c r="O152" s="141" t="s">
        <v>2699</v>
      </c>
      <c r="P152" s="153"/>
      <c r="Q152" s="162">
        <v>44470.463425925926</v>
      </c>
    </row>
    <row r="153" spans="1:17" s="119" customFormat="1" ht="18" x14ac:dyDescent="0.25">
      <c r="A153" s="141" t="str">
        <f>VLOOKUP(E153,'LISTADO ATM'!$A$2:$C$901,3,0)</f>
        <v>ESTE</v>
      </c>
      <c r="B153" s="154" t="s">
        <v>2759</v>
      </c>
      <c r="C153" s="94">
        <v>44470.021979166668</v>
      </c>
      <c r="D153" s="94" t="s">
        <v>2440</v>
      </c>
      <c r="E153" s="156">
        <v>159</v>
      </c>
      <c r="F153" s="154" t="str">
        <f>VLOOKUP(E153,VIP!$A$2:$O16456,2,0)</f>
        <v>DRBR159</v>
      </c>
      <c r="G153" s="141" t="str">
        <f>VLOOKUP(E153,'LISTADO ATM'!$A$2:$B$900,2,0)</f>
        <v xml:space="preserve">ATM Hotel Dreams Bayahibe I </v>
      </c>
      <c r="H153" s="141" t="str">
        <f>VLOOKUP(E153,VIP!$A$2:$O21417,7,FALSE)</f>
        <v>Si</v>
      </c>
      <c r="I153" s="141" t="str">
        <f>VLOOKUP(E153,VIP!$A$2:$O13382,8,FALSE)</f>
        <v>Si</v>
      </c>
      <c r="J153" s="141" t="str">
        <f>VLOOKUP(E153,VIP!$A$2:$O13332,8,FALSE)</f>
        <v>Si</v>
      </c>
      <c r="K153" s="141" t="str">
        <f>VLOOKUP(E153,VIP!$A$2:$O16906,6,0)</f>
        <v>NO</v>
      </c>
      <c r="L153" s="153" t="s">
        <v>2409</v>
      </c>
      <c r="M153" s="161" t="s">
        <v>2530</v>
      </c>
      <c r="N153" s="93" t="s">
        <v>2443</v>
      </c>
      <c r="O153" s="141" t="s">
        <v>2444</v>
      </c>
      <c r="P153" s="153"/>
      <c r="Q153" s="162">
        <v>44470.592476851853</v>
      </c>
    </row>
    <row r="154" spans="1:17" s="119" customFormat="1" ht="18" x14ac:dyDescent="0.25">
      <c r="A154" s="141" t="str">
        <f>VLOOKUP(E154,'LISTADO ATM'!$A$2:$C$901,3,0)</f>
        <v>NORTE</v>
      </c>
      <c r="B154" s="154" t="s">
        <v>2679</v>
      </c>
      <c r="C154" s="94">
        <v>44469.775879629633</v>
      </c>
      <c r="D154" s="94" t="s">
        <v>2459</v>
      </c>
      <c r="E154" s="156">
        <v>171</v>
      </c>
      <c r="F154" s="154" t="str">
        <f>VLOOKUP(E154,VIP!$A$2:$O16400,2,0)</f>
        <v>DRBR171</v>
      </c>
      <c r="G154" s="141" t="str">
        <f>VLOOKUP(E154,'LISTADO ATM'!$A$2:$B$900,2,0)</f>
        <v xml:space="preserve">ATM Oficina Moca </v>
      </c>
      <c r="H154" s="141" t="str">
        <f>VLOOKUP(E154,VIP!$A$2:$O21361,7,FALSE)</f>
        <v>Si</v>
      </c>
      <c r="I154" s="141" t="str">
        <f>VLOOKUP(E154,VIP!$A$2:$O13326,8,FALSE)</f>
        <v>Si</v>
      </c>
      <c r="J154" s="141" t="str">
        <f>VLOOKUP(E154,VIP!$A$2:$O13276,8,FALSE)</f>
        <v>Si</v>
      </c>
      <c r="K154" s="141" t="str">
        <f>VLOOKUP(E154,VIP!$A$2:$O16850,6,0)</f>
        <v>NO</v>
      </c>
      <c r="L154" s="153" t="s">
        <v>2409</v>
      </c>
      <c r="M154" s="161" t="s">
        <v>2530</v>
      </c>
      <c r="N154" s="93" t="s">
        <v>2443</v>
      </c>
      <c r="O154" s="141" t="s">
        <v>2699</v>
      </c>
      <c r="P154" s="153"/>
      <c r="Q154" s="162">
        <v>44470.455451388887</v>
      </c>
    </row>
    <row r="155" spans="1:17" s="119" customFormat="1" ht="18" x14ac:dyDescent="0.25">
      <c r="A155" s="141" t="str">
        <f>VLOOKUP(E155,'LISTADO ATM'!$A$2:$C$901,3,0)</f>
        <v>SUR</v>
      </c>
      <c r="B155" s="154" t="s">
        <v>2814</v>
      </c>
      <c r="C155" s="94">
        <v>44470.370347222219</v>
      </c>
      <c r="D155" s="94" t="s">
        <v>2459</v>
      </c>
      <c r="E155" s="156">
        <v>182</v>
      </c>
      <c r="F155" s="154" t="str">
        <f>VLOOKUP(E155,VIP!$A$2:$O16478,2,0)</f>
        <v>DRBR182</v>
      </c>
      <c r="G155" s="141" t="str">
        <f>VLOOKUP(E155,'LISTADO ATM'!$A$2:$B$900,2,0)</f>
        <v xml:space="preserve">ATM Barahona Comb </v>
      </c>
      <c r="H155" s="141" t="str">
        <f>VLOOKUP(E155,VIP!$A$2:$O21439,7,FALSE)</f>
        <v>Si</v>
      </c>
      <c r="I155" s="141" t="str">
        <f>VLOOKUP(E155,VIP!$A$2:$O13404,8,FALSE)</f>
        <v>Si</v>
      </c>
      <c r="J155" s="141" t="str">
        <f>VLOOKUP(E155,VIP!$A$2:$O13354,8,FALSE)</f>
        <v>Si</v>
      </c>
      <c r="K155" s="141" t="str">
        <f>VLOOKUP(E155,VIP!$A$2:$O16928,6,0)</f>
        <v>NO</v>
      </c>
      <c r="L155" s="153" t="s">
        <v>2409</v>
      </c>
      <c r="M155" s="161" t="s">
        <v>2530</v>
      </c>
      <c r="N155" s="93" t="s">
        <v>2443</v>
      </c>
      <c r="O155" s="141" t="s">
        <v>2612</v>
      </c>
      <c r="P155" s="153"/>
      <c r="Q155" s="162">
        <v>44470.598321759258</v>
      </c>
    </row>
    <row r="156" spans="1:17" s="119" customFormat="1" ht="18" x14ac:dyDescent="0.25">
      <c r="A156" s="141" t="str">
        <f>VLOOKUP(E156,'LISTADO ATM'!$A$2:$C$901,3,0)</f>
        <v>DISTRITO NACIONAL</v>
      </c>
      <c r="B156" s="154" t="s">
        <v>2816</v>
      </c>
      <c r="C156" s="94">
        <v>44470.364988425928</v>
      </c>
      <c r="D156" s="94" t="s">
        <v>2459</v>
      </c>
      <c r="E156" s="156">
        <v>234</v>
      </c>
      <c r="F156" s="154" t="str">
        <f>VLOOKUP(E156,VIP!$A$2:$O16480,2,0)</f>
        <v>DRBR234</v>
      </c>
      <c r="G156" s="141" t="str">
        <f>VLOOKUP(E156,'LISTADO ATM'!$A$2:$B$900,2,0)</f>
        <v xml:space="preserve">ATM Oficina Boca Chica I </v>
      </c>
      <c r="H156" s="141" t="str">
        <f>VLOOKUP(E156,VIP!$A$2:$O21441,7,FALSE)</f>
        <v>Si</v>
      </c>
      <c r="I156" s="141" t="str">
        <f>VLOOKUP(E156,VIP!$A$2:$O13406,8,FALSE)</f>
        <v>Si</v>
      </c>
      <c r="J156" s="141" t="str">
        <f>VLOOKUP(E156,VIP!$A$2:$O13356,8,FALSE)</f>
        <v>Si</v>
      </c>
      <c r="K156" s="141" t="str">
        <f>VLOOKUP(E156,VIP!$A$2:$O16930,6,0)</f>
        <v>NO</v>
      </c>
      <c r="L156" s="153" t="s">
        <v>2409</v>
      </c>
      <c r="M156" s="161" t="s">
        <v>2530</v>
      </c>
      <c r="N156" s="93" t="s">
        <v>2443</v>
      </c>
      <c r="O156" s="141" t="s">
        <v>2612</v>
      </c>
      <c r="P156" s="153"/>
      <c r="Q156" s="162">
        <v>44470.599398148152</v>
      </c>
    </row>
    <row r="157" spans="1:17" s="119" customFormat="1" ht="18" x14ac:dyDescent="0.25">
      <c r="A157" s="141" t="str">
        <f>VLOOKUP(E157,'LISTADO ATM'!$A$2:$C$901,3,0)</f>
        <v>DISTRITO NACIONAL</v>
      </c>
      <c r="B157" s="154" t="s">
        <v>2792</v>
      </c>
      <c r="C157" s="94">
        <v>44470.325925925928</v>
      </c>
      <c r="D157" s="94" t="s">
        <v>2440</v>
      </c>
      <c r="E157" s="156">
        <v>240</v>
      </c>
      <c r="F157" s="154" t="str">
        <f>VLOOKUP(E157,VIP!$A$2:$O16464,2,0)</f>
        <v>DRBR24D</v>
      </c>
      <c r="G157" s="141" t="str">
        <f>VLOOKUP(E157,'LISTADO ATM'!$A$2:$B$900,2,0)</f>
        <v xml:space="preserve">ATM Oficina Carrefour I </v>
      </c>
      <c r="H157" s="141" t="str">
        <f>VLOOKUP(E157,VIP!$A$2:$O21425,7,FALSE)</f>
        <v>Si</v>
      </c>
      <c r="I157" s="141" t="str">
        <f>VLOOKUP(E157,VIP!$A$2:$O13390,8,FALSE)</f>
        <v>Si</v>
      </c>
      <c r="J157" s="141" t="str">
        <f>VLOOKUP(E157,VIP!$A$2:$O13340,8,FALSE)</f>
        <v>Si</v>
      </c>
      <c r="K157" s="141" t="str">
        <f>VLOOKUP(E157,VIP!$A$2:$O16914,6,0)</f>
        <v>SI</v>
      </c>
      <c r="L157" s="153" t="s">
        <v>2409</v>
      </c>
      <c r="M157" s="161" t="s">
        <v>2530</v>
      </c>
      <c r="N157" s="93" t="s">
        <v>2443</v>
      </c>
      <c r="O157" s="141" t="s">
        <v>2444</v>
      </c>
      <c r="P157" s="153"/>
      <c r="Q157" s="162">
        <v>44470.591909722221</v>
      </c>
    </row>
    <row r="158" spans="1:17" s="119" customFormat="1" ht="18" x14ac:dyDescent="0.25">
      <c r="A158" s="141" t="str">
        <f>VLOOKUP(E158,'LISTADO ATM'!$A$2:$C$901,3,0)</f>
        <v>SUR</v>
      </c>
      <c r="B158" s="154" t="s">
        <v>2641</v>
      </c>
      <c r="C158" s="94">
        <v>44469.619537037041</v>
      </c>
      <c r="D158" s="94" t="s">
        <v>2440</v>
      </c>
      <c r="E158" s="156">
        <v>249</v>
      </c>
      <c r="F158" s="154" t="str">
        <f>VLOOKUP(E158,VIP!$A$2:$O16438,2,0)</f>
        <v>DRBR249</v>
      </c>
      <c r="G158" s="141" t="str">
        <f>VLOOKUP(E158,'LISTADO ATM'!$A$2:$B$900,2,0)</f>
        <v xml:space="preserve">ATM Banco Agrícola Neiba </v>
      </c>
      <c r="H158" s="141" t="str">
        <f>VLOOKUP(E158,VIP!$A$2:$O21399,7,FALSE)</f>
        <v>Si</v>
      </c>
      <c r="I158" s="141" t="str">
        <f>VLOOKUP(E158,VIP!$A$2:$O13364,8,FALSE)</f>
        <v>Si</v>
      </c>
      <c r="J158" s="141" t="str">
        <f>VLOOKUP(E158,VIP!$A$2:$O13314,8,FALSE)</f>
        <v>Si</v>
      </c>
      <c r="K158" s="141" t="str">
        <f>VLOOKUP(E158,VIP!$A$2:$O16888,6,0)</f>
        <v>NO</v>
      </c>
      <c r="L158" s="153" t="s">
        <v>2409</v>
      </c>
      <c r="M158" s="161" t="s">
        <v>2530</v>
      </c>
      <c r="N158" s="93" t="s">
        <v>2443</v>
      </c>
      <c r="O158" s="141" t="s">
        <v>2444</v>
      </c>
      <c r="P158" s="153"/>
      <c r="Q158" s="162">
        <v>44470.585601851853</v>
      </c>
    </row>
    <row r="159" spans="1:17" s="119" customFormat="1" ht="18" x14ac:dyDescent="0.25">
      <c r="A159" s="141" t="str">
        <f>VLOOKUP(E159,'LISTADO ATM'!$A$2:$C$901,3,0)</f>
        <v>NORTE</v>
      </c>
      <c r="B159" s="154" t="s">
        <v>2668</v>
      </c>
      <c r="C159" s="94">
        <v>44469.753796296296</v>
      </c>
      <c r="D159" s="94" t="s">
        <v>2459</v>
      </c>
      <c r="E159" s="156">
        <v>256</v>
      </c>
      <c r="F159" s="154" t="str">
        <f>VLOOKUP(E159,VIP!$A$2:$O16442,2,0)</f>
        <v>DRBR256</v>
      </c>
      <c r="G159" s="141" t="str">
        <f>VLOOKUP(E159,'LISTADO ATM'!$A$2:$B$900,2,0)</f>
        <v xml:space="preserve">ATM Oficina Licey Al Medio </v>
      </c>
      <c r="H159" s="141" t="str">
        <f>VLOOKUP(E159,VIP!$A$2:$O21403,7,FALSE)</f>
        <v>Si</v>
      </c>
      <c r="I159" s="141" t="str">
        <f>VLOOKUP(E159,VIP!$A$2:$O13368,8,FALSE)</f>
        <v>Si</v>
      </c>
      <c r="J159" s="141" t="str">
        <f>VLOOKUP(E159,VIP!$A$2:$O13318,8,FALSE)</f>
        <v>Si</v>
      </c>
      <c r="K159" s="141" t="str">
        <f>VLOOKUP(E159,VIP!$A$2:$O16892,6,0)</f>
        <v>NO</v>
      </c>
      <c r="L159" s="153" t="s">
        <v>2409</v>
      </c>
      <c r="M159" s="161" t="s">
        <v>2530</v>
      </c>
      <c r="N159" s="93" t="s">
        <v>2443</v>
      </c>
      <c r="O159" s="141" t="s">
        <v>2699</v>
      </c>
      <c r="P159" s="153"/>
      <c r="Q159" s="162">
        <v>44470.586504629631</v>
      </c>
    </row>
    <row r="160" spans="1:17" s="119" customFormat="1" ht="18" x14ac:dyDescent="0.25">
      <c r="A160" s="141" t="str">
        <f>VLOOKUP(E160,'LISTADO ATM'!$A$2:$C$901,3,0)</f>
        <v>NORTE</v>
      </c>
      <c r="B160" s="154" t="s">
        <v>2795</v>
      </c>
      <c r="C160" s="94">
        <v>44470.321898148148</v>
      </c>
      <c r="D160" s="94" t="s">
        <v>2459</v>
      </c>
      <c r="E160" s="156">
        <v>288</v>
      </c>
      <c r="F160" s="154" t="str">
        <f>VLOOKUP(E160,VIP!$A$2:$O16415,2,0)</f>
        <v>DRBR288</v>
      </c>
      <c r="G160" s="141" t="str">
        <f>VLOOKUP(E160,'LISTADO ATM'!$A$2:$B$900,2,0)</f>
        <v xml:space="preserve">ATM Oficina Camino Real II (Puerto Plata) </v>
      </c>
      <c r="H160" s="141" t="str">
        <f>VLOOKUP(E160,VIP!$A$2:$O21376,7,FALSE)</f>
        <v>N/A</v>
      </c>
      <c r="I160" s="141" t="str">
        <f>VLOOKUP(E160,VIP!$A$2:$O13341,8,FALSE)</f>
        <v>N/A</v>
      </c>
      <c r="J160" s="141" t="str">
        <f>VLOOKUP(E160,VIP!$A$2:$O13291,8,FALSE)</f>
        <v>N/A</v>
      </c>
      <c r="K160" s="141" t="str">
        <f>VLOOKUP(E160,VIP!$A$2:$O16865,6,0)</f>
        <v>N/A</v>
      </c>
      <c r="L160" s="153" t="s">
        <v>2409</v>
      </c>
      <c r="M160" s="161" t="s">
        <v>2530</v>
      </c>
      <c r="N160" s="93" t="s">
        <v>2443</v>
      </c>
      <c r="O160" s="141" t="s">
        <v>2612</v>
      </c>
      <c r="P160" s="153"/>
      <c r="Q160" s="162">
        <v>44470.470868055556</v>
      </c>
    </row>
    <row r="161" spans="1:17" s="119" customFormat="1" ht="18" x14ac:dyDescent="0.25">
      <c r="A161" s="141" t="str">
        <f>VLOOKUP(E161,'LISTADO ATM'!$A$2:$C$901,3,0)</f>
        <v>NORTE</v>
      </c>
      <c r="B161" s="154" t="s">
        <v>2704</v>
      </c>
      <c r="C161" s="94">
        <v>44469.915243055555</v>
      </c>
      <c r="D161" s="94" t="s">
        <v>2459</v>
      </c>
      <c r="E161" s="156">
        <v>292</v>
      </c>
      <c r="F161" s="154" t="str">
        <f>VLOOKUP(E161,VIP!$A$2:$O16402,2,0)</f>
        <v>DRBR292</v>
      </c>
      <c r="G161" s="141" t="str">
        <f>VLOOKUP(E161,'LISTADO ATM'!$A$2:$B$900,2,0)</f>
        <v xml:space="preserve">ATM UNP Castañuelas (Montecristi) </v>
      </c>
      <c r="H161" s="141" t="str">
        <f>VLOOKUP(E161,VIP!$A$2:$O21363,7,FALSE)</f>
        <v>Si</v>
      </c>
      <c r="I161" s="141" t="str">
        <f>VLOOKUP(E161,VIP!$A$2:$O13328,8,FALSE)</f>
        <v>Si</v>
      </c>
      <c r="J161" s="141" t="str">
        <f>VLOOKUP(E161,VIP!$A$2:$O13278,8,FALSE)</f>
        <v>Si</v>
      </c>
      <c r="K161" s="141" t="str">
        <f>VLOOKUP(E161,VIP!$A$2:$O16852,6,0)</f>
        <v>NO</v>
      </c>
      <c r="L161" s="153" t="s">
        <v>2409</v>
      </c>
      <c r="M161" s="161" t="s">
        <v>2530</v>
      </c>
      <c r="N161" s="93" t="s">
        <v>2443</v>
      </c>
      <c r="O161" s="141" t="s">
        <v>2699</v>
      </c>
      <c r="P161" s="153"/>
      <c r="Q161" s="162">
        <v>44470.462233796294</v>
      </c>
    </row>
    <row r="162" spans="1:17" s="119" customFormat="1" ht="18" x14ac:dyDescent="0.25">
      <c r="A162" s="141" t="str">
        <f>VLOOKUP(E162,'LISTADO ATM'!$A$2:$C$901,3,0)</f>
        <v>ESTE</v>
      </c>
      <c r="B162" s="154" t="s">
        <v>2666</v>
      </c>
      <c r="C162" s="94">
        <v>44469.692604166667</v>
      </c>
      <c r="D162" s="94" t="s">
        <v>2459</v>
      </c>
      <c r="E162" s="156">
        <v>294</v>
      </c>
      <c r="F162" s="154" t="str">
        <f>VLOOKUP(E162,VIP!$A$2:$O16394,2,0)</f>
        <v>DRBR294</v>
      </c>
      <c r="G162" s="141" t="str">
        <f>VLOOKUP(E162,'LISTADO ATM'!$A$2:$B$900,2,0)</f>
        <v xml:space="preserve">ATM Plaza Zaglul San Pedro II </v>
      </c>
      <c r="H162" s="141" t="str">
        <f>VLOOKUP(E162,VIP!$A$2:$O21355,7,FALSE)</f>
        <v>Si</v>
      </c>
      <c r="I162" s="141" t="str">
        <f>VLOOKUP(E162,VIP!$A$2:$O13320,8,FALSE)</f>
        <v>Si</v>
      </c>
      <c r="J162" s="141" t="str">
        <f>VLOOKUP(E162,VIP!$A$2:$O13270,8,FALSE)</f>
        <v>Si</v>
      </c>
      <c r="K162" s="141" t="str">
        <f>VLOOKUP(E162,VIP!$A$2:$O16844,6,0)</f>
        <v>NO</v>
      </c>
      <c r="L162" s="153" t="s">
        <v>2409</v>
      </c>
      <c r="M162" s="161" t="s">
        <v>2530</v>
      </c>
      <c r="N162" s="93" t="s">
        <v>2443</v>
      </c>
      <c r="O162" s="141" t="s">
        <v>2699</v>
      </c>
      <c r="P162" s="153"/>
      <c r="Q162" s="162">
        <v>44470.453738425924</v>
      </c>
    </row>
    <row r="163" spans="1:17" s="119" customFormat="1" ht="18" x14ac:dyDescent="0.25">
      <c r="A163" s="141" t="str">
        <f>VLOOKUP(E163,'LISTADO ATM'!$A$2:$C$901,3,0)</f>
        <v>SUR</v>
      </c>
      <c r="B163" s="154" t="s">
        <v>2710</v>
      </c>
      <c r="C163" s="94">
        <v>44469.927615740744</v>
      </c>
      <c r="D163" s="94" t="s">
        <v>2459</v>
      </c>
      <c r="E163" s="156">
        <v>301</v>
      </c>
      <c r="F163" s="154" t="str">
        <f>VLOOKUP(E163,VIP!$A$2:$O16405,2,0)</f>
        <v>DRBR301</v>
      </c>
      <c r="G163" s="141" t="str">
        <f>VLOOKUP(E163,'LISTADO ATM'!$A$2:$B$900,2,0)</f>
        <v xml:space="preserve">ATM UNP Alfa y Omega (Barahona) </v>
      </c>
      <c r="H163" s="141" t="str">
        <f>VLOOKUP(E163,VIP!$A$2:$O21366,7,FALSE)</f>
        <v>Si</v>
      </c>
      <c r="I163" s="141" t="str">
        <f>VLOOKUP(E163,VIP!$A$2:$O13331,8,FALSE)</f>
        <v>Si</v>
      </c>
      <c r="J163" s="141" t="str">
        <f>VLOOKUP(E163,VIP!$A$2:$O13281,8,FALSE)</f>
        <v>Si</v>
      </c>
      <c r="K163" s="141" t="str">
        <f>VLOOKUP(E163,VIP!$A$2:$O16855,6,0)</f>
        <v>NO</v>
      </c>
      <c r="L163" s="153" t="s">
        <v>2409</v>
      </c>
      <c r="M163" s="161" t="s">
        <v>2530</v>
      </c>
      <c r="N163" s="93" t="s">
        <v>2443</v>
      </c>
      <c r="O163" s="141" t="s">
        <v>2699</v>
      </c>
      <c r="P163" s="153"/>
      <c r="Q163" s="162">
        <v>44470.459976851853</v>
      </c>
    </row>
    <row r="164" spans="1:17" s="119" customFormat="1" ht="18" x14ac:dyDescent="0.25">
      <c r="A164" s="141" t="str">
        <f>VLOOKUP(E164,'LISTADO ATM'!$A$2:$C$901,3,0)</f>
        <v>ESTE</v>
      </c>
      <c r="B164" s="154" t="s">
        <v>2673</v>
      </c>
      <c r="C164" s="94">
        <v>44469.763993055552</v>
      </c>
      <c r="D164" s="94" t="s">
        <v>2459</v>
      </c>
      <c r="E164" s="156">
        <v>345</v>
      </c>
      <c r="F164" s="154" t="str">
        <f>VLOOKUP(E164,VIP!$A$2:$O16396,2,0)</f>
        <v>DRBR345</v>
      </c>
      <c r="G164" s="141" t="str">
        <f>VLOOKUP(E164,'LISTADO ATM'!$A$2:$B$900,2,0)</f>
        <v>ATM Oficina Yamasá  II</v>
      </c>
      <c r="H164" s="141" t="str">
        <f>VLOOKUP(E164,VIP!$A$2:$O21357,7,FALSE)</f>
        <v>N/A</v>
      </c>
      <c r="I164" s="141" t="str">
        <f>VLOOKUP(E164,VIP!$A$2:$O13322,8,FALSE)</f>
        <v>N/A</v>
      </c>
      <c r="J164" s="141" t="str">
        <f>VLOOKUP(E164,VIP!$A$2:$O13272,8,FALSE)</f>
        <v>N/A</v>
      </c>
      <c r="K164" s="141" t="str">
        <f>VLOOKUP(E164,VIP!$A$2:$O16846,6,0)</f>
        <v>N/A</v>
      </c>
      <c r="L164" s="153" t="s">
        <v>2409</v>
      </c>
      <c r="M164" s="161" t="s">
        <v>2530</v>
      </c>
      <c r="N164" s="93" t="s">
        <v>2443</v>
      </c>
      <c r="O164" s="141" t="s">
        <v>2699</v>
      </c>
      <c r="P164" s="153"/>
      <c r="Q164" s="162">
        <v>44470.452743055554</v>
      </c>
    </row>
    <row r="165" spans="1:17" s="119" customFormat="1" ht="18" x14ac:dyDescent="0.25">
      <c r="A165" s="141" t="str">
        <f>VLOOKUP(E165,'LISTADO ATM'!$A$2:$C$901,3,0)</f>
        <v>ESTE</v>
      </c>
      <c r="B165" s="154" t="s">
        <v>2674</v>
      </c>
      <c r="C165" s="94">
        <v>44469.764999999999</v>
      </c>
      <c r="D165" s="94" t="s">
        <v>2459</v>
      </c>
      <c r="E165" s="156">
        <v>385</v>
      </c>
      <c r="F165" s="154" t="str">
        <f>VLOOKUP(E165,VIP!$A$2:$O16397,2,0)</f>
        <v>DRBR385</v>
      </c>
      <c r="G165" s="141" t="str">
        <f>VLOOKUP(E165,'LISTADO ATM'!$A$2:$B$900,2,0)</f>
        <v xml:space="preserve">ATM Plaza Verón I </v>
      </c>
      <c r="H165" s="141" t="str">
        <f>VLOOKUP(E165,VIP!$A$2:$O21358,7,FALSE)</f>
        <v>Si</v>
      </c>
      <c r="I165" s="141" t="str">
        <f>VLOOKUP(E165,VIP!$A$2:$O13323,8,FALSE)</f>
        <v>Si</v>
      </c>
      <c r="J165" s="141" t="str">
        <f>VLOOKUP(E165,VIP!$A$2:$O13273,8,FALSE)</f>
        <v>Si</v>
      </c>
      <c r="K165" s="141" t="str">
        <f>VLOOKUP(E165,VIP!$A$2:$O16847,6,0)</f>
        <v>NO</v>
      </c>
      <c r="L165" s="153" t="s">
        <v>2409</v>
      </c>
      <c r="M165" s="161" t="s">
        <v>2530</v>
      </c>
      <c r="N165" s="93" t="s">
        <v>2443</v>
      </c>
      <c r="O165" s="141" t="s">
        <v>2699</v>
      </c>
      <c r="P165" s="153"/>
      <c r="Q165" s="162">
        <v>44470.455358796295</v>
      </c>
    </row>
    <row r="166" spans="1:17" s="119" customFormat="1" ht="18" x14ac:dyDescent="0.25">
      <c r="A166" s="141" t="str">
        <f>VLOOKUP(E166,'LISTADO ATM'!$A$2:$C$901,3,0)</f>
        <v>DISTRITO NACIONAL</v>
      </c>
      <c r="B166" s="154" t="s">
        <v>2801</v>
      </c>
      <c r="C166" s="94">
        <v>44470.479027777779</v>
      </c>
      <c r="D166" s="94" t="s">
        <v>2440</v>
      </c>
      <c r="E166" s="156">
        <v>391</v>
      </c>
      <c r="F166" s="154" t="str">
        <f>VLOOKUP(E166,VIP!$A$2:$O16465,2,0)</f>
        <v>DRBR391</v>
      </c>
      <c r="G166" s="141" t="str">
        <f>VLOOKUP(E166,'LISTADO ATM'!$A$2:$B$900,2,0)</f>
        <v xml:space="preserve">ATM S/M Jumbo Luperón </v>
      </c>
      <c r="H166" s="141" t="str">
        <f>VLOOKUP(E166,VIP!$A$2:$O21426,7,FALSE)</f>
        <v>Si</v>
      </c>
      <c r="I166" s="141" t="str">
        <f>VLOOKUP(E166,VIP!$A$2:$O13391,8,FALSE)</f>
        <v>Si</v>
      </c>
      <c r="J166" s="141" t="str">
        <f>VLOOKUP(E166,VIP!$A$2:$O13341,8,FALSE)</f>
        <v>Si</v>
      </c>
      <c r="K166" s="141" t="str">
        <f>VLOOKUP(E166,VIP!$A$2:$O16915,6,0)</f>
        <v>NO</v>
      </c>
      <c r="L166" s="153" t="s">
        <v>2409</v>
      </c>
      <c r="M166" s="161" t="s">
        <v>2530</v>
      </c>
      <c r="N166" s="93" t="s">
        <v>2443</v>
      </c>
      <c r="O166" s="141" t="s">
        <v>2444</v>
      </c>
      <c r="P166" s="153"/>
      <c r="Q166" s="162">
        <v>44470.590879629628</v>
      </c>
    </row>
    <row r="167" spans="1:17" s="119" customFormat="1" ht="18" x14ac:dyDescent="0.25">
      <c r="A167" s="141" t="str">
        <f>VLOOKUP(E167,'LISTADO ATM'!$A$2:$C$901,3,0)</f>
        <v>DISTRITO NACIONAL</v>
      </c>
      <c r="B167" s="154" t="s">
        <v>2709</v>
      </c>
      <c r="C167" s="94">
        <v>44469.926469907405</v>
      </c>
      <c r="D167" s="94" t="s">
        <v>2440</v>
      </c>
      <c r="E167" s="156">
        <v>408</v>
      </c>
      <c r="F167" s="154" t="str">
        <f>VLOOKUP(E167,VIP!$A$2:$O16454,2,0)</f>
        <v>DRBR408</v>
      </c>
      <c r="G167" s="141" t="str">
        <f>VLOOKUP(E167,'LISTADO ATM'!$A$2:$B$900,2,0)</f>
        <v xml:space="preserve">ATM Autobanco Las Palmas de Herrera </v>
      </c>
      <c r="H167" s="141" t="str">
        <f>VLOOKUP(E167,VIP!$A$2:$O21415,7,FALSE)</f>
        <v>Si</v>
      </c>
      <c r="I167" s="141" t="str">
        <f>VLOOKUP(E167,VIP!$A$2:$O13380,8,FALSE)</f>
        <v>Si</v>
      </c>
      <c r="J167" s="141" t="str">
        <f>VLOOKUP(E167,VIP!$A$2:$O13330,8,FALSE)</f>
        <v>Si</v>
      </c>
      <c r="K167" s="141" t="str">
        <f>VLOOKUP(E167,VIP!$A$2:$O16904,6,0)</f>
        <v>NO</v>
      </c>
      <c r="L167" s="153" t="s">
        <v>2409</v>
      </c>
      <c r="M167" s="161" t="s">
        <v>2530</v>
      </c>
      <c r="N167" s="93" t="s">
        <v>2443</v>
      </c>
      <c r="O167" s="141" t="s">
        <v>2444</v>
      </c>
      <c r="P167" s="153"/>
      <c r="Q167" s="162">
        <v>44470.590682870374</v>
      </c>
    </row>
    <row r="168" spans="1:17" s="119" customFormat="1" ht="18" x14ac:dyDescent="0.25">
      <c r="A168" s="141" t="str">
        <f>VLOOKUP(E168,'LISTADO ATM'!$A$2:$C$901,3,0)</f>
        <v>ESTE</v>
      </c>
      <c r="B168" s="154">
        <v>3336038130</v>
      </c>
      <c r="C168" s="94">
        <v>44466.585763888892</v>
      </c>
      <c r="D168" s="94" t="s">
        <v>2459</v>
      </c>
      <c r="E168" s="156">
        <v>429</v>
      </c>
      <c r="F168" s="154" t="str">
        <f>VLOOKUP(E168,VIP!$A$2:$O16436,2,0)</f>
        <v>DRBR429</v>
      </c>
      <c r="G168" s="141" t="str">
        <f>VLOOKUP(E168,'LISTADO ATM'!$A$2:$B$900,2,0)</f>
        <v xml:space="preserve">ATM Oficina Jumbo La Romana </v>
      </c>
      <c r="H168" s="141" t="str">
        <f>VLOOKUP(E168,VIP!$A$2:$O21397,7,FALSE)</f>
        <v>Si</v>
      </c>
      <c r="I168" s="141" t="str">
        <f>VLOOKUP(E168,VIP!$A$2:$O13362,8,FALSE)</f>
        <v>Si</v>
      </c>
      <c r="J168" s="141" t="str">
        <f>VLOOKUP(E168,VIP!$A$2:$O13312,8,FALSE)</f>
        <v>Si</v>
      </c>
      <c r="K168" s="141" t="str">
        <f>VLOOKUP(E168,VIP!$A$2:$O16886,6,0)</f>
        <v>NO</v>
      </c>
      <c r="L168" s="153" t="s">
        <v>2409</v>
      </c>
      <c r="M168" s="161" t="s">
        <v>2530</v>
      </c>
      <c r="N168" s="93" t="s">
        <v>2443</v>
      </c>
      <c r="O168" s="141" t="s">
        <v>2612</v>
      </c>
      <c r="P168" s="153"/>
      <c r="Q168" s="162">
        <v>44470.585682870369</v>
      </c>
    </row>
    <row r="169" spans="1:17" s="119" customFormat="1" ht="18" x14ac:dyDescent="0.25">
      <c r="A169" s="141" t="str">
        <f>VLOOKUP(E169,'LISTADO ATM'!$A$2:$C$901,3,0)</f>
        <v>NORTE</v>
      </c>
      <c r="B169" s="154" t="s">
        <v>2677</v>
      </c>
      <c r="C169" s="94">
        <v>44469.772465277776</v>
      </c>
      <c r="D169" s="94" t="s">
        <v>2459</v>
      </c>
      <c r="E169" s="156">
        <v>431</v>
      </c>
      <c r="F169" s="154" t="str">
        <f>VLOOKUP(E169,VIP!$A$2:$O16399,2,0)</f>
        <v>DRBR583</v>
      </c>
      <c r="G169" s="141" t="str">
        <f>VLOOKUP(E169,'LISTADO ATM'!$A$2:$B$900,2,0)</f>
        <v xml:space="preserve">ATM Autoservicio Sol (Santiago) </v>
      </c>
      <c r="H169" s="141" t="str">
        <f>VLOOKUP(E169,VIP!$A$2:$O21360,7,FALSE)</f>
        <v>Si</v>
      </c>
      <c r="I169" s="141" t="str">
        <f>VLOOKUP(E169,VIP!$A$2:$O13325,8,FALSE)</f>
        <v>Si</v>
      </c>
      <c r="J169" s="141" t="str">
        <f>VLOOKUP(E169,VIP!$A$2:$O13275,8,FALSE)</f>
        <v>Si</v>
      </c>
      <c r="K169" s="141" t="str">
        <f>VLOOKUP(E169,VIP!$A$2:$O16849,6,0)</f>
        <v>SI</v>
      </c>
      <c r="L169" s="153" t="s">
        <v>2409</v>
      </c>
      <c r="M169" s="161" t="s">
        <v>2530</v>
      </c>
      <c r="N169" s="93" t="s">
        <v>2443</v>
      </c>
      <c r="O169" s="141" t="s">
        <v>2699</v>
      </c>
      <c r="P169" s="153"/>
      <c r="Q169" s="162">
        <v>44470.453229166669</v>
      </c>
    </row>
    <row r="170" spans="1:17" s="119" customFormat="1" ht="18" x14ac:dyDescent="0.25">
      <c r="A170" s="141" t="str">
        <f>VLOOKUP(E170,'LISTADO ATM'!$A$2:$C$901,3,0)</f>
        <v>DISTRITO NACIONAL</v>
      </c>
      <c r="B170" s="154" t="s">
        <v>2755</v>
      </c>
      <c r="C170" s="94">
        <v>44470.026365740741</v>
      </c>
      <c r="D170" s="94" t="s">
        <v>2440</v>
      </c>
      <c r="E170" s="156">
        <v>434</v>
      </c>
      <c r="F170" s="154" t="str">
        <f>VLOOKUP(E170,VIP!$A$2:$O16408,2,0)</f>
        <v>DRBR434</v>
      </c>
      <c r="G170" s="141" t="str">
        <f>VLOOKUP(E170,'LISTADO ATM'!$A$2:$B$900,2,0)</f>
        <v xml:space="preserve">ATM Generadora Hidroeléctrica Dom. (EGEHID) </v>
      </c>
      <c r="H170" s="141" t="str">
        <f>VLOOKUP(E170,VIP!$A$2:$O21369,7,FALSE)</f>
        <v>Si</v>
      </c>
      <c r="I170" s="141" t="str">
        <f>VLOOKUP(E170,VIP!$A$2:$O13334,8,FALSE)</f>
        <v>Si</v>
      </c>
      <c r="J170" s="141" t="str">
        <f>VLOOKUP(E170,VIP!$A$2:$O13284,8,FALSE)</f>
        <v>Si</v>
      </c>
      <c r="K170" s="141" t="str">
        <f>VLOOKUP(E170,VIP!$A$2:$O16858,6,0)</f>
        <v>NO</v>
      </c>
      <c r="L170" s="153" t="s">
        <v>2409</v>
      </c>
      <c r="M170" s="161" t="s">
        <v>2530</v>
      </c>
      <c r="N170" s="93" t="s">
        <v>2443</v>
      </c>
      <c r="O170" s="141" t="s">
        <v>2444</v>
      </c>
      <c r="P170" s="153"/>
      <c r="Q170" s="162">
        <v>44470.462418981479</v>
      </c>
    </row>
    <row r="171" spans="1:17" s="119" customFormat="1" ht="18" x14ac:dyDescent="0.25">
      <c r="A171" s="141" t="str">
        <f>VLOOKUP(E171,'LISTADO ATM'!$A$2:$C$901,3,0)</f>
        <v>DISTRITO NACIONAL</v>
      </c>
      <c r="B171" s="154" t="s">
        <v>2806</v>
      </c>
      <c r="C171" s="94">
        <v>44470.404756944445</v>
      </c>
      <c r="D171" s="94" t="s">
        <v>2440</v>
      </c>
      <c r="E171" s="156">
        <v>486</v>
      </c>
      <c r="F171" s="154" t="str">
        <f>VLOOKUP(E171,VIP!$A$2:$O16470,2,0)</f>
        <v>DRBR486</v>
      </c>
      <c r="G171" s="141" t="str">
        <f>VLOOKUP(E171,'LISTADO ATM'!$A$2:$B$900,2,0)</f>
        <v xml:space="preserve">ATM Olé La Caleta </v>
      </c>
      <c r="H171" s="141" t="str">
        <f>VLOOKUP(E171,VIP!$A$2:$O21431,7,FALSE)</f>
        <v>Si</v>
      </c>
      <c r="I171" s="141" t="str">
        <f>VLOOKUP(E171,VIP!$A$2:$O13396,8,FALSE)</f>
        <v>Si</v>
      </c>
      <c r="J171" s="141" t="str">
        <f>VLOOKUP(E171,VIP!$A$2:$O13346,8,FALSE)</f>
        <v>Si</v>
      </c>
      <c r="K171" s="141" t="str">
        <f>VLOOKUP(E171,VIP!$A$2:$O16920,6,0)</f>
        <v>NO</v>
      </c>
      <c r="L171" s="153" t="s">
        <v>2409</v>
      </c>
      <c r="M171" s="161" t="s">
        <v>2530</v>
      </c>
      <c r="N171" s="93" t="s">
        <v>2443</v>
      </c>
      <c r="O171" s="141" t="s">
        <v>2444</v>
      </c>
      <c r="P171" s="153"/>
      <c r="Q171" s="162">
        <v>44470.597557870373</v>
      </c>
    </row>
    <row r="172" spans="1:17" s="119" customFormat="1" ht="18" x14ac:dyDescent="0.25">
      <c r="A172" s="141" t="str">
        <f>VLOOKUP(E172,'LISTADO ATM'!$A$2:$C$901,3,0)</f>
        <v>DISTRITO NACIONAL</v>
      </c>
      <c r="B172" s="154" t="s">
        <v>2761</v>
      </c>
      <c r="C172" s="94">
        <v>44470.229097222225</v>
      </c>
      <c r="D172" s="94" t="s">
        <v>2440</v>
      </c>
      <c r="E172" s="156">
        <v>541</v>
      </c>
      <c r="F172" s="154" t="str">
        <f>VLOOKUP(E172,VIP!$A$2:$O16461,2,0)</f>
        <v>DRBR541</v>
      </c>
      <c r="G172" s="141" t="str">
        <f>VLOOKUP(E172,'LISTADO ATM'!$A$2:$B$900,2,0)</f>
        <v xml:space="preserve">ATM Oficina Sambil II </v>
      </c>
      <c r="H172" s="141" t="str">
        <f>VLOOKUP(E172,VIP!$A$2:$O21422,7,FALSE)</f>
        <v>Si</v>
      </c>
      <c r="I172" s="141" t="str">
        <f>VLOOKUP(E172,VIP!$A$2:$O13387,8,FALSE)</f>
        <v>Si</v>
      </c>
      <c r="J172" s="141" t="str">
        <f>VLOOKUP(E172,VIP!$A$2:$O13337,8,FALSE)</f>
        <v>Si</v>
      </c>
      <c r="K172" s="141" t="str">
        <f>VLOOKUP(E172,VIP!$A$2:$O16911,6,0)</f>
        <v>SI</v>
      </c>
      <c r="L172" s="153" t="s">
        <v>2409</v>
      </c>
      <c r="M172" s="161" t="s">
        <v>2530</v>
      </c>
      <c r="N172" s="93" t="s">
        <v>2443</v>
      </c>
      <c r="O172" s="141" t="s">
        <v>2444</v>
      </c>
      <c r="P172" s="153"/>
      <c r="Q172" s="162">
        <v>44470.591944444444</v>
      </c>
    </row>
    <row r="173" spans="1:17" s="119" customFormat="1" ht="18" x14ac:dyDescent="0.25">
      <c r="A173" s="141" t="str">
        <f>VLOOKUP(E173,'LISTADO ATM'!$A$2:$C$901,3,0)</f>
        <v>DISTRITO NACIONAL</v>
      </c>
      <c r="B173" s="154" t="s">
        <v>2752</v>
      </c>
      <c r="C173" s="94">
        <v>44470.029861111114</v>
      </c>
      <c r="D173" s="94" t="s">
        <v>2459</v>
      </c>
      <c r="E173" s="156">
        <v>554</v>
      </c>
      <c r="F173" s="154" t="str">
        <f>VLOOKUP(E173,VIP!$A$2:$O16409,2,0)</f>
        <v>DRBR011</v>
      </c>
      <c r="G173" s="141" t="str">
        <f>VLOOKUP(E173,'LISTADO ATM'!$A$2:$B$900,2,0)</f>
        <v xml:space="preserve">ATM Oficina Isabel La Católica I </v>
      </c>
      <c r="H173" s="141" t="str">
        <f>VLOOKUP(E173,VIP!$A$2:$O21370,7,FALSE)</f>
        <v>Si</v>
      </c>
      <c r="I173" s="141" t="str">
        <f>VLOOKUP(E173,VIP!$A$2:$O13335,8,FALSE)</f>
        <v>Si</v>
      </c>
      <c r="J173" s="141" t="str">
        <f>VLOOKUP(E173,VIP!$A$2:$O13285,8,FALSE)</f>
        <v>Si</v>
      </c>
      <c r="K173" s="141" t="str">
        <f>VLOOKUP(E173,VIP!$A$2:$O16859,6,0)</f>
        <v>NO</v>
      </c>
      <c r="L173" s="153" t="s">
        <v>2409</v>
      </c>
      <c r="M173" s="161" t="s">
        <v>2530</v>
      </c>
      <c r="N173" s="93" t="s">
        <v>2443</v>
      </c>
      <c r="O173" s="141" t="s">
        <v>2699</v>
      </c>
      <c r="P173" s="153"/>
      <c r="Q173" s="162">
        <v>44470.462233796294</v>
      </c>
    </row>
    <row r="174" spans="1:17" s="119" customFormat="1" ht="18" x14ac:dyDescent="0.25">
      <c r="A174" s="141" t="str">
        <f>VLOOKUP(E174,'LISTADO ATM'!$A$2:$C$901,3,0)</f>
        <v>DISTRITO NACIONAL</v>
      </c>
      <c r="B174" s="154" t="s">
        <v>2803</v>
      </c>
      <c r="C174" s="94">
        <v>44470.475023148145</v>
      </c>
      <c r="D174" s="94" t="s">
        <v>2440</v>
      </c>
      <c r="E174" s="156">
        <v>561</v>
      </c>
      <c r="F174" s="154" t="str">
        <f>VLOOKUP(E174,VIP!$A$2:$O16467,2,0)</f>
        <v>DRBR133</v>
      </c>
      <c r="G174" s="141" t="str">
        <f>VLOOKUP(E174,'LISTADO ATM'!$A$2:$B$900,2,0)</f>
        <v xml:space="preserve">ATM Comando Regional P.N. S.D. Este </v>
      </c>
      <c r="H174" s="141" t="str">
        <f>VLOOKUP(E174,VIP!$A$2:$O21428,7,FALSE)</f>
        <v>Si</v>
      </c>
      <c r="I174" s="141" t="str">
        <f>VLOOKUP(E174,VIP!$A$2:$O13393,8,FALSE)</f>
        <v>Si</v>
      </c>
      <c r="J174" s="141" t="str">
        <f>VLOOKUP(E174,VIP!$A$2:$O13343,8,FALSE)</f>
        <v>Si</v>
      </c>
      <c r="K174" s="141" t="str">
        <f>VLOOKUP(E174,VIP!$A$2:$O16917,6,0)</f>
        <v>NO</v>
      </c>
      <c r="L174" s="153" t="s">
        <v>2409</v>
      </c>
      <c r="M174" s="161" t="s">
        <v>2530</v>
      </c>
      <c r="N174" s="93" t="s">
        <v>2443</v>
      </c>
      <c r="O174" s="141" t="s">
        <v>2444</v>
      </c>
      <c r="P174" s="153"/>
      <c r="Q174" s="162">
        <v>44470.592430555553</v>
      </c>
    </row>
    <row r="175" spans="1:17" s="119" customFormat="1" ht="18" x14ac:dyDescent="0.25">
      <c r="A175" s="141" t="str">
        <f>VLOOKUP(E175,'LISTADO ATM'!$A$2:$C$901,3,0)</f>
        <v>NORTE</v>
      </c>
      <c r="B175" s="154" t="s">
        <v>2750</v>
      </c>
      <c r="C175" s="94">
        <v>44470.041562500002</v>
      </c>
      <c r="D175" s="94" t="s">
        <v>2459</v>
      </c>
      <c r="E175" s="156">
        <v>605</v>
      </c>
      <c r="F175" s="154" t="str">
        <f>VLOOKUP(E175,VIP!$A$2:$O16410,2,0)</f>
        <v>DRBR141</v>
      </c>
      <c r="G175" s="141" t="str">
        <f>VLOOKUP(E175,'LISTADO ATM'!$A$2:$B$900,2,0)</f>
        <v xml:space="preserve">ATM Oficina Bonao I </v>
      </c>
      <c r="H175" s="141" t="str">
        <f>VLOOKUP(E175,VIP!$A$2:$O21371,7,FALSE)</f>
        <v>Si</v>
      </c>
      <c r="I175" s="141" t="str">
        <f>VLOOKUP(E175,VIP!$A$2:$O13336,8,FALSE)</f>
        <v>Si</v>
      </c>
      <c r="J175" s="141" t="str">
        <f>VLOOKUP(E175,VIP!$A$2:$O13286,8,FALSE)</f>
        <v>Si</v>
      </c>
      <c r="K175" s="141" t="str">
        <f>VLOOKUP(E175,VIP!$A$2:$O16860,6,0)</f>
        <v>SI</v>
      </c>
      <c r="L175" s="153" t="s">
        <v>2409</v>
      </c>
      <c r="M175" s="161" t="s">
        <v>2530</v>
      </c>
      <c r="N175" s="93" t="s">
        <v>2443</v>
      </c>
      <c r="O175" s="141" t="s">
        <v>2699</v>
      </c>
      <c r="P175" s="153"/>
      <c r="Q175" s="162">
        <v>44470.462800925925</v>
      </c>
    </row>
    <row r="176" spans="1:17" s="119" customFormat="1" ht="18" x14ac:dyDescent="0.25">
      <c r="A176" s="141" t="str">
        <f>VLOOKUP(E176,'LISTADO ATM'!$A$2:$C$901,3,0)</f>
        <v>ESTE</v>
      </c>
      <c r="B176" s="154" t="s">
        <v>2640</v>
      </c>
      <c r="C176" s="94">
        <v>44469.623472222222</v>
      </c>
      <c r="D176" s="94" t="s">
        <v>2440</v>
      </c>
      <c r="E176" s="156">
        <v>609</v>
      </c>
      <c r="F176" s="154" t="str">
        <f>VLOOKUP(E176,VIP!$A$2:$O16391,2,0)</f>
        <v>DRBR120</v>
      </c>
      <c r="G176" s="141" t="str">
        <f>VLOOKUP(E176,'LISTADO ATM'!$A$2:$B$900,2,0)</f>
        <v xml:space="preserve">ATM S/M Jumbo (San Pedro) </v>
      </c>
      <c r="H176" s="141" t="str">
        <f>VLOOKUP(E176,VIP!$A$2:$O21352,7,FALSE)</f>
        <v>Si</v>
      </c>
      <c r="I176" s="141" t="str">
        <f>VLOOKUP(E176,VIP!$A$2:$O13317,8,FALSE)</f>
        <v>Si</v>
      </c>
      <c r="J176" s="141" t="str">
        <f>VLOOKUP(E176,VIP!$A$2:$O13267,8,FALSE)</f>
        <v>Si</v>
      </c>
      <c r="K176" s="141" t="str">
        <f>VLOOKUP(E176,VIP!$A$2:$O16841,6,0)</f>
        <v>NO</v>
      </c>
      <c r="L176" s="153" t="s">
        <v>2409</v>
      </c>
      <c r="M176" s="161" t="s">
        <v>2530</v>
      </c>
      <c r="N176" s="93" t="s">
        <v>2443</v>
      </c>
      <c r="O176" s="141" t="s">
        <v>2444</v>
      </c>
      <c r="P176" s="153"/>
      <c r="Q176" s="162">
        <v>44470.45108796296</v>
      </c>
    </row>
    <row r="177" spans="1:17" s="119" customFormat="1" ht="18" x14ac:dyDescent="0.25">
      <c r="A177" s="141" t="str">
        <f>VLOOKUP(E177,'LISTADO ATM'!$A$2:$C$901,3,0)</f>
        <v>DISTRITO NACIONAL</v>
      </c>
      <c r="B177" s="154" t="s">
        <v>2808</v>
      </c>
      <c r="C177" s="94">
        <v>44470.402083333334</v>
      </c>
      <c r="D177" s="94" t="s">
        <v>2440</v>
      </c>
      <c r="E177" s="156">
        <v>629</v>
      </c>
      <c r="F177" s="154" t="str">
        <f>VLOOKUP(E177,VIP!$A$2:$O16472,2,0)</f>
        <v>DRBR24M</v>
      </c>
      <c r="G177" s="141" t="str">
        <f>VLOOKUP(E177,'LISTADO ATM'!$A$2:$B$900,2,0)</f>
        <v xml:space="preserve">ATM Oficina Americana Independencia I </v>
      </c>
      <c r="H177" s="141" t="str">
        <f>VLOOKUP(E177,VIP!$A$2:$O21433,7,FALSE)</f>
        <v>Si</v>
      </c>
      <c r="I177" s="141" t="str">
        <f>VLOOKUP(E177,VIP!$A$2:$O13398,8,FALSE)</f>
        <v>Si</v>
      </c>
      <c r="J177" s="141" t="str">
        <f>VLOOKUP(E177,VIP!$A$2:$O13348,8,FALSE)</f>
        <v>Si</v>
      </c>
      <c r="K177" s="141" t="str">
        <f>VLOOKUP(E177,VIP!$A$2:$O16922,6,0)</f>
        <v>SI</v>
      </c>
      <c r="L177" s="153" t="s">
        <v>2409</v>
      </c>
      <c r="M177" s="161" t="s">
        <v>2530</v>
      </c>
      <c r="N177" s="93" t="s">
        <v>2443</v>
      </c>
      <c r="O177" s="141" t="s">
        <v>2444</v>
      </c>
      <c r="P177" s="153"/>
      <c r="Q177" s="162">
        <v>44470.598576388889</v>
      </c>
    </row>
    <row r="178" spans="1:17" s="119" customFormat="1" ht="18" x14ac:dyDescent="0.25">
      <c r="A178" s="141" t="str">
        <f>VLOOKUP(E178,'LISTADO ATM'!$A$2:$C$901,3,0)</f>
        <v>NORTE</v>
      </c>
      <c r="B178" s="154" t="s">
        <v>2815</v>
      </c>
      <c r="C178" s="94">
        <v>44470.36928240741</v>
      </c>
      <c r="D178" s="94" t="s">
        <v>2659</v>
      </c>
      <c r="E178" s="156">
        <v>632</v>
      </c>
      <c r="F178" s="154" t="str">
        <f>VLOOKUP(E178,VIP!$A$2:$O16479,2,0)</f>
        <v>DRBR263</v>
      </c>
      <c r="G178" s="141" t="str">
        <f>VLOOKUP(E178,'LISTADO ATM'!$A$2:$B$900,2,0)</f>
        <v xml:space="preserve">ATM Autobanco Gurabo </v>
      </c>
      <c r="H178" s="141" t="str">
        <f>VLOOKUP(E178,VIP!$A$2:$O21440,7,FALSE)</f>
        <v>Si</v>
      </c>
      <c r="I178" s="141" t="str">
        <f>VLOOKUP(E178,VIP!$A$2:$O13405,8,FALSE)</f>
        <v>Si</v>
      </c>
      <c r="J178" s="141" t="str">
        <f>VLOOKUP(E178,VIP!$A$2:$O13355,8,FALSE)</f>
        <v>Si</v>
      </c>
      <c r="K178" s="141" t="str">
        <f>VLOOKUP(E178,VIP!$A$2:$O16929,6,0)</f>
        <v>NO</v>
      </c>
      <c r="L178" s="153" t="s">
        <v>2409</v>
      </c>
      <c r="M178" s="161" t="s">
        <v>2530</v>
      </c>
      <c r="N178" s="93" t="s">
        <v>2443</v>
      </c>
      <c r="O178" s="141" t="s">
        <v>2658</v>
      </c>
      <c r="P178" s="153"/>
      <c r="Q178" s="162">
        <v>44470.598506944443</v>
      </c>
    </row>
    <row r="179" spans="1:17" s="119" customFormat="1" ht="18" x14ac:dyDescent="0.25">
      <c r="A179" s="141" t="str">
        <f>VLOOKUP(E179,'LISTADO ATM'!$A$2:$C$901,3,0)</f>
        <v>DISTRITO NACIONAL</v>
      </c>
      <c r="B179" s="154" t="s">
        <v>2805</v>
      </c>
      <c r="C179" s="94">
        <v>44470.406423611108</v>
      </c>
      <c r="D179" s="94" t="s">
        <v>2440</v>
      </c>
      <c r="E179" s="156">
        <v>697</v>
      </c>
      <c r="F179" s="154" t="str">
        <f>VLOOKUP(E179,VIP!$A$2:$O16469,2,0)</f>
        <v>DRBR697</v>
      </c>
      <c r="G179" s="141" t="str">
        <f>VLOOKUP(E179,'LISTADO ATM'!$A$2:$B$900,2,0)</f>
        <v>ATM Hipermercado Olé Ciudad Juan Bosch</v>
      </c>
      <c r="H179" s="141" t="str">
        <f>VLOOKUP(E179,VIP!$A$2:$O21430,7,FALSE)</f>
        <v>Si</v>
      </c>
      <c r="I179" s="141" t="str">
        <f>VLOOKUP(E179,VIP!$A$2:$O13395,8,FALSE)</f>
        <v>Si</v>
      </c>
      <c r="J179" s="141" t="str">
        <f>VLOOKUP(E179,VIP!$A$2:$O13345,8,FALSE)</f>
        <v>Si</v>
      </c>
      <c r="K179" s="141" t="str">
        <f>VLOOKUP(E179,VIP!$A$2:$O16919,6,0)</f>
        <v>NO</v>
      </c>
      <c r="L179" s="153" t="s">
        <v>2409</v>
      </c>
      <c r="M179" s="161" t="s">
        <v>2530</v>
      </c>
      <c r="N179" s="93" t="s">
        <v>2443</v>
      </c>
      <c r="O179" s="141" t="s">
        <v>2444</v>
      </c>
      <c r="P179" s="153"/>
      <c r="Q179" s="162">
        <v>44470.522696759261</v>
      </c>
    </row>
    <row r="180" spans="1:17" s="119" customFormat="1" ht="18" x14ac:dyDescent="0.25">
      <c r="A180" s="141" t="str">
        <f>VLOOKUP(E180,'LISTADO ATM'!$A$2:$C$901,3,0)</f>
        <v>NORTE</v>
      </c>
      <c r="B180" s="154" t="s">
        <v>2793</v>
      </c>
      <c r="C180" s="94">
        <v>44470.324918981481</v>
      </c>
      <c r="D180" s="94" t="s">
        <v>2459</v>
      </c>
      <c r="E180" s="156">
        <v>712</v>
      </c>
      <c r="F180" s="154" t="str">
        <f>VLOOKUP(E180,VIP!$A$2:$O16463,2,0)</f>
        <v>DRBR128</v>
      </c>
      <c r="G180" s="141" t="str">
        <f>VLOOKUP(E180,'LISTADO ATM'!$A$2:$B$900,2,0)</f>
        <v xml:space="preserve">ATM Oficina Imbert </v>
      </c>
      <c r="H180" s="141" t="str">
        <f>VLOOKUP(E180,VIP!$A$2:$O21424,7,FALSE)</f>
        <v>Si</v>
      </c>
      <c r="I180" s="141" t="str">
        <f>VLOOKUP(E180,VIP!$A$2:$O13389,8,FALSE)</f>
        <v>Si</v>
      </c>
      <c r="J180" s="141" t="str">
        <f>VLOOKUP(E180,VIP!$A$2:$O13339,8,FALSE)</f>
        <v>Si</v>
      </c>
      <c r="K180" s="141" t="str">
        <f>VLOOKUP(E180,VIP!$A$2:$O16913,6,0)</f>
        <v>SI</v>
      </c>
      <c r="L180" s="153" t="s">
        <v>2409</v>
      </c>
      <c r="M180" s="161" t="s">
        <v>2530</v>
      </c>
      <c r="N180" s="93" t="s">
        <v>2443</v>
      </c>
      <c r="O180" s="141" t="s">
        <v>2612</v>
      </c>
      <c r="P180" s="153"/>
      <c r="Q180" s="162">
        <v>44470.59175925926</v>
      </c>
    </row>
    <row r="181" spans="1:17" s="119" customFormat="1" ht="18" x14ac:dyDescent="0.25">
      <c r="A181" s="141" t="str">
        <f>VLOOKUP(E181,'LISTADO ATM'!$A$2:$C$901,3,0)</f>
        <v>DISTRITO NACIONAL</v>
      </c>
      <c r="B181" s="154" t="s">
        <v>2804</v>
      </c>
      <c r="C181" s="94">
        <v>44470.407951388886</v>
      </c>
      <c r="D181" s="94" t="s">
        <v>2459</v>
      </c>
      <c r="E181" s="156">
        <v>713</v>
      </c>
      <c r="F181" s="154" t="str">
        <f>VLOOKUP(E181,VIP!$A$2:$O16468,2,0)</f>
        <v>DRBR016</v>
      </c>
      <c r="G181" s="141" t="str">
        <f>VLOOKUP(E181,'LISTADO ATM'!$A$2:$B$900,2,0)</f>
        <v xml:space="preserve">ATM Oficina Las Américas </v>
      </c>
      <c r="H181" s="141" t="str">
        <f>VLOOKUP(E181,VIP!$A$2:$O21429,7,FALSE)</f>
        <v>Si</v>
      </c>
      <c r="I181" s="141" t="str">
        <f>VLOOKUP(E181,VIP!$A$2:$O13394,8,FALSE)</f>
        <v>Si</v>
      </c>
      <c r="J181" s="141" t="str">
        <f>VLOOKUP(E181,VIP!$A$2:$O13344,8,FALSE)</f>
        <v>Si</v>
      </c>
      <c r="K181" s="141" t="str">
        <f>VLOOKUP(E181,VIP!$A$2:$O16918,6,0)</f>
        <v>NO</v>
      </c>
      <c r="L181" s="153" t="s">
        <v>2409</v>
      </c>
      <c r="M181" s="161" t="s">
        <v>2530</v>
      </c>
      <c r="N181" s="93" t="s">
        <v>2443</v>
      </c>
      <c r="O181" s="141" t="s">
        <v>2612</v>
      </c>
      <c r="P181" s="153"/>
      <c r="Q181" s="162">
        <v>44470.592662037037</v>
      </c>
    </row>
    <row r="182" spans="1:17" s="119" customFormat="1" ht="18" x14ac:dyDescent="0.25">
      <c r="A182" s="141" t="str">
        <f>VLOOKUP(E182,'LISTADO ATM'!$A$2:$C$901,3,0)</f>
        <v>NORTE</v>
      </c>
      <c r="B182" s="154" t="s">
        <v>2680</v>
      </c>
      <c r="C182" s="94">
        <v>44469.77752314815</v>
      </c>
      <c r="D182" s="94" t="s">
        <v>2459</v>
      </c>
      <c r="E182" s="156">
        <v>716</v>
      </c>
      <c r="F182" s="154" t="str">
        <f>VLOOKUP(E182,VIP!$A$2:$O16446,2,0)</f>
        <v>DRBR340</v>
      </c>
      <c r="G182" s="141" t="str">
        <f>VLOOKUP(E182,'LISTADO ATM'!$A$2:$B$900,2,0)</f>
        <v xml:space="preserve">ATM Oficina Zona Franca (Santiago) </v>
      </c>
      <c r="H182" s="141" t="str">
        <f>VLOOKUP(E182,VIP!$A$2:$O21407,7,FALSE)</f>
        <v>Si</v>
      </c>
      <c r="I182" s="141" t="str">
        <f>VLOOKUP(E182,VIP!$A$2:$O13372,8,FALSE)</f>
        <v>Si</v>
      </c>
      <c r="J182" s="141" t="str">
        <f>VLOOKUP(E182,VIP!$A$2:$O13322,8,FALSE)</f>
        <v>Si</v>
      </c>
      <c r="K182" s="141" t="str">
        <f>VLOOKUP(E182,VIP!$A$2:$O16896,6,0)</f>
        <v>SI</v>
      </c>
      <c r="L182" s="153" t="s">
        <v>2409</v>
      </c>
      <c r="M182" s="161" t="s">
        <v>2530</v>
      </c>
      <c r="N182" s="93" t="s">
        <v>2443</v>
      </c>
      <c r="O182" s="141" t="s">
        <v>2699</v>
      </c>
      <c r="P182" s="153"/>
      <c r="Q182" s="162">
        <v>44470.582083333335</v>
      </c>
    </row>
    <row r="183" spans="1:17" s="119" customFormat="1" ht="18" x14ac:dyDescent="0.25">
      <c r="A183" s="141" t="str">
        <f>VLOOKUP(E183,'LISTADO ATM'!$A$2:$C$901,3,0)</f>
        <v>DISTRITO NACIONAL</v>
      </c>
      <c r="B183" s="154" t="s">
        <v>2629</v>
      </c>
      <c r="C183" s="94">
        <v>44469.43891203704</v>
      </c>
      <c r="D183" s="94" t="s">
        <v>2440</v>
      </c>
      <c r="E183" s="156">
        <v>721</v>
      </c>
      <c r="F183" s="154" t="str">
        <f>VLOOKUP(E183,VIP!$A$2:$O16390,2,0)</f>
        <v>DRBR23A</v>
      </c>
      <c r="G183" s="141" t="str">
        <f>VLOOKUP(E183,'LISTADO ATM'!$A$2:$B$900,2,0)</f>
        <v xml:space="preserve">ATM Oficina Charles de Gaulle II </v>
      </c>
      <c r="H183" s="141" t="str">
        <f>VLOOKUP(E183,VIP!$A$2:$O21351,7,FALSE)</f>
        <v>Si</v>
      </c>
      <c r="I183" s="141" t="str">
        <f>VLOOKUP(E183,VIP!$A$2:$O13316,8,FALSE)</f>
        <v>Si</v>
      </c>
      <c r="J183" s="141" t="str">
        <f>VLOOKUP(E183,VIP!$A$2:$O13266,8,FALSE)</f>
        <v>Si</v>
      </c>
      <c r="K183" s="141" t="str">
        <f>VLOOKUP(E183,VIP!$A$2:$O16840,6,0)</f>
        <v>NO</v>
      </c>
      <c r="L183" s="153" t="s">
        <v>2409</v>
      </c>
      <c r="M183" s="161" t="s">
        <v>2530</v>
      </c>
      <c r="N183" s="93" t="s">
        <v>2443</v>
      </c>
      <c r="O183" s="141" t="s">
        <v>2444</v>
      </c>
      <c r="P183" s="153"/>
      <c r="Q183" s="162">
        <v>44470.450219907405</v>
      </c>
    </row>
    <row r="184" spans="1:17" s="119" customFormat="1" ht="18" x14ac:dyDescent="0.25">
      <c r="A184" s="141" t="str">
        <f>VLOOKUP(E184,'LISTADO ATM'!$A$2:$C$901,3,0)</f>
        <v>DISTRITO NACIONAL</v>
      </c>
      <c r="B184" s="154" t="s">
        <v>2681</v>
      </c>
      <c r="C184" s="94">
        <v>44469.779224537036</v>
      </c>
      <c r="D184" s="94" t="s">
        <v>2459</v>
      </c>
      <c r="E184" s="156">
        <v>722</v>
      </c>
      <c r="F184" s="154" t="str">
        <f>VLOOKUP(E184,VIP!$A$2:$O16401,2,0)</f>
        <v>DRBR393</v>
      </c>
      <c r="G184" s="141" t="str">
        <f>VLOOKUP(E184,'LISTADO ATM'!$A$2:$B$900,2,0)</f>
        <v xml:space="preserve">ATM Oficina Charles de Gaulle III </v>
      </c>
      <c r="H184" s="141" t="str">
        <f>VLOOKUP(E184,VIP!$A$2:$O21362,7,FALSE)</f>
        <v>Si</v>
      </c>
      <c r="I184" s="141" t="str">
        <f>VLOOKUP(E184,VIP!$A$2:$O13327,8,FALSE)</f>
        <v>Si</v>
      </c>
      <c r="J184" s="141" t="str">
        <f>VLOOKUP(E184,VIP!$A$2:$O13277,8,FALSE)</f>
        <v>Si</v>
      </c>
      <c r="K184" s="141" t="str">
        <f>VLOOKUP(E184,VIP!$A$2:$O16851,6,0)</f>
        <v>SI</v>
      </c>
      <c r="L184" s="153" t="s">
        <v>2409</v>
      </c>
      <c r="M184" s="161" t="s">
        <v>2530</v>
      </c>
      <c r="N184" s="93" t="s">
        <v>2443</v>
      </c>
      <c r="O184" s="141" t="s">
        <v>2699</v>
      </c>
      <c r="P184" s="153"/>
      <c r="Q184" s="162">
        <v>44470.453460648147</v>
      </c>
    </row>
    <row r="185" spans="1:17" s="119" customFormat="1" ht="18" x14ac:dyDescent="0.25">
      <c r="A185" s="141" t="str">
        <f>VLOOKUP(E185,'LISTADO ATM'!$A$2:$C$901,3,0)</f>
        <v>NORTE</v>
      </c>
      <c r="B185" s="154" t="s">
        <v>2763</v>
      </c>
      <c r="C185" s="94">
        <v>44470.224745370368</v>
      </c>
      <c r="D185" s="94" t="s">
        <v>2659</v>
      </c>
      <c r="E185" s="156">
        <v>741</v>
      </c>
      <c r="F185" s="154" t="str">
        <f>VLOOKUP(E185,VIP!$A$2:$O16414,2,0)</f>
        <v>DRBR460</v>
      </c>
      <c r="G185" s="141" t="str">
        <f>VLOOKUP(E185,'LISTADO ATM'!$A$2:$B$900,2,0)</f>
        <v>ATM CURNE UASD San Francisco de Macorís</v>
      </c>
      <c r="H185" s="141" t="str">
        <f>VLOOKUP(E185,VIP!$A$2:$O21375,7,FALSE)</f>
        <v>Si</v>
      </c>
      <c r="I185" s="141" t="str">
        <f>VLOOKUP(E185,VIP!$A$2:$O13340,8,FALSE)</f>
        <v>Si</v>
      </c>
      <c r="J185" s="141" t="str">
        <f>VLOOKUP(E185,VIP!$A$2:$O13290,8,FALSE)</f>
        <v>Si</v>
      </c>
      <c r="K185" s="141" t="str">
        <f>VLOOKUP(E185,VIP!$A$2:$O16864,6,0)</f>
        <v>NO</v>
      </c>
      <c r="L185" s="153" t="s">
        <v>2409</v>
      </c>
      <c r="M185" s="161" t="s">
        <v>2530</v>
      </c>
      <c r="N185" s="93" t="s">
        <v>2443</v>
      </c>
      <c r="O185" s="141" t="s">
        <v>2658</v>
      </c>
      <c r="P185" s="153"/>
      <c r="Q185" s="162">
        <v>44470.461331018516</v>
      </c>
    </row>
    <row r="186" spans="1:17" s="119" customFormat="1" ht="18" x14ac:dyDescent="0.25">
      <c r="A186" s="141" t="str">
        <f>VLOOKUP(E186,'LISTADO ATM'!$A$2:$C$901,3,0)</f>
        <v>ESTE</v>
      </c>
      <c r="B186" s="154" t="s">
        <v>2783</v>
      </c>
      <c r="C186" s="94">
        <v>44470.172488425924</v>
      </c>
      <c r="D186" s="94" t="s">
        <v>2459</v>
      </c>
      <c r="E186" s="156">
        <v>772</v>
      </c>
      <c r="F186" s="154" t="str">
        <f>VLOOKUP(E186,VIP!$A$2:$O16412,2,0)</f>
        <v>DRBR215</v>
      </c>
      <c r="G186" s="141" t="str">
        <f>VLOOKUP(E186,'LISTADO ATM'!$A$2:$B$900,2,0)</f>
        <v xml:space="preserve">ATM UNP Yamasá </v>
      </c>
      <c r="H186" s="141" t="str">
        <f>VLOOKUP(E186,VIP!$A$2:$O21373,7,FALSE)</f>
        <v>Si</v>
      </c>
      <c r="I186" s="141" t="str">
        <f>VLOOKUP(E186,VIP!$A$2:$O13338,8,FALSE)</f>
        <v>Si</v>
      </c>
      <c r="J186" s="141" t="str">
        <f>VLOOKUP(E186,VIP!$A$2:$O13288,8,FALSE)</f>
        <v>Si</v>
      </c>
      <c r="K186" s="141" t="str">
        <f>VLOOKUP(E186,VIP!$A$2:$O16862,6,0)</f>
        <v>NO</v>
      </c>
      <c r="L186" s="153" t="s">
        <v>2409</v>
      </c>
      <c r="M186" s="161" t="s">
        <v>2530</v>
      </c>
      <c r="N186" s="93" t="s">
        <v>2443</v>
      </c>
      <c r="O186" s="141" t="s">
        <v>2612</v>
      </c>
      <c r="P186" s="153"/>
      <c r="Q186" s="162">
        <v>44470.470266203702</v>
      </c>
    </row>
    <row r="187" spans="1:17" s="119" customFormat="1" ht="18" x14ac:dyDescent="0.25">
      <c r="A187" s="141" t="str">
        <f>VLOOKUP(E187,'LISTADO ATM'!$A$2:$C$901,3,0)</f>
        <v>SUR</v>
      </c>
      <c r="B187" s="154" t="s">
        <v>2675</v>
      </c>
      <c r="C187" s="94">
        <v>44469.76599537037</v>
      </c>
      <c r="D187" s="94" t="s">
        <v>2459</v>
      </c>
      <c r="E187" s="156">
        <v>780</v>
      </c>
      <c r="F187" s="154" t="str">
        <f>VLOOKUP(E187,VIP!$A$2:$O16398,2,0)</f>
        <v>DRBR041</v>
      </c>
      <c r="G187" s="141" t="str">
        <f>VLOOKUP(E187,'LISTADO ATM'!$A$2:$B$900,2,0)</f>
        <v xml:space="preserve">ATM Oficina Barahona I </v>
      </c>
      <c r="H187" s="141" t="str">
        <f>VLOOKUP(E187,VIP!$A$2:$O21359,7,FALSE)</f>
        <v>Si</v>
      </c>
      <c r="I187" s="141" t="str">
        <f>VLOOKUP(E187,VIP!$A$2:$O13324,8,FALSE)</f>
        <v>Si</v>
      </c>
      <c r="J187" s="141" t="str">
        <f>VLOOKUP(E187,VIP!$A$2:$O13274,8,FALSE)</f>
        <v>Si</v>
      </c>
      <c r="K187" s="141" t="str">
        <f>VLOOKUP(E187,VIP!$A$2:$O16848,6,0)</f>
        <v>SI</v>
      </c>
      <c r="L187" s="153" t="s">
        <v>2409</v>
      </c>
      <c r="M187" s="161" t="s">
        <v>2530</v>
      </c>
      <c r="N187" s="93" t="s">
        <v>2443</v>
      </c>
      <c r="O187" s="141" t="s">
        <v>2699</v>
      </c>
      <c r="P187" s="153"/>
      <c r="Q187" s="162">
        <v>44470.455277777779</v>
      </c>
    </row>
    <row r="188" spans="1:17" s="119" customFormat="1" ht="18" x14ac:dyDescent="0.25">
      <c r="A188" s="141" t="str">
        <f>VLOOKUP(E188,'LISTADO ATM'!$A$2:$C$901,3,0)</f>
        <v>SUR</v>
      </c>
      <c r="B188" s="154" t="s">
        <v>2669</v>
      </c>
      <c r="C188" s="94">
        <v>44469.755312499998</v>
      </c>
      <c r="D188" s="94" t="s">
        <v>2440</v>
      </c>
      <c r="E188" s="156">
        <v>783</v>
      </c>
      <c r="F188" s="154" t="str">
        <f>VLOOKUP(E188,VIP!$A$2:$O16395,2,0)</f>
        <v>DRBR303</v>
      </c>
      <c r="G188" s="141" t="str">
        <f>VLOOKUP(E188,'LISTADO ATM'!$A$2:$B$900,2,0)</f>
        <v xml:space="preserve">ATM Autobanco Alfa y Omega (Barahona) </v>
      </c>
      <c r="H188" s="141" t="str">
        <f>VLOOKUP(E188,VIP!$A$2:$O21356,7,FALSE)</f>
        <v>Si</v>
      </c>
      <c r="I188" s="141" t="str">
        <f>VLOOKUP(E188,VIP!$A$2:$O13321,8,FALSE)</f>
        <v>Si</v>
      </c>
      <c r="J188" s="141" t="str">
        <f>VLOOKUP(E188,VIP!$A$2:$O13271,8,FALSE)</f>
        <v>Si</v>
      </c>
      <c r="K188" s="141" t="str">
        <f>VLOOKUP(E188,VIP!$A$2:$O16845,6,0)</f>
        <v>NO</v>
      </c>
      <c r="L188" s="153" t="s">
        <v>2409</v>
      </c>
      <c r="M188" s="161" t="s">
        <v>2530</v>
      </c>
      <c r="N188" s="93" t="s">
        <v>2443</v>
      </c>
      <c r="O188" s="141" t="s">
        <v>2444</v>
      </c>
      <c r="P188" s="153"/>
      <c r="Q188" s="162">
        <v>44470.455127314817</v>
      </c>
    </row>
    <row r="189" spans="1:17" s="119" customFormat="1" ht="18" x14ac:dyDescent="0.25">
      <c r="A189" s="141" t="str">
        <f>VLOOKUP(E189,'LISTADO ATM'!$A$2:$C$901,3,0)</f>
        <v>DISTRITO NACIONAL</v>
      </c>
      <c r="B189" s="154" t="s">
        <v>2672</v>
      </c>
      <c r="C189" s="94">
        <v>44469.761874999997</v>
      </c>
      <c r="D189" s="94" t="s">
        <v>2440</v>
      </c>
      <c r="E189" s="156">
        <v>815</v>
      </c>
      <c r="F189" s="154" t="str">
        <f>VLOOKUP(E189,VIP!$A$2:$O16444,2,0)</f>
        <v>DRBR24A</v>
      </c>
      <c r="G189" s="141" t="str">
        <f>VLOOKUP(E189,'LISTADO ATM'!$A$2:$B$900,2,0)</f>
        <v xml:space="preserve">ATM Oficina Atalaya del Mar </v>
      </c>
      <c r="H189" s="141" t="str">
        <f>VLOOKUP(E189,VIP!$A$2:$O21405,7,FALSE)</f>
        <v>Si</v>
      </c>
      <c r="I189" s="141" t="str">
        <f>VLOOKUP(E189,VIP!$A$2:$O13370,8,FALSE)</f>
        <v>Si</v>
      </c>
      <c r="J189" s="141" t="str">
        <f>VLOOKUP(E189,VIP!$A$2:$O13320,8,FALSE)</f>
        <v>Si</v>
      </c>
      <c r="K189" s="141" t="str">
        <f>VLOOKUP(E189,VIP!$A$2:$O16894,6,0)</f>
        <v>SI</v>
      </c>
      <c r="L189" s="153" t="s">
        <v>2409</v>
      </c>
      <c r="M189" s="161" t="s">
        <v>2530</v>
      </c>
      <c r="N189" s="93" t="s">
        <v>2443</v>
      </c>
      <c r="O189" s="141" t="s">
        <v>2444</v>
      </c>
      <c r="P189" s="153"/>
      <c r="Q189" s="162">
        <v>44470.586828703701</v>
      </c>
    </row>
    <row r="190" spans="1:17" s="119" customFormat="1" ht="18" x14ac:dyDescent="0.25">
      <c r="A190" s="141" t="str">
        <f>VLOOKUP(E190,'LISTADO ATM'!$A$2:$C$901,3,0)</f>
        <v>DISTRITO NACIONAL</v>
      </c>
      <c r="B190" s="154" t="s">
        <v>2703</v>
      </c>
      <c r="C190" s="94">
        <v>44469.913784722223</v>
      </c>
      <c r="D190" s="94" t="s">
        <v>2440</v>
      </c>
      <c r="E190" s="156">
        <v>823</v>
      </c>
      <c r="F190" s="154" t="str">
        <f>VLOOKUP(E190,VIP!$A$2:$O16452,2,0)</f>
        <v>DRBR823</v>
      </c>
      <c r="G190" s="141" t="str">
        <f>VLOOKUP(E190,'LISTADO ATM'!$A$2:$B$900,2,0)</f>
        <v xml:space="preserve">ATM UNP El Carril (Haina) </v>
      </c>
      <c r="H190" s="141" t="str">
        <f>VLOOKUP(E190,VIP!$A$2:$O21413,7,FALSE)</f>
        <v>Si</v>
      </c>
      <c r="I190" s="141" t="str">
        <f>VLOOKUP(E190,VIP!$A$2:$O13378,8,FALSE)</f>
        <v>Si</v>
      </c>
      <c r="J190" s="141" t="str">
        <f>VLOOKUP(E190,VIP!$A$2:$O13328,8,FALSE)</f>
        <v>Si</v>
      </c>
      <c r="K190" s="141" t="str">
        <f>VLOOKUP(E190,VIP!$A$2:$O16902,6,0)</f>
        <v>NO</v>
      </c>
      <c r="L190" s="153" t="s">
        <v>2409</v>
      </c>
      <c r="M190" s="161" t="s">
        <v>2530</v>
      </c>
      <c r="N190" s="93" t="s">
        <v>2443</v>
      </c>
      <c r="O190" s="141" t="s">
        <v>2444</v>
      </c>
      <c r="P190" s="153"/>
      <c r="Q190" s="162">
        <v>44470.586006944446</v>
      </c>
    </row>
    <row r="191" spans="1:17" s="119" customFormat="1" ht="18" x14ac:dyDescent="0.25">
      <c r="A191" s="141" t="str">
        <f>VLOOKUP(E191,'LISTADO ATM'!$A$2:$C$901,3,0)</f>
        <v>ESTE</v>
      </c>
      <c r="B191" s="154" t="s">
        <v>2665</v>
      </c>
      <c r="C191" s="94">
        <v>44469.689050925925</v>
      </c>
      <c r="D191" s="94" t="s">
        <v>2440</v>
      </c>
      <c r="E191" s="156">
        <v>843</v>
      </c>
      <c r="F191" s="154" t="str">
        <f>VLOOKUP(E191,VIP!$A$2:$O16393,2,0)</f>
        <v>DRBR843</v>
      </c>
      <c r="G191" s="141" t="str">
        <f>VLOOKUP(E191,'LISTADO ATM'!$A$2:$B$900,2,0)</f>
        <v xml:space="preserve">ATM Oficina Romana Centro </v>
      </c>
      <c r="H191" s="141" t="str">
        <f>VLOOKUP(E191,VIP!$A$2:$O21354,7,FALSE)</f>
        <v>Si</v>
      </c>
      <c r="I191" s="141" t="str">
        <f>VLOOKUP(E191,VIP!$A$2:$O13319,8,FALSE)</f>
        <v>Si</v>
      </c>
      <c r="J191" s="141" t="str">
        <f>VLOOKUP(E191,VIP!$A$2:$O13269,8,FALSE)</f>
        <v>Si</v>
      </c>
      <c r="K191" s="141" t="str">
        <f>VLOOKUP(E191,VIP!$A$2:$O16843,6,0)</f>
        <v>NO</v>
      </c>
      <c r="L191" s="153" t="s">
        <v>2409</v>
      </c>
      <c r="M191" s="161" t="s">
        <v>2530</v>
      </c>
      <c r="N191" s="93" t="s">
        <v>2443</v>
      </c>
      <c r="O191" s="141" t="s">
        <v>2444</v>
      </c>
      <c r="P191" s="153"/>
      <c r="Q191" s="162">
        <v>44470.453703703701</v>
      </c>
    </row>
    <row r="192" spans="1:17" s="119" customFormat="1" ht="18" x14ac:dyDescent="0.25">
      <c r="A192" s="141" t="str">
        <f>VLOOKUP(E192,'LISTADO ATM'!$A$2:$C$901,3,0)</f>
        <v>DISTRITO NACIONAL</v>
      </c>
      <c r="B192" s="154" t="s">
        <v>2637</v>
      </c>
      <c r="C192" s="94">
        <v>44469.633090277777</v>
      </c>
      <c r="D192" s="94" t="s">
        <v>2459</v>
      </c>
      <c r="E192" s="156">
        <v>911</v>
      </c>
      <c r="F192" s="154" t="str">
        <f>VLOOKUP(E192,VIP!$A$2:$O16392,2,0)</f>
        <v>DRBR911</v>
      </c>
      <c r="G192" s="141" t="str">
        <f>VLOOKUP(E192,'LISTADO ATM'!$A$2:$B$900,2,0)</f>
        <v xml:space="preserve">ATM Oficina Venezuela II </v>
      </c>
      <c r="H192" s="141" t="str">
        <f>VLOOKUP(E192,VIP!$A$2:$O21353,7,FALSE)</f>
        <v>Si</v>
      </c>
      <c r="I192" s="141" t="str">
        <f>VLOOKUP(E192,VIP!$A$2:$O13318,8,FALSE)</f>
        <v>Si</v>
      </c>
      <c r="J192" s="141" t="str">
        <f>VLOOKUP(E192,VIP!$A$2:$O13268,8,FALSE)</f>
        <v>Si</v>
      </c>
      <c r="K192" s="141" t="str">
        <f>VLOOKUP(E192,VIP!$A$2:$O16842,6,0)</f>
        <v>SI</v>
      </c>
      <c r="L192" s="153" t="s">
        <v>2409</v>
      </c>
      <c r="M192" s="161" t="s">
        <v>2530</v>
      </c>
      <c r="N192" s="93" t="s">
        <v>2443</v>
      </c>
      <c r="O192" s="141" t="s">
        <v>2612</v>
      </c>
      <c r="P192" s="153"/>
      <c r="Q192" s="162">
        <v>44470.451516203706</v>
      </c>
    </row>
    <row r="193" spans="1:17" s="119" customFormat="1" ht="18" x14ac:dyDescent="0.25">
      <c r="A193" s="141" t="str">
        <f>VLOOKUP(E193,'LISTADO ATM'!$A$2:$C$901,3,0)</f>
        <v>ESTE</v>
      </c>
      <c r="B193" s="154" t="s">
        <v>2705</v>
      </c>
      <c r="C193" s="94">
        <v>44469.91814814815</v>
      </c>
      <c r="D193" s="94" t="s">
        <v>2459</v>
      </c>
      <c r="E193" s="156">
        <v>912</v>
      </c>
      <c r="F193" s="154" t="str">
        <f>VLOOKUP(E193,VIP!$A$2:$O16403,2,0)</f>
        <v>DRBR973</v>
      </c>
      <c r="G193" s="141" t="str">
        <f>VLOOKUP(E193,'LISTADO ATM'!$A$2:$B$900,2,0)</f>
        <v xml:space="preserve">ATM Oficina San Pedro II </v>
      </c>
      <c r="H193" s="141" t="str">
        <f>VLOOKUP(E193,VIP!$A$2:$O21364,7,FALSE)</f>
        <v>Si</v>
      </c>
      <c r="I193" s="141" t="str">
        <f>VLOOKUP(E193,VIP!$A$2:$O13329,8,FALSE)</f>
        <v>Si</v>
      </c>
      <c r="J193" s="141" t="str">
        <f>VLOOKUP(E193,VIP!$A$2:$O13279,8,FALSE)</f>
        <v>Si</v>
      </c>
      <c r="K193" s="141" t="str">
        <f>VLOOKUP(E193,VIP!$A$2:$O16853,6,0)</f>
        <v>SI</v>
      </c>
      <c r="L193" s="153" t="s">
        <v>2409</v>
      </c>
      <c r="M193" s="161" t="s">
        <v>2530</v>
      </c>
      <c r="N193" s="93" t="s">
        <v>2443</v>
      </c>
      <c r="O193" s="141" t="s">
        <v>2699</v>
      </c>
      <c r="P193" s="153"/>
      <c r="Q193" s="162">
        <v>44470.459560185183</v>
      </c>
    </row>
    <row r="194" spans="1:17" s="119" customFormat="1" ht="18" x14ac:dyDescent="0.25">
      <c r="A194" s="141" t="str">
        <f>VLOOKUP(E194,'LISTADO ATM'!$A$2:$C$901,3,0)</f>
        <v>NORTE</v>
      </c>
      <c r="B194" s="154" t="s">
        <v>2765</v>
      </c>
      <c r="C194" s="94">
        <v>44470.216643518521</v>
      </c>
      <c r="D194" s="94" t="s">
        <v>2659</v>
      </c>
      <c r="E194" s="156">
        <v>941</v>
      </c>
      <c r="F194" s="154" t="str">
        <f>VLOOKUP(E194,VIP!$A$2:$O16460,2,0)</f>
        <v>DRBR941</v>
      </c>
      <c r="G194" s="141" t="str">
        <f>VLOOKUP(E194,'LISTADO ATM'!$A$2:$B$900,2,0)</f>
        <v xml:space="preserve">ATM Estación Next (Puerto Plata) </v>
      </c>
      <c r="H194" s="141" t="str">
        <f>VLOOKUP(E194,VIP!$A$2:$O21421,7,FALSE)</f>
        <v>Si</v>
      </c>
      <c r="I194" s="141" t="str">
        <f>VLOOKUP(E194,VIP!$A$2:$O13386,8,FALSE)</f>
        <v>Si</v>
      </c>
      <c r="J194" s="141" t="str">
        <f>VLOOKUP(E194,VIP!$A$2:$O13336,8,FALSE)</f>
        <v>Si</v>
      </c>
      <c r="K194" s="141" t="str">
        <f>VLOOKUP(E194,VIP!$A$2:$O16910,6,0)</f>
        <v>NO</v>
      </c>
      <c r="L194" s="153" t="s">
        <v>2409</v>
      </c>
      <c r="M194" s="161" t="s">
        <v>2530</v>
      </c>
      <c r="N194" s="93" t="s">
        <v>2443</v>
      </c>
      <c r="O194" s="141" t="s">
        <v>2658</v>
      </c>
      <c r="P194" s="153"/>
      <c r="Q194" s="162">
        <v>44470.57953703704</v>
      </c>
    </row>
    <row r="195" spans="1:17" s="119" customFormat="1" ht="18" x14ac:dyDescent="0.25">
      <c r="A195" s="141" t="str">
        <f>VLOOKUP(E195,'LISTADO ATM'!$A$2:$C$901,3,0)</f>
        <v>ESTE</v>
      </c>
      <c r="B195" s="154" t="s">
        <v>2749</v>
      </c>
      <c r="C195" s="94">
        <v>44470.042986111112</v>
      </c>
      <c r="D195" s="94" t="s">
        <v>2440</v>
      </c>
      <c r="E195" s="156">
        <v>963</v>
      </c>
      <c r="F195" s="154" t="str">
        <f>VLOOKUP(E195,VIP!$A$2:$O16411,2,0)</f>
        <v>DRBR963</v>
      </c>
      <c r="G195" s="141" t="str">
        <f>VLOOKUP(E195,'LISTADO ATM'!$A$2:$B$900,2,0)</f>
        <v xml:space="preserve">ATM Multiplaza La Romana </v>
      </c>
      <c r="H195" s="141" t="str">
        <f>VLOOKUP(E195,VIP!$A$2:$O21372,7,FALSE)</f>
        <v>Si</v>
      </c>
      <c r="I195" s="141" t="str">
        <f>VLOOKUP(E195,VIP!$A$2:$O13337,8,FALSE)</f>
        <v>Si</v>
      </c>
      <c r="J195" s="141" t="str">
        <f>VLOOKUP(E195,VIP!$A$2:$O13287,8,FALSE)</f>
        <v>Si</v>
      </c>
      <c r="K195" s="141" t="str">
        <f>VLOOKUP(E195,VIP!$A$2:$O16861,6,0)</f>
        <v>NO</v>
      </c>
      <c r="L195" s="153" t="s">
        <v>2409</v>
      </c>
      <c r="M195" s="161" t="s">
        <v>2530</v>
      </c>
      <c r="N195" s="93" t="s">
        <v>2443</v>
      </c>
      <c r="O195" s="141" t="s">
        <v>2444</v>
      </c>
      <c r="P195" s="153"/>
      <c r="Q195" s="162">
        <v>44470.469953703701</v>
      </c>
    </row>
    <row r="196" spans="1:17" s="119" customFormat="1" ht="18" x14ac:dyDescent="0.25">
      <c r="A196" s="141" t="str">
        <f>VLOOKUP(E196,'LISTADO ATM'!$A$2:$C$901,3,0)</f>
        <v>SUR</v>
      </c>
      <c r="B196" s="154" t="s">
        <v>2811</v>
      </c>
      <c r="C196" s="94">
        <v>44470.398541666669</v>
      </c>
      <c r="D196" s="94" t="s">
        <v>2459</v>
      </c>
      <c r="E196" s="156">
        <v>984</v>
      </c>
      <c r="F196" s="154" t="str">
        <f>VLOOKUP(E196,VIP!$A$2:$O16475,2,0)</f>
        <v>DRBR984</v>
      </c>
      <c r="G196" s="141" t="str">
        <f>VLOOKUP(E196,'LISTADO ATM'!$A$2:$B$900,2,0)</f>
        <v xml:space="preserve">ATM Oficina Neiba II </v>
      </c>
      <c r="H196" s="141" t="str">
        <f>VLOOKUP(E196,VIP!$A$2:$O21436,7,FALSE)</f>
        <v>Si</v>
      </c>
      <c r="I196" s="141" t="str">
        <f>VLOOKUP(E196,VIP!$A$2:$O13401,8,FALSE)</f>
        <v>Si</v>
      </c>
      <c r="J196" s="141" t="str">
        <f>VLOOKUP(E196,VIP!$A$2:$O13351,8,FALSE)</f>
        <v>Si</v>
      </c>
      <c r="K196" s="141" t="str">
        <f>VLOOKUP(E196,VIP!$A$2:$O16925,6,0)</f>
        <v>NO</v>
      </c>
      <c r="L196" s="153" t="s">
        <v>2409</v>
      </c>
      <c r="M196" s="161" t="s">
        <v>2530</v>
      </c>
      <c r="N196" s="93" t="s">
        <v>2443</v>
      </c>
      <c r="O196" s="141" t="s">
        <v>2612</v>
      </c>
      <c r="P196" s="153"/>
      <c r="Q196" s="162">
        <v>44470.598715277774</v>
      </c>
    </row>
    <row r="197" spans="1:17" s="119" customFormat="1" ht="18" x14ac:dyDescent="0.25">
      <c r="A197" s="141" t="str">
        <f>VLOOKUP(E197,'LISTADO ATM'!$A$2:$C$901,3,0)</f>
        <v>SUR</v>
      </c>
      <c r="B197" s="154" t="s">
        <v>2842</v>
      </c>
      <c r="C197" s="94">
        <v>44470.544652777775</v>
      </c>
      <c r="D197" s="94" t="s">
        <v>2459</v>
      </c>
      <c r="E197" s="156">
        <v>6</v>
      </c>
      <c r="F197" s="154" t="str">
        <f>VLOOKUP(E197,VIP!$A$2:$O16491,2,0)</f>
        <v>DRBR006</v>
      </c>
      <c r="G197" s="141" t="str">
        <f>VLOOKUP(E197,'LISTADO ATM'!$A$2:$B$900,2,0)</f>
        <v xml:space="preserve">ATM Plaza WAO San Juan </v>
      </c>
      <c r="H197" s="141" t="str">
        <f>VLOOKUP(E197,VIP!$A$2:$O21452,7,FALSE)</f>
        <v>N/A</v>
      </c>
      <c r="I197" s="141" t="str">
        <f>VLOOKUP(E197,VIP!$A$2:$O13417,8,FALSE)</f>
        <v>N/A</v>
      </c>
      <c r="J197" s="141" t="str">
        <f>VLOOKUP(E197,VIP!$A$2:$O13367,8,FALSE)</f>
        <v>N/A</v>
      </c>
      <c r="K197" s="141" t="str">
        <f>VLOOKUP(E197,VIP!$A$2:$O16941,6,0)</f>
        <v/>
      </c>
      <c r="L197" s="153" t="s">
        <v>2409</v>
      </c>
      <c r="M197" s="161" t="s">
        <v>2530</v>
      </c>
      <c r="N197" s="93" t="s">
        <v>2443</v>
      </c>
      <c r="O197" s="141" t="s">
        <v>2612</v>
      </c>
      <c r="P197" s="153"/>
      <c r="Q197" s="162">
        <v>44470.708333333336</v>
      </c>
    </row>
    <row r="198" spans="1:17" s="119" customFormat="1" ht="18" x14ac:dyDescent="0.25">
      <c r="A198" s="141" t="str">
        <f>VLOOKUP(E198,'LISTADO ATM'!$A$2:$C$901,3,0)</f>
        <v>DISTRITO NACIONAL</v>
      </c>
      <c r="B198" s="154" t="s">
        <v>2901</v>
      </c>
      <c r="C198" s="94">
        <v>44470.725381944445</v>
      </c>
      <c r="D198" s="94" t="s">
        <v>2440</v>
      </c>
      <c r="E198" s="156">
        <v>26</v>
      </c>
      <c r="F198" s="154" t="str">
        <f>VLOOKUP(E198,VIP!$A$2:$O16512,2,0)</f>
        <v>DRBR221</v>
      </c>
      <c r="G198" s="141" t="str">
        <f>VLOOKUP(E198,'LISTADO ATM'!$A$2:$B$900,2,0)</f>
        <v>ATM S/M Jumbo San Isidro</v>
      </c>
      <c r="H198" s="141" t="str">
        <f>VLOOKUP(E198,VIP!$A$2:$O21473,7,FALSE)</f>
        <v>Si</v>
      </c>
      <c r="I198" s="141" t="str">
        <f>VLOOKUP(E198,VIP!$A$2:$O13438,8,FALSE)</f>
        <v>Si</v>
      </c>
      <c r="J198" s="141" t="str">
        <f>VLOOKUP(E198,VIP!$A$2:$O13388,8,FALSE)</f>
        <v>Si</v>
      </c>
      <c r="K198" s="141" t="str">
        <f>VLOOKUP(E198,VIP!$A$2:$O16962,6,0)</f>
        <v>NO</v>
      </c>
      <c r="L198" s="153" t="s">
        <v>2409</v>
      </c>
      <c r="M198" s="93" t="s">
        <v>2437</v>
      </c>
      <c r="N198" s="93" t="s">
        <v>2443</v>
      </c>
      <c r="O198" s="141" t="s">
        <v>2444</v>
      </c>
      <c r="P198" s="153"/>
      <c r="Q198" s="93" t="s">
        <v>2409</v>
      </c>
    </row>
    <row r="199" spans="1:17" s="119" customFormat="1" ht="18" x14ac:dyDescent="0.25">
      <c r="A199" s="141" t="str">
        <f>VLOOKUP(E199,'LISTADO ATM'!$A$2:$C$901,3,0)</f>
        <v>DISTRITO NACIONAL</v>
      </c>
      <c r="B199" s="154" t="s">
        <v>2895</v>
      </c>
      <c r="C199" s="94">
        <v>44470.808506944442</v>
      </c>
      <c r="D199" s="94" t="s">
        <v>2440</v>
      </c>
      <c r="E199" s="156">
        <v>32</v>
      </c>
      <c r="F199" s="154" t="str">
        <f>VLOOKUP(E199,VIP!$A$2:$O16506,2,0)</f>
        <v>DRBR032</v>
      </c>
      <c r="G199" s="141" t="str">
        <f>VLOOKUP(E199,'LISTADO ATM'!$A$2:$B$900,2,0)</f>
        <v xml:space="preserve">ATM Oficina San Martín II </v>
      </c>
      <c r="H199" s="141" t="str">
        <f>VLOOKUP(E199,VIP!$A$2:$O21467,7,FALSE)</f>
        <v>Si</v>
      </c>
      <c r="I199" s="141" t="str">
        <f>VLOOKUP(E199,VIP!$A$2:$O13432,8,FALSE)</f>
        <v>Si</v>
      </c>
      <c r="J199" s="141" t="str">
        <f>VLOOKUP(E199,VIP!$A$2:$O13382,8,FALSE)</f>
        <v>Si</v>
      </c>
      <c r="K199" s="141" t="str">
        <f>VLOOKUP(E199,VIP!$A$2:$O16956,6,0)</f>
        <v>NO</v>
      </c>
      <c r="L199" s="153" t="s">
        <v>2409</v>
      </c>
      <c r="M199" s="93" t="s">
        <v>2437</v>
      </c>
      <c r="N199" s="93" t="s">
        <v>2443</v>
      </c>
      <c r="O199" s="141" t="s">
        <v>2444</v>
      </c>
      <c r="P199" s="153"/>
      <c r="Q199" s="93" t="s">
        <v>2409</v>
      </c>
    </row>
    <row r="200" spans="1:17" s="119" customFormat="1" ht="18" x14ac:dyDescent="0.25">
      <c r="A200" s="141" t="str">
        <f>VLOOKUP(E200,'LISTADO ATM'!$A$2:$C$901,3,0)</f>
        <v>NORTE</v>
      </c>
      <c r="B200" s="154" t="s">
        <v>2812</v>
      </c>
      <c r="C200" s="94">
        <v>44470.373460648145</v>
      </c>
      <c r="D200" s="94" t="s">
        <v>2659</v>
      </c>
      <c r="E200" s="156">
        <v>40</v>
      </c>
      <c r="F200" s="154" t="str">
        <f>VLOOKUP(E200,VIP!$A$2:$O16476,2,0)</f>
        <v>DRBR040</v>
      </c>
      <c r="G200" s="141" t="str">
        <f>VLOOKUP(E200,'LISTADO ATM'!$A$2:$B$900,2,0)</f>
        <v xml:space="preserve">ATM Oficina El Puñal </v>
      </c>
      <c r="H200" s="141" t="str">
        <f>VLOOKUP(E200,VIP!$A$2:$O21437,7,FALSE)</f>
        <v>Si</v>
      </c>
      <c r="I200" s="141" t="str">
        <f>VLOOKUP(E200,VIP!$A$2:$O13402,8,FALSE)</f>
        <v>Si</v>
      </c>
      <c r="J200" s="141" t="str">
        <f>VLOOKUP(E200,VIP!$A$2:$O13352,8,FALSE)</f>
        <v>Si</v>
      </c>
      <c r="K200" s="141" t="str">
        <f>VLOOKUP(E200,VIP!$A$2:$O16926,6,0)</f>
        <v>NO</v>
      </c>
      <c r="L200" s="153" t="s">
        <v>2409</v>
      </c>
      <c r="M200" s="161" t="s">
        <v>2530</v>
      </c>
      <c r="N200" s="93" t="s">
        <v>2443</v>
      </c>
      <c r="O200" s="141" t="s">
        <v>2658</v>
      </c>
      <c r="P200" s="153"/>
      <c r="Q200" s="162">
        <v>44470.708333333336</v>
      </c>
    </row>
    <row r="201" spans="1:17" s="119" customFormat="1" ht="18" x14ac:dyDescent="0.25">
      <c r="A201" s="141" t="str">
        <f>VLOOKUP(E201,'LISTADO ATM'!$A$2:$C$901,3,0)</f>
        <v>SUR</v>
      </c>
      <c r="B201" s="154" t="s">
        <v>2826</v>
      </c>
      <c r="C201" s="94">
        <v>44470.594293981485</v>
      </c>
      <c r="D201" s="94" t="s">
        <v>2459</v>
      </c>
      <c r="E201" s="156">
        <v>44</v>
      </c>
      <c r="F201" s="154" t="str">
        <f>VLOOKUP(E201,VIP!$A$2:$O16475,2,0)</f>
        <v>DRBR044</v>
      </c>
      <c r="G201" s="141" t="str">
        <f>VLOOKUP(E201,'LISTADO ATM'!$A$2:$B$900,2,0)</f>
        <v xml:space="preserve">ATM Oficina Pedernales </v>
      </c>
      <c r="H201" s="141" t="str">
        <f>VLOOKUP(E201,VIP!$A$2:$O21436,7,FALSE)</f>
        <v>Si</v>
      </c>
      <c r="I201" s="141" t="str">
        <f>VLOOKUP(E201,VIP!$A$2:$O13401,8,FALSE)</f>
        <v>Si</v>
      </c>
      <c r="J201" s="141" t="str">
        <f>VLOOKUP(E201,VIP!$A$2:$O13351,8,FALSE)</f>
        <v>Si</v>
      </c>
      <c r="K201" s="141" t="str">
        <f>VLOOKUP(E201,VIP!$A$2:$O16925,6,0)</f>
        <v>SI</v>
      </c>
      <c r="L201" s="153" t="s">
        <v>2409</v>
      </c>
      <c r="M201" s="161" t="s">
        <v>2530</v>
      </c>
      <c r="N201" s="93" t="s">
        <v>2443</v>
      </c>
      <c r="O201" s="141" t="s">
        <v>2612</v>
      </c>
      <c r="P201" s="153"/>
      <c r="Q201" s="162">
        <v>44470.708333333336</v>
      </c>
    </row>
    <row r="202" spans="1:17" s="119" customFormat="1" ht="18" x14ac:dyDescent="0.25">
      <c r="A202" s="141" t="str">
        <f>VLOOKUP(E202,'LISTADO ATM'!$A$2:$C$901,3,0)</f>
        <v>SUR</v>
      </c>
      <c r="B202" s="154" t="s">
        <v>2664</v>
      </c>
      <c r="C202" s="94">
        <v>44469.684270833335</v>
      </c>
      <c r="D202" s="94" t="s">
        <v>2459</v>
      </c>
      <c r="E202" s="156">
        <v>84</v>
      </c>
      <c r="F202" s="154" t="str">
        <f>VLOOKUP(E202,VIP!$A$2:$O16440,2,0)</f>
        <v>DRBR084</v>
      </c>
      <c r="G202" s="141" t="str">
        <f>VLOOKUP(E202,'LISTADO ATM'!$A$2:$B$900,2,0)</f>
        <v xml:space="preserve">ATM Oficina Multicentro Sirena San Cristóbal </v>
      </c>
      <c r="H202" s="141" t="str">
        <f>VLOOKUP(E202,VIP!$A$2:$O21401,7,FALSE)</f>
        <v>Si</v>
      </c>
      <c r="I202" s="141" t="str">
        <f>VLOOKUP(E202,VIP!$A$2:$O13366,8,FALSE)</f>
        <v>Si</v>
      </c>
      <c r="J202" s="141" t="str">
        <f>VLOOKUP(E202,VIP!$A$2:$O13316,8,FALSE)</f>
        <v>Si</v>
      </c>
      <c r="K202" s="141" t="str">
        <f>VLOOKUP(E202,VIP!$A$2:$O16890,6,0)</f>
        <v>SI</v>
      </c>
      <c r="L202" s="153" t="s">
        <v>2409</v>
      </c>
      <c r="M202" s="161" t="s">
        <v>2530</v>
      </c>
      <c r="N202" s="93" t="s">
        <v>2443</v>
      </c>
      <c r="O202" s="141" t="s">
        <v>2612</v>
      </c>
      <c r="P202" s="153"/>
      <c r="Q202" s="162">
        <v>44470.708333333336</v>
      </c>
    </row>
    <row r="203" spans="1:17" s="119" customFormat="1" ht="18" x14ac:dyDescent="0.25">
      <c r="A203" s="141" t="str">
        <f>VLOOKUP(E203,'LISTADO ATM'!$A$2:$C$901,3,0)</f>
        <v>ESTE</v>
      </c>
      <c r="B203" s="154" t="s">
        <v>2898</v>
      </c>
      <c r="C203" s="94">
        <v>44470.729560185187</v>
      </c>
      <c r="D203" s="94" t="s">
        <v>2440</v>
      </c>
      <c r="E203" s="156">
        <v>104</v>
      </c>
      <c r="F203" s="154" t="str">
        <f>VLOOKUP(E203,VIP!$A$2:$O16509,2,0)</f>
        <v>DRBR104</v>
      </c>
      <c r="G203" s="141" t="str">
        <f>VLOOKUP(E203,'LISTADO ATM'!$A$2:$B$900,2,0)</f>
        <v xml:space="preserve">ATM Jumbo Higuey </v>
      </c>
      <c r="H203" s="141" t="str">
        <f>VLOOKUP(E203,VIP!$A$2:$O21470,7,FALSE)</f>
        <v>Si</v>
      </c>
      <c r="I203" s="141" t="str">
        <f>VLOOKUP(E203,VIP!$A$2:$O13435,8,FALSE)</f>
        <v>Si</v>
      </c>
      <c r="J203" s="141" t="str">
        <f>VLOOKUP(E203,VIP!$A$2:$O13385,8,FALSE)</f>
        <v>Si</v>
      </c>
      <c r="K203" s="141" t="str">
        <f>VLOOKUP(E203,VIP!$A$2:$O16959,6,0)</f>
        <v>NO</v>
      </c>
      <c r="L203" s="153" t="s">
        <v>2409</v>
      </c>
      <c r="M203" s="93" t="s">
        <v>2437</v>
      </c>
      <c r="N203" s="93" t="s">
        <v>2443</v>
      </c>
      <c r="O203" s="141" t="s">
        <v>2444</v>
      </c>
      <c r="P203" s="153"/>
      <c r="Q203" s="93" t="s">
        <v>2409</v>
      </c>
    </row>
    <row r="204" spans="1:17" s="119" customFormat="1" ht="18" x14ac:dyDescent="0.25">
      <c r="A204" s="141" t="str">
        <f>VLOOKUP(E204,'LISTADO ATM'!$A$2:$C$901,3,0)</f>
        <v>NORTE</v>
      </c>
      <c r="B204" s="154" t="s">
        <v>2827</v>
      </c>
      <c r="C204" s="94">
        <v>44470.583611111113</v>
      </c>
      <c r="D204" s="94" t="s">
        <v>2459</v>
      </c>
      <c r="E204" s="156">
        <v>138</v>
      </c>
      <c r="F204" s="154" t="str">
        <f>VLOOKUP(E204,VIP!$A$2:$O16476,2,0)</f>
        <v>DRBR138</v>
      </c>
      <c r="G204" s="141" t="str">
        <f>VLOOKUP(E204,'LISTADO ATM'!$A$2:$B$900,2,0)</f>
        <v xml:space="preserve">ATM UNP Fantino </v>
      </c>
      <c r="H204" s="141" t="str">
        <f>VLOOKUP(E204,VIP!$A$2:$O21437,7,FALSE)</f>
        <v>Si</v>
      </c>
      <c r="I204" s="141" t="str">
        <f>VLOOKUP(E204,VIP!$A$2:$O13402,8,FALSE)</f>
        <v>Si</v>
      </c>
      <c r="J204" s="141" t="str">
        <f>VLOOKUP(E204,VIP!$A$2:$O13352,8,FALSE)</f>
        <v>Si</v>
      </c>
      <c r="K204" s="141" t="str">
        <f>VLOOKUP(E204,VIP!$A$2:$O16926,6,0)</f>
        <v>NO</v>
      </c>
      <c r="L204" s="153" t="s">
        <v>2409</v>
      </c>
      <c r="M204" s="161" t="s">
        <v>2530</v>
      </c>
      <c r="N204" s="93" t="s">
        <v>2443</v>
      </c>
      <c r="O204" s="141" t="s">
        <v>2612</v>
      </c>
      <c r="P204" s="153"/>
      <c r="Q204" s="162">
        <v>44470.708333333336</v>
      </c>
    </row>
    <row r="205" spans="1:17" s="119" customFormat="1" ht="18" x14ac:dyDescent="0.25">
      <c r="A205" s="141" t="str">
        <f>VLOOKUP(E205,'LISTADO ATM'!$A$2:$C$901,3,0)</f>
        <v>DISTRITO NACIONAL</v>
      </c>
      <c r="B205" s="154" t="s">
        <v>2894</v>
      </c>
      <c r="C205" s="94">
        <v>44470.811932870369</v>
      </c>
      <c r="D205" s="94" t="s">
        <v>2440</v>
      </c>
      <c r="E205" s="156">
        <v>139</v>
      </c>
      <c r="F205" s="154" t="str">
        <f>VLOOKUP(E205,VIP!$A$2:$O16505,2,0)</f>
        <v>DRBR139</v>
      </c>
      <c r="G205" s="141" t="str">
        <f>VLOOKUP(E205,'LISTADO ATM'!$A$2:$B$900,2,0)</f>
        <v xml:space="preserve">ATM Oficina Plaza Lama Zona Oriental I </v>
      </c>
      <c r="H205" s="141" t="str">
        <f>VLOOKUP(E205,VIP!$A$2:$O21466,7,FALSE)</f>
        <v>Si</v>
      </c>
      <c r="I205" s="141" t="str">
        <f>VLOOKUP(E205,VIP!$A$2:$O13431,8,FALSE)</f>
        <v>Si</v>
      </c>
      <c r="J205" s="141" t="str">
        <f>VLOOKUP(E205,VIP!$A$2:$O13381,8,FALSE)</f>
        <v>Si</v>
      </c>
      <c r="K205" s="141" t="str">
        <f>VLOOKUP(E205,VIP!$A$2:$O16955,6,0)</f>
        <v>NO</v>
      </c>
      <c r="L205" s="153" t="s">
        <v>2409</v>
      </c>
      <c r="M205" s="93" t="s">
        <v>2437</v>
      </c>
      <c r="N205" s="93" t="s">
        <v>2443</v>
      </c>
      <c r="O205" s="141" t="s">
        <v>2444</v>
      </c>
      <c r="P205" s="153"/>
      <c r="Q205" s="93" t="s">
        <v>2409</v>
      </c>
    </row>
    <row r="206" spans="1:17" s="119" customFormat="1" ht="18" x14ac:dyDescent="0.25">
      <c r="A206" s="141" t="str">
        <f>VLOOKUP(E206,'LISTADO ATM'!$A$2:$C$901,3,0)</f>
        <v>NORTE</v>
      </c>
      <c r="B206" s="154" t="s">
        <v>2872</v>
      </c>
      <c r="C206" s="94">
        <v>44470.902858796297</v>
      </c>
      <c r="D206" s="94" t="s">
        <v>2459</v>
      </c>
      <c r="E206" s="156">
        <v>142</v>
      </c>
      <c r="F206" s="154" t="str">
        <f>VLOOKUP(E206,VIP!$A$2:$O16483,2,0)</f>
        <v>DRBR142</v>
      </c>
      <c r="G206" s="141" t="str">
        <f>VLOOKUP(E206,'LISTADO ATM'!$A$2:$B$900,2,0)</f>
        <v xml:space="preserve">ATM Centro de Caja Galerías Bonao </v>
      </c>
      <c r="H206" s="141" t="str">
        <f>VLOOKUP(E206,VIP!$A$2:$O21444,7,FALSE)</f>
        <v>Si</v>
      </c>
      <c r="I206" s="141" t="str">
        <f>VLOOKUP(E206,VIP!$A$2:$O13409,8,FALSE)</f>
        <v>Si</v>
      </c>
      <c r="J206" s="141" t="str">
        <f>VLOOKUP(E206,VIP!$A$2:$O13359,8,FALSE)</f>
        <v>Si</v>
      </c>
      <c r="K206" s="141" t="str">
        <f>VLOOKUP(E206,VIP!$A$2:$O16933,6,0)</f>
        <v>SI</v>
      </c>
      <c r="L206" s="153" t="s">
        <v>2409</v>
      </c>
      <c r="M206" s="93" t="s">
        <v>2437</v>
      </c>
      <c r="N206" s="93" t="s">
        <v>2443</v>
      </c>
      <c r="O206" s="141" t="s">
        <v>2699</v>
      </c>
      <c r="P206" s="153"/>
      <c r="Q206" s="93" t="s">
        <v>2409</v>
      </c>
    </row>
    <row r="207" spans="1:17" s="119" customFormat="1" ht="18" x14ac:dyDescent="0.25">
      <c r="A207" s="141" t="str">
        <f>VLOOKUP(E207,'LISTADO ATM'!$A$2:$C$901,3,0)</f>
        <v>DISTRITO NACIONAL</v>
      </c>
      <c r="B207" s="154" t="s">
        <v>2837</v>
      </c>
      <c r="C207" s="94">
        <v>44470.5546875</v>
      </c>
      <c r="D207" s="94" t="s">
        <v>2440</v>
      </c>
      <c r="E207" s="156">
        <v>152</v>
      </c>
      <c r="F207" s="154" t="str">
        <f>VLOOKUP(E207,VIP!$A$2:$O16486,2,0)</f>
        <v>DRBR152</v>
      </c>
      <c r="G207" s="141" t="str">
        <f>VLOOKUP(E207,'LISTADO ATM'!$A$2:$B$900,2,0)</f>
        <v xml:space="preserve">ATM Kiosco Megacentro II </v>
      </c>
      <c r="H207" s="141" t="str">
        <f>VLOOKUP(E207,VIP!$A$2:$O21447,7,FALSE)</f>
        <v>Si</v>
      </c>
      <c r="I207" s="141" t="str">
        <f>VLOOKUP(E207,VIP!$A$2:$O13412,8,FALSE)</f>
        <v>Si</v>
      </c>
      <c r="J207" s="141" t="str">
        <f>VLOOKUP(E207,VIP!$A$2:$O13362,8,FALSE)</f>
        <v>Si</v>
      </c>
      <c r="K207" s="141" t="str">
        <f>VLOOKUP(E207,VIP!$A$2:$O16936,6,0)</f>
        <v>NO</v>
      </c>
      <c r="L207" s="153" t="s">
        <v>2409</v>
      </c>
      <c r="M207" s="161" t="s">
        <v>2530</v>
      </c>
      <c r="N207" s="93" t="s">
        <v>2443</v>
      </c>
      <c r="O207" s="141" t="s">
        <v>2444</v>
      </c>
      <c r="P207" s="153"/>
      <c r="Q207" s="162">
        <v>44470.708333333336</v>
      </c>
    </row>
    <row r="208" spans="1:17" s="119" customFormat="1" ht="18" x14ac:dyDescent="0.25">
      <c r="A208" s="141" t="str">
        <f>VLOOKUP(E208,'LISTADO ATM'!$A$2:$C$901,3,0)</f>
        <v>ESTE</v>
      </c>
      <c r="B208" s="154" t="s">
        <v>2849</v>
      </c>
      <c r="C208" s="94">
        <v>44470.538645833331</v>
      </c>
      <c r="D208" s="94" t="s">
        <v>2459</v>
      </c>
      <c r="E208" s="156">
        <v>158</v>
      </c>
      <c r="F208" s="154" t="str">
        <f>VLOOKUP(E208,VIP!$A$2:$O16498,2,0)</f>
        <v>DRBR158</v>
      </c>
      <c r="G208" s="141" t="str">
        <f>VLOOKUP(E208,'LISTADO ATM'!$A$2:$B$900,2,0)</f>
        <v xml:space="preserve">ATM Oficina Romana Norte </v>
      </c>
      <c r="H208" s="141" t="str">
        <f>VLOOKUP(E208,VIP!$A$2:$O21459,7,FALSE)</f>
        <v>Si</v>
      </c>
      <c r="I208" s="141" t="str">
        <f>VLOOKUP(E208,VIP!$A$2:$O13424,8,FALSE)</f>
        <v>Si</v>
      </c>
      <c r="J208" s="141" t="str">
        <f>VLOOKUP(E208,VIP!$A$2:$O13374,8,FALSE)</f>
        <v>Si</v>
      </c>
      <c r="K208" s="141" t="str">
        <f>VLOOKUP(E208,VIP!$A$2:$O16948,6,0)</f>
        <v>SI</v>
      </c>
      <c r="L208" s="153" t="s">
        <v>2409</v>
      </c>
      <c r="M208" s="161" t="s">
        <v>2530</v>
      </c>
      <c r="N208" s="93" t="s">
        <v>2443</v>
      </c>
      <c r="O208" s="141" t="s">
        <v>2612</v>
      </c>
      <c r="P208" s="153"/>
      <c r="Q208" s="162">
        <v>44470.708333333336</v>
      </c>
    </row>
    <row r="209" spans="1:17" s="119" customFormat="1" ht="18" x14ac:dyDescent="0.25">
      <c r="A209" s="141" t="str">
        <f>VLOOKUP(E209,'LISTADO ATM'!$A$2:$C$901,3,0)</f>
        <v>DISTRITO NACIONAL</v>
      </c>
      <c r="B209" s="154" t="s">
        <v>2843</v>
      </c>
      <c r="C209" s="94">
        <v>44470.543599537035</v>
      </c>
      <c r="D209" s="94" t="s">
        <v>2440</v>
      </c>
      <c r="E209" s="156">
        <v>162</v>
      </c>
      <c r="F209" s="154" t="str">
        <f>VLOOKUP(E209,VIP!$A$2:$O16492,2,0)</f>
        <v>DRBR162</v>
      </c>
      <c r="G209" s="141" t="str">
        <f>VLOOKUP(E209,'LISTADO ATM'!$A$2:$B$900,2,0)</f>
        <v xml:space="preserve">ATM Oficina Tiradentes I </v>
      </c>
      <c r="H209" s="141" t="str">
        <f>VLOOKUP(E209,VIP!$A$2:$O21453,7,FALSE)</f>
        <v>Si</v>
      </c>
      <c r="I209" s="141" t="str">
        <f>VLOOKUP(E209,VIP!$A$2:$O13418,8,FALSE)</f>
        <v>Si</v>
      </c>
      <c r="J209" s="141" t="str">
        <f>VLOOKUP(E209,VIP!$A$2:$O13368,8,FALSE)</f>
        <v>Si</v>
      </c>
      <c r="K209" s="141" t="str">
        <f>VLOOKUP(E209,VIP!$A$2:$O16942,6,0)</f>
        <v>NO</v>
      </c>
      <c r="L209" s="153" t="s">
        <v>2409</v>
      </c>
      <c r="M209" s="161" t="s">
        <v>2530</v>
      </c>
      <c r="N209" s="93" t="s">
        <v>2443</v>
      </c>
      <c r="O209" s="141" t="s">
        <v>2444</v>
      </c>
      <c r="P209" s="153"/>
      <c r="Q209" s="162">
        <v>44470.708333333336</v>
      </c>
    </row>
    <row r="210" spans="1:17" s="119" customFormat="1" ht="18" x14ac:dyDescent="0.25">
      <c r="A210" s="141" t="str">
        <f>VLOOKUP(E210,'LISTADO ATM'!$A$2:$C$901,3,0)</f>
        <v>ESTE</v>
      </c>
      <c r="B210" s="154" t="s">
        <v>2848</v>
      </c>
      <c r="C210" s="94">
        <v>44470.540960648148</v>
      </c>
      <c r="D210" s="94" t="s">
        <v>2459</v>
      </c>
      <c r="E210" s="156">
        <v>268</v>
      </c>
      <c r="F210" s="154" t="str">
        <f>VLOOKUP(E210,VIP!$A$2:$O16497,2,0)</f>
        <v>DRBR268</v>
      </c>
      <c r="G210" s="141" t="str">
        <f>VLOOKUP(E210,'LISTADO ATM'!$A$2:$B$900,2,0)</f>
        <v xml:space="preserve">ATM Autobanco La Altagracia (Higuey) </v>
      </c>
      <c r="H210" s="141" t="str">
        <f>VLOOKUP(E210,VIP!$A$2:$O21458,7,FALSE)</f>
        <v>Si</v>
      </c>
      <c r="I210" s="141" t="str">
        <f>VLOOKUP(E210,VIP!$A$2:$O13423,8,FALSE)</f>
        <v>Si</v>
      </c>
      <c r="J210" s="141" t="str">
        <f>VLOOKUP(E210,VIP!$A$2:$O13373,8,FALSE)</f>
        <v>Si</v>
      </c>
      <c r="K210" s="141" t="str">
        <f>VLOOKUP(E210,VIP!$A$2:$O16947,6,0)</f>
        <v>NO</v>
      </c>
      <c r="L210" s="153" t="s">
        <v>2409</v>
      </c>
      <c r="M210" s="161" t="s">
        <v>2530</v>
      </c>
      <c r="N210" s="93" t="s">
        <v>2443</v>
      </c>
      <c r="O210" s="141" t="s">
        <v>2612</v>
      </c>
      <c r="P210" s="153"/>
      <c r="Q210" s="162">
        <v>44470.708333333336</v>
      </c>
    </row>
    <row r="211" spans="1:17" s="119" customFormat="1" ht="18" x14ac:dyDescent="0.25">
      <c r="A211" s="141" t="str">
        <f>VLOOKUP(E211,'LISTADO ATM'!$A$2:$C$901,3,0)</f>
        <v>NORTE</v>
      </c>
      <c r="B211" s="154" t="s">
        <v>2830</v>
      </c>
      <c r="C211" s="94">
        <v>44470.571111111109</v>
      </c>
      <c r="D211" s="94" t="s">
        <v>2659</v>
      </c>
      <c r="E211" s="156">
        <v>282</v>
      </c>
      <c r="F211" s="154" t="str">
        <f>VLOOKUP(E211,VIP!$A$2:$O16479,2,0)</f>
        <v>DRBR282</v>
      </c>
      <c r="G211" s="141" t="str">
        <f>VLOOKUP(E211,'LISTADO ATM'!$A$2:$B$900,2,0)</f>
        <v xml:space="preserve">ATM Autobanco Nibaje </v>
      </c>
      <c r="H211" s="141" t="str">
        <f>VLOOKUP(E211,VIP!$A$2:$O21440,7,FALSE)</f>
        <v>Si</v>
      </c>
      <c r="I211" s="141" t="str">
        <f>VLOOKUP(E211,VIP!$A$2:$O13405,8,FALSE)</f>
        <v>Si</v>
      </c>
      <c r="J211" s="141" t="str">
        <f>VLOOKUP(E211,VIP!$A$2:$O13355,8,FALSE)</f>
        <v>Si</v>
      </c>
      <c r="K211" s="141" t="str">
        <f>VLOOKUP(E211,VIP!$A$2:$O16929,6,0)</f>
        <v>NO</v>
      </c>
      <c r="L211" s="153" t="s">
        <v>2409</v>
      </c>
      <c r="M211" s="161" t="s">
        <v>2530</v>
      </c>
      <c r="N211" s="93" t="s">
        <v>2443</v>
      </c>
      <c r="O211" s="141" t="s">
        <v>2658</v>
      </c>
      <c r="P211" s="153"/>
      <c r="Q211" s="162">
        <v>44470.708333333336</v>
      </c>
    </row>
    <row r="212" spans="1:17" s="119" customFormat="1" ht="18" x14ac:dyDescent="0.25">
      <c r="A212" s="141" t="str">
        <f>VLOOKUP(E212,'LISTADO ATM'!$A$2:$C$901,3,0)</f>
        <v>NORTE</v>
      </c>
      <c r="B212" s="154" t="s">
        <v>2688</v>
      </c>
      <c r="C212" s="94">
        <v>44469.829618055555</v>
      </c>
      <c r="D212" s="94" t="s">
        <v>2459</v>
      </c>
      <c r="E212" s="156">
        <v>285</v>
      </c>
      <c r="F212" s="154" t="str">
        <f>VLOOKUP(E212,VIP!$A$2:$O16450,2,0)</f>
        <v>DRBR285</v>
      </c>
      <c r="G212" s="141" t="str">
        <f>VLOOKUP(E212,'LISTADO ATM'!$A$2:$B$900,2,0)</f>
        <v xml:space="preserve">ATM Oficina Camino Real (Puerto Plata) </v>
      </c>
      <c r="H212" s="141" t="str">
        <f>VLOOKUP(E212,VIP!$A$2:$O21411,7,FALSE)</f>
        <v>Si</v>
      </c>
      <c r="I212" s="141" t="str">
        <f>VLOOKUP(E212,VIP!$A$2:$O13376,8,FALSE)</f>
        <v>Si</v>
      </c>
      <c r="J212" s="141" t="str">
        <f>VLOOKUP(E212,VIP!$A$2:$O13326,8,FALSE)</f>
        <v>Si</v>
      </c>
      <c r="K212" s="141" t="str">
        <f>VLOOKUP(E212,VIP!$A$2:$O16900,6,0)</f>
        <v>NO</v>
      </c>
      <c r="L212" s="153" t="s">
        <v>2409</v>
      </c>
      <c r="M212" s="93" t="s">
        <v>2437</v>
      </c>
      <c r="N212" s="93" t="s">
        <v>2443</v>
      </c>
      <c r="O212" s="141" t="s">
        <v>2699</v>
      </c>
      <c r="P212" s="153"/>
      <c r="Q212" s="93" t="s">
        <v>2409</v>
      </c>
    </row>
    <row r="213" spans="1:17" s="119" customFormat="1" ht="18" x14ac:dyDescent="0.25">
      <c r="A213" s="141" t="str">
        <f>VLOOKUP(E213,'LISTADO ATM'!$A$2:$C$901,3,0)</f>
        <v>NORTE</v>
      </c>
      <c r="B213" s="154" t="s">
        <v>2846</v>
      </c>
      <c r="C213" s="94">
        <v>44470.54247685185</v>
      </c>
      <c r="D213" s="94" t="s">
        <v>2659</v>
      </c>
      <c r="E213" s="156">
        <v>304</v>
      </c>
      <c r="F213" s="154" t="str">
        <f>VLOOKUP(E213,VIP!$A$2:$O16495,2,0)</f>
        <v>DRBR304</v>
      </c>
      <c r="G213" s="141" t="str">
        <f>VLOOKUP(E213,'LISTADO ATM'!$A$2:$B$900,2,0)</f>
        <v xml:space="preserve">ATM Multicentro La Sirena Estrella Sadhala </v>
      </c>
      <c r="H213" s="141" t="str">
        <f>VLOOKUP(E213,VIP!$A$2:$O21456,7,FALSE)</f>
        <v>Si</v>
      </c>
      <c r="I213" s="141" t="str">
        <f>VLOOKUP(E213,VIP!$A$2:$O13421,8,FALSE)</f>
        <v>Si</v>
      </c>
      <c r="J213" s="141" t="str">
        <f>VLOOKUP(E213,VIP!$A$2:$O13371,8,FALSE)</f>
        <v>Si</v>
      </c>
      <c r="K213" s="141" t="str">
        <f>VLOOKUP(E213,VIP!$A$2:$O16945,6,0)</f>
        <v>NO</v>
      </c>
      <c r="L213" s="153" t="s">
        <v>2409</v>
      </c>
      <c r="M213" s="161" t="s">
        <v>2530</v>
      </c>
      <c r="N213" s="93" t="s">
        <v>2443</v>
      </c>
      <c r="O213" s="141" t="s">
        <v>2658</v>
      </c>
      <c r="P213" s="153"/>
      <c r="Q213" s="162">
        <v>44470.708333333336</v>
      </c>
    </row>
    <row r="214" spans="1:17" s="119" customFormat="1" ht="18" x14ac:dyDescent="0.25">
      <c r="A214" s="141" t="str">
        <f>VLOOKUP(E214,'LISTADO ATM'!$A$2:$C$901,3,0)</f>
        <v>SUR</v>
      </c>
      <c r="B214" s="154" t="s">
        <v>2922</v>
      </c>
      <c r="C214" s="94">
        <v>44470.654803240737</v>
      </c>
      <c r="D214" s="94" t="s">
        <v>2459</v>
      </c>
      <c r="E214" s="156">
        <v>342</v>
      </c>
      <c r="F214" s="154" t="str">
        <f>VLOOKUP(E214,VIP!$A$2:$O16533,2,0)</f>
        <v>DRBR342</v>
      </c>
      <c r="G214" s="141" t="str">
        <f>VLOOKUP(E214,'LISTADO ATM'!$A$2:$B$900,2,0)</f>
        <v>ATM Oficina Obras Públicas Azua</v>
      </c>
      <c r="H214" s="141" t="str">
        <f>VLOOKUP(E214,VIP!$A$2:$O21494,7,FALSE)</f>
        <v>Si</v>
      </c>
      <c r="I214" s="141" t="str">
        <f>VLOOKUP(E214,VIP!$A$2:$O13459,8,FALSE)</f>
        <v>Si</v>
      </c>
      <c r="J214" s="141" t="str">
        <f>VLOOKUP(E214,VIP!$A$2:$O13409,8,FALSE)</f>
        <v>Si</v>
      </c>
      <c r="K214" s="141" t="str">
        <f>VLOOKUP(E214,VIP!$A$2:$O16983,6,0)</f>
        <v>SI</v>
      </c>
      <c r="L214" s="153" t="s">
        <v>2409</v>
      </c>
      <c r="M214" s="161" t="s">
        <v>2530</v>
      </c>
      <c r="N214" s="93" t="s">
        <v>2443</v>
      </c>
      <c r="O214" s="141" t="s">
        <v>2612</v>
      </c>
      <c r="P214" s="153"/>
      <c r="Q214" s="162">
        <v>44470.708333333336</v>
      </c>
    </row>
    <row r="215" spans="1:17" s="119" customFormat="1" ht="18" x14ac:dyDescent="0.25">
      <c r="A215" s="141" t="str">
        <f>VLOOKUP(E215,'LISTADO ATM'!$A$2:$C$901,3,0)</f>
        <v>NORTE</v>
      </c>
      <c r="B215" s="154" t="s">
        <v>2682</v>
      </c>
      <c r="C215" s="94">
        <v>44469.780902777777</v>
      </c>
      <c r="D215" s="94" t="s">
        <v>2659</v>
      </c>
      <c r="E215" s="156">
        <v>373</v>
      </c>
      <c r="F215" s="154" t="str">
        <f>VLOOKUP(E215,VIP!$A$2:$O16447,2,0)</f>
        <v>DRBR373</v>
      </c>
      <c r="G215" s="141" t="str">
        <f>VLOOKUP(E215,'LISTADO ATM'!$A$2:$B$900,2,0)</f>
        <v>S/M Tangui Nagua</v>
      </c>
      <c r="H215" s="141" t="str">
        <f>VLOOKUP(E215,VIP!$A$2:$O21408,7,FALSE)</f>
        <v>N/A</v>
      </c>
      <c r="I215" s="141" t="str">
        <f>VLOOKUP(E215,VIP!$A$2:$O13373,8,FALSE)</f>
        <v>N/A</v>
      </c>
      <c r="J215" s="141" t="str">
        <f>VLOOKUP(E215,VIP!$A$2:$O13323,8,FALSE)</f>
        <v>N/A</v>
      </c>
      <c r="K215" s="141" t="str">
        <f>VLOOKUP(E215,VIP!$A$2:$O16897,6,0)</f>
        <v>N/A</v>
      </c>
      <c r="L215" s="153" t="s">
        <v>2409</v>
      </c>
      <c r="M215" s="161" t="s">
        <v>2530</v>
      </c>
      <c r="N215" s="93" t="s">
        <v>2443</v>
      </c>
      <c r="O215" s="141" t="s">
        <v>2658</v>
      </c>
      <c r="P215" s="153"/>
      <c r="Q215" s="162">
        <v>44470.708333333336</v>
      </c>
    </row>
    <row r="216" spans="1:17" s="119" customFormat="1" ht="18" x14ac:dyDescent="0.25">
      <c r="A216" s="141" t="str">
        <f>VLOOKUP(E216,'LISTADO ATM'!$A$2:$C$901,3,0)</f>
        <v>NORTE</v>
      </c>
      <c r="B216" s="154" t="s">
        <v>2683</v>
      </c>
      <c r="C216" s="94">
        <v>44469.78229166667</v>
      </c>
      <c r="D216" s="94" t="s">
        <v>2459</v>
      </c>
      <c r="E216" s="156">
        <v>396</v>
      </c>
      <c r="F216" s="154" t="str">
        <f>VLOOKUP(E216,VIP!$A$2:$O16448,2,0)</f>
        <v>DRBR396</v>
      </c>
      <c r="G216" s="141" t="str">
        <f>VLOOKUP(E216,'LISTADO ATM'!$A$2:$B$900,2,0)</f>
        <v xml:space="preserve">ATM Oficina Plaza Ulloa (La Fuente) </v>
      </c>
      <c r="H216" s="141" t="str">
        <f>VLOOKUP(E216,VIP!$A$2:$O21409,7,FALSE)</f>
        <v>Si</v>
      </c>
      <c r="I216" s="141" t="str">
        <f>VLOOKUP(E216,VIP!$A$2:$O13374,8,FALSE)</f>
        <v>Si</v>
      </c>
      <c r="J216" s="141" t="str">
        <f>VLOOKUP(E216,VIP!$A$2:$O13324,8,FALSE)</f>
        <v>Si</v>
      </c>
      <c r="K216" s="141" t="str">
        <f>VLOOKUP(E216,VIP!$A$2:$O16898,6,0)</f>
        <v>NO</v>
      </c>
      <c r="L216" s="153" t="s">
        <v>2409</v>
      </c>
      <c r="M216" s="161" t="s">
        <v>2530</v>
      </c>
      <c r="N216" s="93" t="s">
        <v>2443</v>
      </c>
      <c r="O216" s="141" t="s">
        <v>2699</v>
      </c>
      <c r="P216" s="153"/>
      <c r="Q216" s="162">
        <v>44470.708333333336</v>
      </c>
    </row>
    <row r="217" spans="1:17" s="119" customFormat="1" ht="18" x14ac:dyDescent="0.25">
      <c r="A217" s="141" t="str">
        <f>VLOOKUP(E217,'LISTADO ATM'!$A$2:$C$901,3,0)</f>
        <v>DISTRITO NACIONAL</v>
      </c>
      <c r="B217" s="154" t="s">
        <v>2904</v>
      </c>
      <c r="C217" s="94">
        <v>44470.717858796299</v>
      </c>
      <c r="D217" s="94" t="s">
        <v>2440</v>
      </c>
      <c r="E217" s="156">
        <v>422</v>
      </c>
      <c r="F217" s="154" t="str">
        <f>VLOOKUP(E217,VIP!$A$2:$O16515,2,0)</f>
        <v>DRBR422</v>
      </c>
      <c r="G217" s="141" t="str">
        <f>VLOOKUP(E217,'LISTADO ATM'!$A$2:$B$900,2,0)</f>
        <v xml:space="preserve">ATM Olé Manoguayabo </v>
      </c>
      <c r="H217" s="141" t="str">
        <f>VLOOKUP(E217,VIP!$A$2:$O21476,7,FALSE)</f>
        <v>Si</v>
      </c>
      <c r="I217" s="141" t="str">
        <f>VLOOKUP(E217,VIP!$A$2:$O13441,8,FALSE)</f>
        <v>Si</v>
      </c>
      <c r="J217" s="141" t="str">
        <f>VLOOKUP(E217,VIP!$A$2:$O13391,8,FALSE)</f>
        <v>Si</v>
      </c>
      <c r="K217" s="141" t="str">
        <f>VLOOKUP(E217,VIP!$A$2:$O16965,6,0)</f>
        <v>NO</v>
      </c>
      <c r="L217" s="153" t="s">
        <v>2409</v>
      </c>
      <c r="M217" s="93" t="s">
        <v>2437</v>
      </c>
      <c r="N217" s="93" t="s">
        <v>2443</v>
      </c>
      <c r="O217" s="141" t="s">
        <v>2444</v>
      </c>
      <c r="P217" s="153"/>
      <c r="Q217" s="93" t="s">
        <v>2409</v>
      </c>
    </row>
    <row r="218" spans="1:17" s="119" customFormat="1" ht="18" x14ac:dyDescent="0.25">
      <c r="A218" s="141" t="str">
        <f>VLOOKUP(E218,'LISTADO ATM'!$A$2:$C$901,3,0)</f>
        <v>DISTRITO NACIONAL</v>
      </c>
      <c r="B218" s="154" t="s">
        <v>2822</v>
      </c>
      <c r="C218" s="94">
        <v>44470.623344907406</v>
      </c>
      <c r="D218" s="94" t="s">
        <v>2440</v>
      </c>
      <c r="E218" s="156">
        <v>436</v>
      </c>
      <c r="F218" s="154" t="str">
        <f>VLOOKUP(E218,VIP!$A$2:$O16471,2,0)</f>
        <v>DRBR436</v>
      </c>
      <c r="G218" s="141" t="str">
        <f>VLOOKUP(E218,'LISTADO ATM'!$A$2:$B$900,2,0)</f>
        <v xml:space="preserve">ATM Autobanco Torre II </v>
      </c>
      <c r="H218" s="141" t="str">
        <f>VLOOKUP(E218,VIP!$A$2:$O21432,7,FALSE)</f>
        <v>Si</v>
      </c>
      <c r="I218" s="141" t="str">
        <f>VLOOKUP(E218,VIP!$A$2:$O13397,8,FALSE)</f>
        <v>Si</v>
      </c>
      <c r="J218" s="141" t="str">
        <f>VLOOKUP(E218,VIP!$A$2:$O13347,8,FALSE)</f>
        <v>Si</v>
      </c>
      <c r="K218" s="141" t="str">
        <f>VLOOKUP(E218,VIP!$A$2:$O16921,6,0)</f>
        <v>SI</v>
      </c>
      <c r="L218" s="153" t="s">
        <v>2409</v>
      </c>
      <c r="M218" s="161" t="s">
        <v>2530</v>
      </c>
      <c r="N218" s="93" t="s">
        <v>2443</v>
      </c>
      <c r="O218" s="141" t="s">
        <v>2444</v>
      </c>
      <c r="P218" s="153"/>
      <c r="Q218" s="162">
        <v>44470.708333333336</v>
      </c>
    </row>
    <row r="219" spans="1:17" s="119" customFormat="1" ht="18" x14ac:dyDescent="0.25">
      <c r="A219" s="141" t="str">
        <f>VLOOKUP(E219,'LISTADO ATM'!$A$2:$C$901,3,0)</f>
        <v>DISTRITO NACIONAL</v>
      </c>
      <c r="B219" s="154" t="s">
        <v>2839</v>
      </c>
      <c r="C219" s="94">
        <v>44470.546134259261</v>
      </c>
      <c r="D219" s="94" t="s">
        <v>2440</v>
      </c>
      <c r="E219" s="156">
        <v>437</v>
      </c>
      <c r="F219" s="154" t="str">
        <f>VLOOKUP(E219,VIP!$A$2:$O16488,2,0)</f>
        <v>DRBR437</v>
      </c>
      <c r="G219" s="141" t="str">
        <f>VLOOKUP(E219,'LISTADO ATM'!$A$2:$B$900,2,0)</f>
        <v xml:space="preserve">ATM Autobanco Torre III </v>
      </c>
      <c r="H219" s="141" t="str">
        <f>VLOOKUP(E219,VIP!$A$2:$O21449,7,FALSE)</f>
        <v>Si</v>
      </c>
      <c r="I219" s="141" t="str">
        <f>VLOOKUP(E219,VIP!$A$2:$O13414,8,FALSE)</f>
        <v>Si</v>
      </c>
      <c r="J219" s="141" t="str">
        <f>VLOOKUP(E219,VIP!$A$2:$O13364,8,FALSE)</f>
        <v>Si</v>
      </c>
      <c r="K219" s="141" t="str">
        <f>VLOOKUP(E219,VIP!$A$2:$O16938,6,0)</f>
        <v>SI</v>
      </c>
      <c r="L219" s="153" t="s">
        <v>2409</v>
      </c>
      <c r="M219" s="161" t="s">
        <v>2530</v>
      </c>
      <c r="N219" s="93" t="s">
        <v>2443</v>
      </c>
      <c r="O219" s="141" t="s">
        <v>2444</v>
      </c>
      <c r="P219" s="153"/>
      <c r="Q219" s="162">
        <v>44470.708333333336</v>
      </c>
    </row>
    <row r="220" spans="1:17" s="119" customFormat="1" ht="18" x14ac:dyDescent="0.25">
      <c r="A220" s="141" t="str">
        <f>VLOOKUP(E220,'LISTADO ATM'!$A$2:$C$901,3,0)</f>
        <v>DISTRITO NACIONAL</v>
      </c>
      <c r="B220" s="154" t="s">
        <v>2909</v>
      </c>
      <c r="C220" s="94">
        <v>44470.707905092589</v>
      </c>
      <c r="D220" s="94" t="s">
        <v>2440</v>
      </c>
      <c r="E220" s="156">
        <v>493</v>
      </c>
      <c r="F220" s="154" t="str">
        <f>VLOOKUP(E220,VIP!$A$2:$O16520,2,0)</f>
        <v>DRBR493</v>
      </c>
      <c r="G220" s="141" t="str">
        <f>VLOOKUP(E220,'LISTADO ATM'!$A$2:$B$900,2,0)</f>
        <v xml:space="preserve">ATM Oficina Haina Occidental II </v>
      </c>
      <c r="H220" s="141" t="str">
        <f>VLOOKUP(E220,VIP!$A$2:$O21481,7,FALSE)</f>
        <v>Si</v>
      </c>
      <c r="I220" s="141" t="str">
        <f>VLOOKUP(E220,VIP!$A$2:$O13446,8,FALSE)</f>
        <v>Si</v>
      </c>
      <c r="J220" s="141" t="str">
        <f>VLOOKUP(E220,VIP!$A$2:$O13396,8,FALSE)</f>
        <v>Si</v>
      </c>
      <c r="K220" s="141" t="str">
        <f>VLOOKUP(E220,VIP!$A$2:$O16970,6,0)</f>
        <v>NO</v>
      </c>
      <c r="L220" s="153" t="s">
        <v>2409</v>
      </c>
      <c r="M220" s="93" t="s">
        <v>2437</v>
      </c>
      <c r="N220" s="93" t="s">
        <v>2443</v>
      </c>
      <c r="O220" s="141" t="s">
        <v>2444</v>
      </c>
      <c r="P220" s="153"/>
      <c r="Q220" s="93" t="s">
        <v>2409</v>
      </c>
    </row>
    <row r="221" spans="1:17" s="119" customFormat="1" ht="18" x14ac:dyDescent="0.25">
      <c r="A221" s="141" t="str">
        <f>VLOOKUP(E221,'LISTADO ATM'!$A$2:$C$901,3,0)</f>
        <v>DISTRITO NACIONAL</v>
      </c>
      <c r="B221" s="154" t="s">
        <v>2820</v>
      </c>
      <c r="C221" s="94">
        <v>44470.62572916667</v>
      </c>
      <c r="D221" s="94" t="s">
        <v>2440</v>
      </c>
      <c r="E221" s="156">
        <v>507</v>
      </c>
      <c r="F221" s="154" t="str">
        <f>VLOOKUP(E221,VIP!$A$2:$O16469,2,0)</f>
        <v>DRBR507</v>
      </c>
      <c r="G221" s="141" t="str">
        <f>VLOOKUP(E221,'LISTADO ATM'!$A$2:$B$900,2,0)</f>
        <v>ATM Estación Sigma Boca Chica</v>
      </c>
      <c r="H221" s="141" t="str">
        <f>VLOOKUP(E221,VIP!$A$2:$O21430,7,FALSE)</f>
        <v>Si</v>
      </c>
      <c r="I221" s="141" t="str">
        <f>VLOOKUP(E221,VIP!$A$2:$O13395,8,FALSE)</f>
        <v>Si</v>
      </c>
      <c r="J221" s="141" t="str">
        <f>VLOOKUP(E221,VIP!$A$2:$O13345,8,FALSE)</f>
        <v>Si</v>
      </c>
      <c r="K221" s="141" t="str">
        <f>VLOOKUP(E221,VIP!$A$2:$O16919,6,0)</f>
        <v>NO</v>
      </c>
      <c r="L221" s="153" t="s">
        <v>2409</v>
      </c>
      <c r="M221" s="93" t="s">
        <v>2437</v>
      </c>
      <c r="N221" s="93" t="s">
        <v>2443</v>
      </c>
      <c r="O221" s="141" t="s">
        <v>2444</v>
      </c>
      <c r="P221" s="153"/>
      <c r="Q221" s="93" t="s">
        <v>2409</v>
      </c>
    </row>
    <row r="222" spans="1:17" s="119" customFormat="1" ht="18" x14ac:dyDescent="0.25">
      <c r="A222" s="141" t="str">
        <f>VLOOKUP(E222,'LISTADO ATM'!$A$2:$C$901,3,0)</f>
        <v>DISTRITO NACIONAL</v>
      </c>
      <c r="B222" s="154" t="s">
        <v>2874</v>
      </c>
      <c r="C222" s="94">
        <v>44470.899791666663</v>
      </c>
      <c r="D222" s="94" t="s">
        <v>2440</v>
      </c>
      <c r="E222" s="156">
        <v>525</v>
      </c>
      <c r="F222" s="154" t="str">
        <f>VLOOKUP(E222,VIP!$A$2:$O16485,2,0)</f>
        <v>DRBR525</v>
      </c>
      <c r="G222" s="141" t="str">
        <f>VLOOKUP(E222,'LISTADO ATM'!$A$2:$B$900,2,0)</f>
        <v>ATM S/M Bravo Las Americas</v>
      </c>
      <c r="H222" s="141" t="str">
        <f>VLOOKUP(E222,VIP!$A$2:$O21446,7,FALSE)</f>
        <v>Si</v>
      </c>
      <c r="I222" s="141" t="str">
        <f>VLOOKUP(E222,VIP!$A$2:$O13411,8,FALSE)</f>
        <v>Si</v>
      </c>
      <c r="J222" s="141" t="str">
        <f>VLOOKUP(E222,VIP!$A$2:$O13361,8,FALSE)</f>
        <v>Si</v>
      </c>
      <c r="K222" s="141" t="str">
        <f>VLOOKUP(E222,VIP!$A$2:$O16935,6,0)</f>
        <v>NO</v>
      </c>
      <c r="L222" s="153" t="s">
        <v>2409</v>
      </c>
      <c r="M222" s="93" t="s">
        <v>2437</v>
      </c>
      <c r="N222" s="93" t="s">
        <v>2443</v>
      </c>
      <c r="O222" s="141" t="s">
        <v>2444</v>
      </c>
      <c r="P222" s="153"/>
      <c r="Q222" s="93" t="s">
        <v>2409</v>
      </c>
    </row>
    <row r="223" spans="1:17" s="119" customFormat="1" ht="18" x14ac:dyDescent="0.25">
      <c r="A223" s="141" t="str">
        <f>VLOOKUP(E223,'LISTADO ATM'!$A$2:$C$901,3,0)</f>
        <v>DISTRITO NACIONAL</v>
      </c>
      <c r="B223" s="154" t="s">
        <v>2900</v>
      </c>
      <c r="C223" s="94">
        <v>44470.727314814816</v>
      </c>
      <c r="D223" s="94" t="s">
        <v>2440</v>
      </c>
      <c r="E223" s="156">
        <v>540</v>
      </c>
      <c r="F223" s="154" t="str">
        <f>VLOOKUP(E223,VIP!$A$2:$O16511,2,0)</f>
        <v>DRBR540</v>
      </c>
      <c r="G223" s="141" t="str">
        <f>VLOOKUP(E223,'LISTADO ATM'!$A$2:$B$900,2,0)</f>
        <v xml:space="preserve">ATM Autoservicio Sambil I </v>
      </c>
      <c r="H223" s="141" t="str">
        <f>VLOOKUP(E223,VIP!$A$2:$O21472,7,FALSE)</f>
        <v>Si</v>
      </c>
      <c r="I223" s="141" t="str">
        <f>VLOOKUP(E223,VIP!$A$2:$O13437,8,FALSE)</f>
        <v>Si</v>
      </c>
      <c r="J223" s="141" t="str">
        <f>VLOOKUP(E223,VIP!$A$2:$O13387,8,FALSE)</f>
        <v>Si</v>
      </c>
      <c r="K223" s="141" t="str">
        <f>VLOOKUP(E223,VIP!$A$2:$O16961,6,0)</f>
        <v>NO</v>
      </c>
      <c r="L223" s="153" t="s">
        <v>2409</v>
      </c>
      <c r="M223" s="93" t="s">
        <v>2437</v>
      </c>
      <c r="N223" s="93" t="s">
        <v>2443</v>
      </c>
      <c r="O223" s="141" t="s">
        <v>2444</v>
      </c>
      <c r="P223" s="153"/>
      <c r="Q223" s="93" t="s">
        <v>2409</v>
      </c>
    </row>
    <row r="224" spans="1:17" ht="18" x14ac:dyDescent="0.25">
      <c r="A224" s="141" t="str">
        <f>VLOOKUP(E224,'LISTADO ATM'!$A$2:$C$901,3,0)</f>
        <v>DISTRITO NACIONAL</v>
      </c>
      <c r="B224" s="154" t="s">
        <v>2685</v>
      </c>
      <c r="C224" s="94">
        <v>44469.785682870373</v>
      </c>
      <c r="D224" s="94" t="s">
        <v>2440</v>
      </c>
      <c r="E224" s="156">
        <v>562</v>
      </c>
      <c r="F224" s="154" t="str">
        <f>VLOOKUP(E224,VIP!$A$2:$O16449,2,0)</f>
        <v>DRBR226</v>
      </c>
      <c r="G224" s="141" t="str">
        <f>VLOOKUP(E224,'LISTADO ATM'!$A$2:$B$900,2,0)</f>
        <v xml:space="preserve">ATM S/M Jumbo Carretera Mella </v>
      </c>
      <c r="H224" s="141" t="str">
        <f>VLOOKUP(E224,VIP!$A$2:$O21410,7,FALSE)</f>
        <v>Si</v>
      </c>
      <c r="I224" s="141" t="str">
        <f>VLOOKUP(E224,VIP!$A$2:$O13375,8,FALSE)</f>
        <v>Si</v>
      </c>
      <c r="J224" s="141" t="str">
        <f>VLOOKUP(E224,VIP!$A$2:$O13325,8,FALSE)</f>
        <v>Si</v>
      </c>
      <c r="K224" s="141" t="str">
        <f>VLOOKUP(E224,VIP!$A$2:$O16899,6,0)</f>
        <v>SI</v>
      </c>
      <c r="L224" s="153" t="s">
        <v>2409</v>
      </c>
      <c r="M224" s="161" t="s">
        <v>2530</v>
      </c>
      <c r="N224" s="93" t="s">
        <v>2443</v>
      </c>
      <c r="O224" s="141" t="s">
        <v>2444</v>
      </c>
      <c r="P224" s="153"/>
      <c r="Q224" s="162">
        <v>44470.708333333336</v>
      </c>
    </row>
    <row r="225" spans="1:17" ht="18" x14ac:dyDescent="0.25">
      <c r="A225" s="141" t="str">
        <f>VLOOKUP(E225,'LISTADO ATM'!$A$2:$C$901,3,0)</f>
        <v>DISTRITO NACIONAL</v>
      </c>
      <c r="B225" s="154" t="s">
        <v>2838</v>
      </c>
      <c r="C225" s="94">
        <v>44470.553831018522</v>
      </c>
      <c r="D225" s="94" t="s">
        <v>2440</v>
      </c>
      <c r="E225" s="156">
        <v>572</v>
      </c>
      <c r="F225" s="154" t="str">
        <f>VLOOKUP(E225,VIP!$A$2:$O16487,2,0)</f>
        <v>DRBR174</v>
      </c>
      <c r="G225" s="141" t="str">
        <f>VLOOKUP(E225,'LISTADO ATM'!$A$2:$B$900,2,0)</f>
        <v xml:space="preserve">ATM Olé Ovando </v>
      </c>
      <c r="H225" s="141" t="str">
        <f>VLOOKUP(E225,VIP!$A$2:$O21448,7,FALSE)</f>
        <v>Si</v>
      </c>
      <c r="I225" s="141" t="str">
        <f>VLOOKUP(E225,VIP!$A$2:$O13413,8,FALSE)</f>
        <v>Si</v>
      </c>
      <c r="J225" s="141" t="str">
        <f>VLOOKUP(E225,VIP!$A$2:$O13363,8,FALSE)</f>
        <v>Si</v>
      </c>
      <c r="K225" s="141" t="str">
        <f>VLOOKUP(E225,VIP!$A$2:$O16937,6,0)</f>
        <v>NO</v>
      </c>
      <c r="L225" s="153" t="s">
        <v>2409</v>
      </c>
      <c r="M225" s="161" t="s">
        <v>2530</v>
      </c>
      <c r="N225" s="93" t="s">
        <v>2443</v>
      </c>
      <c r="O225" s="141" t="s">
        <v>2444</v>
      </c>
      <c r="P225" s="153"/>
      <c r="Q225" s="162">
        <v>44470.708333333336</v>
      </c>
    </row>
    <row r="226" spans="1:17" ht="18" x14ac:dyDescent="0.25">
      <c r="A226" s="141" t="str">
        <f>VLOOKUP(E226,'LISTADO ATM'!$A$2:$C$901,3,0)</f>
        <v>DISTRITO NACIONAL</v>
      </c>
      <c r="B226" s="154">
        <v>3336039776</v>
      </c>
      <c r="C226" s="94">
        <v>44467.582442129627</v>
      </c>
      <c r="D226" s="94" t="s">
        <v>2440</v>
      </c>
      <c r="E226" s="156">
        <v>573</v>
      </c>
      <c r="F226" s="154" t="str">
        <f>VLOOKUP(E226,VIP!$A$2:$O16437,2,0)</f>
        <v>DRBR038</v>
      </c>
      <c r="G226" s="141" t="str">
        <f>VLOOKUP(E226,'LISTADO ATM'!$A$2:$B$900,2,0)</f>
        <v xml:space="preserve">ATM IDSS </v>
      </c>
      <c r="H226" s="141" t="str">
        <f>VLOOKUP(E226,VIP!$A$2:$O21398,7,FALSE)</f>
        <v>Si</v>
      </c>
      <c r="I226" s="141" t="str">
        <f>VLOOKUP(E226,VIP!$A$2:$O13363,8,FALSE)</f>
        <v>Si</v>
      </c>
      <c r="J226" s="141" t="str">
        <f>VLOOKUP(E226,VIP!$A$2:$O13313,8,FALSE)</f>
        <v>Si</v>
      </c>
      <c r="K226" s="141" t="str">
        <f>VLOOKUP(E226,VIP!$A$2:$O16887,6,0)</f>
        <v>NO</v>
      </c>
      <c r="L226" s="153" t="s">
        <v>2409</v>
      </c>
      <c r="M226" s="93" t="s">
        <v>2437</v>
      </c>
      <c r="N226" s="93" t="s">
        <v>2443</v>
      </c>
      <c r="O226" s="141" t="s">
        <v>2444</v>
      </c>
      <c r="P226" s="153"/>
      <c r="Q226" s="93" t="s">
        <v>2409</v>
      </c>
    </row>
    <row r="227" spans="1:17" ht="18" x14ac:dyDescent="0.25">
      <c r="A227" s="141" t="str">
        <f>VLOOKUP(E227,'LISTADO ATM'!$A$2:$C$901,3,0)</f>
        <v>SUR</v>
      </c>
      <c r="B227" s="154" t="s">
        <v>2851</v>
      </c>
      <c r="C227" s="94">
        <v>44470.482199074075</v>
      </c>
      <c r="D227" s="94" t="s">
        <v>2459</v>
      </c>
      <c r="E227" s="156">
        <v>582</v>
      </c>
      <c r="F227" s="154" t="str">
        <f>VLOOKUP(E227,VIP!$A$2:$O16500,2,0)</f>
        <v xml:space="preserve">DRBR582 </v>
      </c>
      <c r="G227" s="141" t="str">
        <f>VLOOKUP(E227,'LISTADO ATM'!$A$2:$B$900,2,0)</f>
        <v>ATM Estación Sabana Yegua</v>
      </c>
      <c r="H227" s="141" t="str">
        <f>VLOOKUP(E227,VIP!$A$2:$O21461,7,FALSE)</f>
        <v>N/A</v>
      </c>
      <c r="I227" s="141" t="str">
        <f>VLOOKUP(E227,VIP!$A$2:$O13426,8,FALSE)</f>
        <v>N/A</v>
      </c>
      <c r="J227" s="141" t="str">
        <f>VLOOKUP(E227,VIP!$A$2:$O13376,8,FALSE)</f>
        <v>N/A</v>
      </c>
      <c r="K227" s="141" t="str">
        <f>VLOOKUP(E227,VIP!$A$2:$O16950,6,0)</f>
        <v>N/A</v>
      </c>
      <c r="L227" s="153" t="s">
        <v>2409</v>
      </c>
      <c r="M227" s="93" t="s">
        <v>2437</v>
      </c>
      <c r="N227" s="93" t="s">
        <v>2443</v>
      </c>
      <c r="O227" s="141" t="s">
        <v>2612</v>
      </c>
      <c r="P227" s="153"/>
      <c r="Q227" s="93" t="s">
        <v>2409</v>
      </c>
    </row>
    <row r="228" spans="1:17" ht="18" x14ac:dyDescent="0.25">
      <c r="A228" s="141" t="str">
        <f>VLOOKUP(E228,'LISTADO ATM'!$A$2:$C$901,3,0)</f>
        <v>SUR</v>
      </c>
      <c r="B228" s="154" t="s">
        <v>2751</v>
      </c>
      <c r="C228" s="94">
        <v>44470.038819444446</v>
      </c>
      <c r="D228" s="94" t="s">
        <v>2440</v>
      </c>
      <c r="E228" s="156">
        <v>592</v>
      </c>
      <c r="F228" s="154" t="str">
        <f>VLOOKUP(E228,VIP!$A$2:$O16457,2,0)</f>
        <v>DRBR081</v>
      </c>
      <c r="G228" s="141" t="str">
        <f>VLOOKUP(E228,'LISTADO ATM'!$A$2:$B$900,2,0)</f>
        <v xml:space="preserve">ATM Centro de Caja San Cristóbal I </v>
      </c>
      <c r="H228" s="141" t="str">
        <f>VLOOKUP(E228,VIP!$A$2:$O21418,7,FALSE)</f>
        <v>Si</v>
      </c>
      <c r="I228" s="141" t="str">
        <f>VLOOKUP(E228,VIP!$A$2:$O13383,8,FALSE)</f>
        <v>Si</v>
      </c>
      <c r="J228" s="141" t="str">
        <f>VLOOKUP(E228,VIP!$A$2:$O13333,8,FALSE)</f>
        <v>Si</v>
      </c>
      <c r="K228" s="141" t="str">
        <f>VLOOKUP(E228,VIP!$A$2:$O16907,6,0)</f>
        <v>SI</v>
      </c>
      <c r="L228" s="153" t="s">
        <v>2409</v>
      </c>
      <c r="M228" s="161" t="s">
        <v>2530</v>
      </c>
      <c r="N228" s="93" t="s">
        <v>2443</v>
      </c>
      <c r="O228" s="141" t="s">
        <v>2444</v>
      </c>
      <c r="P228" s="153"/>
      <c r="Q228" s="162">
        <v>44470.708333333336</v>
      </c>
    </row>
    <row r="229" spans="1:17" ht="18" x14ac:dyDescent="0.25">
      <c r="A229" s="141" t="str">
        <f>VLOOKUP(E229,'LISTADO ATM'!$A$2:$C$901,3,0)</f>
        <v>NORTE</v>
      </c>
      <c r="B229" s="154" t="s">
        <v>2850</v>
      </c>
      <c r="C229" s="94">
        <v>44470.485613425924</v>
      </c>
      <c r="D229" s="94" t="s">
        <v>2659</v>
      </c>
      <c r="E229" s="156">
        <v>594</v>
      </c>
      <c r="F229" s="154" t="str">
        <f>VLOOKUP(E229,VIP!$A$2:$O16499,2,0)</f>
        <v>DRBR594</v>
      </c>
      <c r="G229" s="141" t="str">
        <f>VLOOKUP(E229,'LISTADO ATM'!$A$2:$B$900,2,0)</f>
        <v xml:space="preserve">ATM Plaza Venezuela II (Santiago) </v>
      </c>
      <c r="H229" s="141" t="str">
        <f>VLOOKUP(E229,VIP!$A$2:$O21460,7,FALSE)</f>
        <v>Si</v>
      </c>
      <c r="I229" s="141" t="str">
        <f>VLOOKUP(E229,VIP!$A$2:$O13425,8,FALSE)</f>
        <v>Si</v>
      </c>
      <c r="J229" s="141" t="str">
        <f>VLOOKUP(E229,VIP!$A$2:$O13375,8,FALSE)</f>
        <v>Si</v>
      </c>
      <c r="K229" s="141" t="str">
        <f>VLOOKUP(E229,VIP!$A$2:$O16949,6,0)</f>
        <v>NO</v>
      </c>
      <c r="L229" s="153" t="s">
        <v>2409</v>
      </c>
      <c r="M229" s="161" t="s">
        <v>2530</v>
      </c>
      <c r="N229" s="93" t="s">
        <v>2443</v>
      </c>
      <c r="O229" s="141" t="s">
        <v>2658</v>
      </c>
      <c r="P229" s="153"/>
      <c r="Q229" s="162">
        <v>44470.708333333336</v>
      </c>
    </row>
    <row r="230" spans="1:17" ht="18" x14ac:dyDescent="0.25">
      <c r="A230" s="141" t="str">
        <f>VLOOKUP(E230,'LISTADO ATM'!$A$2:$C$901,3,0)</f>
        <v>ESTE</v>
      </c>
      <c r="B230" s="154" t="s">
        <v>2836</v>
      </c>
      <c r="C230" s="94">
        <v>44470.555555555555</v>
      </c>
      <c r="D230" s="94" t="s">
        <v>2459</v>
      </c>
      <c r="E230" s="156">
        <v>612</v>
      </c>
      <c r="F230" s="154" t="str">
        <f>VLOOKUP(E230,VIP!$A$2:$O16485,2,0)</f>
        <v>DRBR220</v>
      </c>
      <c r="G230" s="141" t="str">
        <f>VLOOKUP(E230,'LISTADO ATM'!$A$2:$B$900,2,0)</f>
        <v xml:space="preserve">ATM Plaza Orense (La Romana) </v>
      </c>
      <c r="H230" s="141" t="str">
        <f>VLOOKUP(E230,VIP!$A$2:$O21446,7,FALSE)</f>
        <v>Si</v>
      </c>
      <c r="I230" s="141" t="str">
        <f>VLOOKUP(E230,VIP!$A$2:$O13411,8,FALSE)</f>
        <v>Si</v>
      </c>
      <c r="J230" s="141" t="str">
        <f>VLOOKUP(E230,VIP!$A$2:$O13361,8,FALSE)</f>
        <v>Si</v>
      </c>
      <c r="K230" s="141" t="str">
        <f>VLOOKUP(E230,VIP!$A$2:$O16935,6,0)</f>
        <v>NO</v>
      </c>
      <c r="L230" s="153" t="s">
        <v>2409</v>
      </c>
      <c r="M230" s="93" t="s">
        <v>2437</v>
      </c>
      <c r="N230" s="93" t="s">
        <v>2443</v>
      </c>
      <c r="O230" s="141" t="s">
        <v>2612</v>
      </c>
      <c r="P230" s="153"/>
      <c r="Q230" s="93" t="s">
        <v>2409</v>
      </c>
    </row>
    <row r="231" spans="1:17" ht="18" x14ac:dyDescent="0.25">
      <c r="A231" s="141" t="str">
        <f>VLOOKUP(E231,'LISTADO ATM'!$A$2:$C$901,3,0)</f>
        <v>ESTE</v>
      </c>
      <c r="B231" s="154" t="s">
        <v>2870</v>
      </c>
      <c r="C231" s="94">
        <v>44470.905358796299</v>
      </c>
      <c r="D231" s="94" t="s">
        <v>2440</v>
      </c>
      <c r="E231" s="156">
        <v>613</v>
      </c>
      <c r="F231" s="154" t="str">
        <f>VLOOKUP(E231,VIP!$A$2:$O16481,2,0)</f>
        <v>DRBR145</v>
      </c>
      <c r="G231" s="141" t="str">
        <f>VLOOKUP(E231,'LISTADO ATM'!$A$2:$B$900,2,0)</f>
        <v xml:space="preserve">ATM Almacenes Zaglul (La Altagracia) </v>
      </c>
      <c r="H231" s="141" t="str">
        <f>VLOOKUP(E231,VIP!$A$2:$O21442,7,FALSE)</f>
        <v>Si</v>
      </c>
      <c r="I231" s="141" t="str">
        <f>VLOOKUP(E231,VIP!$A$2:$O13407,8,FALSE)</f>
        <v>Si</v>
      </c>
      <c r="J231" s="141" t="str">
        <f>VLOOKUP(E231,VIP!$A$2:$O13357,8,FALSE)</f>
        <v>Si</v>
      </c>
      <c r="K231" s="141" t="str">
        <f>VLOOKUP(E231,VIP!$A$2:$O16931,6,0)</f>
        <v>NO</v>
      </c>
      <c r="L231" s="153" t="s">
        <v>2409</v>
      </c>
      <c r="M231" s="93" t="s">
        <v>2437</v>
      </c>
      <c r="N231" s="93" t="s">
        <v>2443</v>
      </c>
      <c r="O231" s="141" t="s">
        <v>2444</v>
      </c>
      <c r="P231" s="153"/>
      <c r="Q231" s="93" t="s">
        <v>2409</v>
      </c>
    </row>
    <row r="232" spans="1:17" ht="18" x14ac:dyDescent="0.25">
      <c r="A232" s="141" t="str">
        <f>VLOOKUP(E232,'LISTADO ATM'!$A$2:$C$901,3,0)</f>
        <v>NORTE</v>
      </c>
      <c r="B232" s="154" t="s">
        <v>2905</v>
      </c>
      <c r="C232" s="94">
        <v>44470.715462962966</v>
      </c>
      <c r="D232" s="94" t="s">
        <v>2659</v>
      </c>
      <c r="E232" s="156">
        <v>635</v>
      </c>
      <c r="F232" s="154" t="str">
        <f>VLOOKUP(E232,VIP!$A$2:$O16516,2,0)</f>
        <v>DRBR12J</v>
      </c>
      <c r="G232" s="141" t="str">
        <f>VLOOKUP(E232,'LISTADO ATM'!$A$2:$B$900,2,0)</f>
        <v xml:space="preserve">ATM Zona Franca Tamboril </v>
      </c>
      <c r="H232" s="141" t="str">
        <f>VLOOKUP(E232,VIP!$A$2:$O21477,7,FALSE)</f>
        <v>Si</v>
      </c>
      <c r="I232" s="141" t="str">
        <f>VLOOKUP(E232,VIP!$A$2:$O13442,8,FALSE)</f>
        <v>Si</v>
      </c>
      <c r="J232" s="141" t="str">
        <f>VLOOKUP(E232,VIP!$A$2:$O13392,8,FALSE)</f>
        <v>Si</v>
      </c>
      <c r="K232" s="141" t="str">
        <f>VLOOKUP(E232,VIP!$A$2:$O16966,6,0)</f>
        <v>NO</v>
      </c>
      <c r="L232" s="153" t="s">
        <v>2409</v>
      </c>
      <c r="M232" s="93" t="s">
        <v>2437</v>
      </c>
      <c r="N232" s="93" t="s">
        <v>2443</v>
      </c>
      <c r="O232" s="141" t="s">
        <v>2658</v>
      </c>
      <c r="P232" s="153"/>
      <c r="Q232" s="93" t="s">
        <v>2409</v>
      </c>
    </row>
    <row r="233" spans="1:17" ht="18" x14ac:dyDescent="0.25">
      <c r="A233" s="141" t="str">
        <f>VLOOKUP(E233,'LISTADO ATM'!$A$2:$C$901,3,0)</f>
        <v>NORTE</v>
      </c>
      <c r="B233" s="154" t="s">
        <v>2835</v>
      </c>
      <c r="C233" s="94">
        <v>44470.556921296295</v>
      </c>
      <c r="D233" s="94" t="s">
        <v>2659</v>
      </c>
      <c r="E233" s="156">
        <v>647</v>
      </c>
      <c r="F233" s="154" t="str">
        <f>VLOOKUP(E233,VIP!$A$2:$O16484,2,0)</f>
        <v>DRBR254</v>
      </c>
      <c r="G233" s="141" t="str">
        <f>VLOOKUP(E233,'LISTADO ATM'!$A$2:$B$900,2,0)</f>
        <v xml:space="preserve">ATM CORAASAN </v>
      </c>
      <c r="H233" s="141" t="str">
        <f>VLOOKUP(E233,VIP!$A$2:$O21445,7,FALSE)</f>
        <v>Si</v>
      </c>
      <c r="I233" s="141" t="str">
        <f>VLOOKUP(E233,VIP!$A$2:$O13410,8,FALSE)</f>
        <v>Si</v>
      </c>
      <c r="J233" s="141" t="str">
        <f>VLOOKUP(E233,VIP!$A$2:$O13360,8,FALSE)</f>
        <v>Si</v>
      </c>
      <c r="K233" s="141" t="str">
        <f>VLOOKUP(E233,VIP!$A$2:$O16934,6,0)</f>
        <v>NO</v>
      </c>
      <c r="L233" s="153" t="s">
        <v>2409</v>
      </c>
      <c r="M233" s="93" t="s">
        <v>2437</v>
      </c>
      <c r="N233" s="93" t="s">
        <v>2443</v>
      </c>
      <c r="O233" s="141" t="s">
        <v>2658</v>
      </c>
      <c r="P233" s="153"/>
      <c r="Q233" s="93" t="s">
        <v>2409</v>
      </c>
    </row>
    <row r="234" spans="1:17" ht="18" x14ac:dyDescent="0.25">
      <c r="A234" s="141" t="str">
        <f>VLOOKUP(E234,'LISTADO ATM'!$A$2:$C$901,3,0)</f>
        <v>NORTE</v>
      </c>
      <c r="B234" s="154" t="s">
        <v>2770</v>
      </c>
      <c r="C234" s="94">
        <v>44470.202361111114</v>
      </c>
      <c r="D234" s="94" t="s">
        <v>2659</v>
      </c>
      <c r="E234" s="156">
        <v>664</v>
      </c>
      <c r="F234" s="154" t="str">
        <f>VLOOKUP(E234,VIP!$A$2:$O16458,2,0)</f>
        <v>DRBR664</v>
      </c>
      <c r="G234" s="141" t="str">
        <f>VLOOKUP(E234,'LISTADO ATM'!$A$2:$B$900,2,0)</f>
        <v>ATM S/M Asfer (Constanza)</v>
      </c>
      <c r="H234" s="141" t="str">
        <f>VLOOKUP(E234,VIP!$A$2:$O21419,7,FALSE)</f>
        <v>N/A</v>
      </c>
      <c r="I234" s="141" t="str">
        <f>VLOOKUP(E234,VIP!$A$2:$O13384,8,FALSE)</f>
        <v>N/A</v>
      </c>
      <c r="J234" s="141" t="str">
        <f>VLOOKUP(E234,VIP!$A$2:$O13334,8,FALSE)</f>
        <v>N/A</v>
      </c>
      <c r="K234" s="141" t="str">
        <f>VLOOKUP(E234,VIP!$A$2:$O16908,6,0)</f>
        <v>N/A</v>
      </c>
      <c r="L234" s="153" t="s">
        <v>2409</v>
      </c>
      <c r="M234" s="161" t="s">
        <v>2530</v>
      </c>
      <c r="N234" s="93" t="s">
        <v>2443</v>
      </c>
      <c r="O234" s="141" t="s">
        <v>2658</v>
      </c>
      <c r="P234" s="153"/>
      <c r="Q234" s="162">
        <v>44470.708333333336</v>
      </c>
    </row>
    <row r="235" spans="1:17" ht="18" x14ac:dyDescent="0.25">
      <c r="A235" s="141" t="str">
        <f>VLOOKUP(E235,'LISTADO ATM'!$A$2:$C$901,3,0)</f>
        <v>DISTRITO NACIONAL</v>
      </c>
      <c r="B235" s="154" t="s">
        <v>2873</v>
      </c>
      <c r="C235" s="94">
        <v>44470.901701388888</v>
      </c>
      <c r="D235" s="94" t="s">
        <v>2440</v>
      </c>
      <c r="E235" s="156">
        <v>672</v>
      </c>
      <c r="F235" s="154" t="str">
        <f>VLOOKUP(E235,VIP!$A$2:$O16484,2,0)</f>
        <v>DRBR672</v>
      </c>
      <c r="G235" s="141" t="str">
        <f>VLOOKUP(E235,'LISTADO ATM'!$A$2:$B$900,2,0)</f>
        <v>ATM Destacamento Policía Nacional La Victoria</v>
      </c>
      <c r="H235" s="141" t="str">
        <f>VLOOKUP(E235,VIP!$A$2:$O21445,7,FALSE)</f>
        <v>Si</v>
      </c>
      <c r="I235" s="141" t="str">
        <f>VLOOKUP(E235,VIP!$A$2:$O13410,8,FALSE)</f>
        <v>Si</v>
      </c>
      <c r="J235" s="141" t="str">
        <f>VLOOKUP(E235,VIP!$A$2:$O13360,8,FALSE)</f>
        <v>Si</v>
      </c>
      <c r="K235" s="141" t="str">
        <f>VLOOKUP(E235,VIP!$A$2:$O16934,6,0)</f>
        <v>SI</v>
      </c>
      <c r="L235" s="153" t="s">
        <v>2409</v>
      </c>
      <c r="M235" s="93" t="s">
        <v>2437</v>
      </c>
      <c r="N235" s="93" t="s">
        <v>2443</v>
      </c>
      <c r="O235" s="141" t="s">
        <v>2444</v>
      </c>
      <c r="P235" s="153"/>
      <c r="Q235" s="93" t="s">
        <v>2409</v>
      </c>
    </row>
    <row r="236" spans="1:17" ht="18" x14ac:dyDescent="0.25">
      <c r="A236" s="141" t="str">
        <f>VLOOKUP(E236,'LISTADO ATM'!$A$2:$C$901,3,0)</f>
        <v>DISTRITO NACIONAL</v>
      </c>
      <c r="B236" s="154" t="s">
        <v>2903</v>
      </c>
      <c r="C236" s="94">
        <v>44470.719502314816</v>
      </c>
      <c r="D236" s="94" t="s">
        <v>2440</v>
      </c>
      <c r="E236" s="156">
        <v>684</v>
      </c>
      <c r="F236" s="154" t="str">
        <f>VLOOKUP(E236,VIP!$A$2:$O16514,2,0)</f>
        <v>DRBR684</v>
      </c>
      <c r="G236" s="141" t="str">
        <f>VLOOKUP(E236,'LISTADO ATM'!$A$2:$B$900,2,0)</f>
        <v>ATM Estación Texaco Prolongación 27 Febrero</v>
      </c>
      <c r="H236" s="141" t="str">
        <f>VLOOKUP(E236,VIP!$A$2:$O21475,7,FALSE)</f>
        <v>NO</v>
      </c>
      <c r="I236" s="141" t="str">
        <f>VLOOKUP(E236,VIP!$A$2:$O13440,8,FALSE)</f>
        <v>NO</v>
      </c>
      <c r="J236" s="141" t="str">
        <f>VLOOKUP(E236,VIP!$A$2:$O13390,8,FALSE)</f>
        <v>NO</v>
      </c>
      <c r="K236" s="141" t="str">
        <f>VLOOKUP(E236,VIP!$A$2:$O16964,6,0)</f>
        <v>NO</v>
      </c>
      <c r="L236" s="153" t="s">
        <v>2409</v>
      </c>
      <c r="M236" s="93" t="s">
        <v>2437</v>
      </c>
      <c r="N236" s="93" t="s">
        <v>2443</v>
      </c>
      <c r="O236" s="141" t="s">
        <v>2444</v>
      </c>
      <c r="P236" s="153"/>
      <c r="Q236" s="93" t="s">
        <v>2409</v>
      </c>
    </row>
    <row r="237" spans="1:17" ht="18" x14ac:dyDescent="0.25">
      <c r="A237" s="141" t="str">
        <f>VLOOKUP(E237,'LISTADO ATM'!$A$2:$C$901,3,0)</f>
        <v>NORTE</v>
      </c>
      <c r="B237" s="154" t="s">
        <v>2661</v>
      </c>
      <c r="C237" s="94">
        <v>44469.678310185183</v>
      </c>
      <c r="D237" s="94" t="s">
        <v>2659</v>
      </c>
      <c r="E237" s="156">
        <v>720</v>
      </c>
      <c r="F237" s="154" t="str">
        <f>VLOOKUP(E237,VIP!$A$2:$O16439,2,0)</f>
        <v>DRBR12E</v>
      </c>
      <c r="G237" s="141" t="str">
        <f>VLOOKUP(E237,'LISTADO ATM'!$A$2:$B$900,2,0)</f>
        <v xml:space="preserve">ATM OMSA (Santiago) </v>
      </c>
      <c r="H237" s="141" t="str">
        <f>VLOOKUP(E237,VIP!$A$2:$O21400,7,FALSE)</f>
        <v>Si</v>
      </c>
      <c r="I237" s="141" t="str">
        <f>VLOOKUP(E237,VIP!$A$2:$O13365,8,FALSE)</f>
        <v>Si</v>
      </c>
      <c r="J237" s="141" t="str">
        <f>VLOOKUP(E237,VIP!$A$2:$O13315,8,FALSE)</f>
        <v>Si</v>
      </c>
      <c r="K237" s="141" t="str">
        <f>VLOOKUP(E237,VIP!$A$2:$O16889,6,0)</f>
        <v>NO</v>
      </c>
      <c r="L237" s="153" t="s">
        <v>2409</v>
      </c>
      <c r="M237" s="161" t="s">
        <v>2530</v>
      </c>
      <c r="N237" s="93" t="s">
        <v>2443</v>
      </c>
      <c r="O237" s="141" t="s">
        <v>2658</v>
      </c>
      <c r="P237" s="153"/>
      <c r="Q237" s="162">
        <v>44470.708333333336</v>
      </c>
    </row>
    <row r="238" spans="1:17" ht="18" x14ac:dyDescent="0.25">
      <c r="A238" s="141" t="str">
        <f>VLOOKUP(E238,'LISTADO ATM'!$A$2:$C$901,3,0)</f>
        <v>NORTE</v>
      </c>
      <c r="B238" s="154" t="s">
        <v>2821</v>
      </c>
      <c r="C238" s="94">
        <v>44470.624212962961</v>
      </c>
      <c r="D238" s="94" t="s">
        <v>2459</v>
      </c>
      <c r="E238" s="156">
        <v>728</v>
      </c>
      <c r="F238" s="154" t="str">
        <f>VLOOKUP(E238,VIP!$A$2:$O16470,2,0)</f>
        <v>DRBR051</v>
      </c>
      <c r="G238" s="141" t="str">
        <f>VLOOKUP(E238,'LISTADO ATM'!$A$2:$B$900,2,0)</f>
        <v xml:space="preserve">ATM UNP La Vega Oficina Regional Norcentral </v>
      </c>
      <c r="H238" s="141" t="str">
        <f>VLOOKUP(E238,VIP!$A$2:$O21431,7,FALSE)</f>
        <v>Si</v>
      </c>
      <c r="I238" s="141" t="str">
        <f>VLOOKUP(E238,VIP!$A$2:$O13396,8,FALSE)</f>
        <v>Si</v>
      </c>
      <c r="J238" s="141" t="str">
        <f>VLOOKUP(E238,VIP!$A$2:$O13346,8,FALSE)</f>
        <v>Si</v>
      </c>
      <c r="K238" s="141" t="str">
        <f>VLOOKUP(E238,VIP!$A$2:$O16920,6,0)</f>
        <v>SI</v>
      </c>
      <c r="L238" s="153" t="s">
        <v>2409</v>
      </c>
      <c r="M238" s="161" t="s">
        <v>2530</v>
      </c>
      <c r="N238" s="93" t="s">
        <v>2443</v>
      </c>
      <c r="O238" s="141" t="s">
        <v>2612</v>
      </c>
      <c r="P238" s="153"/>
      <c r="Q238" s="162">
        <v>44470.708333333336</v>
      </c>
    </row>
    <row r="239" spans="1:17" ht="18" x14ac:dyDescent="0.25">
      <c r="A239" s="141" t="str">
        <f>VLOOKUP(E239,'LISTADO ATM'!$A$2:$C$901,3,0)</f>
        <v>DISTRITO NACIONAL</v>
      </c>
      <c r="B239" s="154" t="s">
        <v>2871</v>
      </c>
      <c r="C239" s="94">
        <v>44470.903738425928</v>
      </c>
      <c r="D239" s="94" t="s">
        <v>2459</v>
      </c>
      <c r="E239" s="156">
        <v>734</v>
      </c>
      <c r="F239" s="154" t="str">
        <f>VLOOKUP(E239,VIP!$A$2:$O16482,2,0)</f>
        <v>DRBR178</v>
      </c>
      <c r="G239" s="141" t="str">
        <f>VLOOKUP(E239,'LISTADO ATM'!$A$2:$B$900,2,0)</f>
        <v xml:space="preserve">ATM Oficina Independencia I </v>
      </c>
      <c r="H239" s="141" t="str">
        <f>VLOOKUP(E239,VIP!$A$2:$O21443,7,FALSE)</f>
        <v>Si</v>
      </c>
      <c r="I239" s="141" t="str">
        <f>VLOOKUP(E239,VIP!$A$2:$O13408,8,FALSE)</f>
        <v>Si</v>
      </c>
      <c r="J239" s="141" t="str">
        <f>VLOOKUP(E239,VIP!$A$2:$O13358,8,FALSE)</f>
        <v>Si</v>
      </c>
      <c r="K239" s="141" t="str">
        <f>VLOOKUP(E239,VIP!$A$2:$O16932,6,0)</f>
        <v>SI</v>
      </c>
      <c r="L239" s="153" t="s">
        <v>2409</v>
      </c>
      <c r="M239" s="93" t="s">
        <v>2437</v>
      </c>
      <c r="N239" s="93" t="s">
        <v>2443</v>
      </c>
      <c r="O239" s="141" t="s">
        <v>2699</v>
      </c>
      <c r="P239" s="153"/>
      <c r="Q239" s="93" t="s">
        <v>2409</v>
      </c>
    </row>
    <row r="240" spans="1:17" ht="18" x14ac:dyDescent="0.25">
      <c r="A240" s="141" t="str">
        <f>VLOOKUP(E240,'LISTADO ATM'!$A$2:$C$901,3,0)</f>
        <v>DISTRITO NACIONAL</v>
      </c>
      <c r="B240" s="154" t="s">
        <v>2802</v>
      </c>
      <c r="C240" s="94">
        <v>44470.476678240739</v>
      </c>
      <c r="D240" s="94" t="s">
        <v>2440</v>
      </c>
      <c r="E240" s="156">
        <v>738</v>
      </c>
      <c r="F240" s="154" t="str">
        <f>VLOOKUP(E240,VIP!$A$2:$O16466,2,0)</f>
        <v>DRBR24S</v>
      </c>
      <c r="G240" s="141" t="str">
        <f>VLOOKUP(E240,'LISTADO ATM'!$A$2:$B$900,2,0)</f>
        <v xml:space="preserve">ATM Zona Franca Los Alcarrizos </v>
      </c>
      <c r="H240" s="141" t="str">
        <f>VLOOKUP(E240,VIP!$A$2:$O21427,7,FALSE)</f>
        <v>Si</v>
      </c>
      <c r="I240" s="141" t="str">
        <f>VLOOKUP(E240,VIP!$A$2:$O13392,8,FALSE)</f>
        <v>Si</v>
      </c>
      <c r="J240" s="141" t="str">
        <f>VLOOKUP(E240,VIP!$A$2:$O13342,8,FALSE)</f>
        <v>Si</v>
      </c>
      <c r="K240" s="141" t="str">
        <f>VLOOKUP(E240,VIP!$A$2:$O16916,6,0)</f>
        <v>NO</v>
      </c>
      <c r="L240" s="153" t="s">
        <v>2409</v>
      </c>
      <c r="M240" s="161" t="s">
        <v>2530</v>
      </c>
      <c r="N240" s="93" t="s">
        <v>2443</v>
      </c>
      <c r="O240" s="141" t="s">
        <v>2444</v>
      </c>
      <c r="P240" s="153"/>
      <c r="Q240" s="162">
        <v>44470.708333333336</v>
      </c>
    </row>
    <row r="241" spans="1:17" ht="18" x14ac:dyDescent="0.25">
      <c r="A241" s="141" t="str">
        <f>VLOOKUP(E241,'LISTADO ATM'!$A$2:$C$901,3,0)</f>
        <v>DISTRITO NACIONAL</v>
      </c>
      <c r="B241" s="154" t="s">
        <v>2809</v>
      </c>
      <c r="C241" s="94">
        <v>44470.400381944448</v>
      </c>
      <c r="D241" s="94" t="s">
        <v>2459</v>
      </c>
      <c r="E241" s="156">
        <v>743</v>
      </c>
      <c r="F241" s="154" t="str">
        <f>VLOOKUP(E241,VIP!$A$2:$O16473,2,0)</f>
        <v>DRBR287</v>
      </c>
      <c r="G241" s="141" t="str">
        <f>VLOOKUP(E241,'LISTADO ATM'!$A$2:$B$900,2,0)</f>
        <v xml:space="preserve">ATM Oficina Los Frailes </v>
      </c>
      <c r="H241" s="141" t="str">
        <f>VLOOKUP(E241,VIP!$A$2:$O21434,7,FALSE)</f>
        <v>Si</v>
      </c>
      <c r="I241" s="141" t="str">
        <f>VLOOKUP(E241,VIP!$A$2:$O13399,8,FALSE)</f>
        <v>Si</v>
      </c>
      <c r="J241" s="141" t="str">
        <f>VLOOKUP(E241,VIP!$A$2:$O13349,8,FALSE)</f>
        <v>Si</v>
      </c>
      <c r="K241" s="141" t="str">
        <f>VLOOKUP(E241,VIP!$A$2:$O16923,6,0)</f>
        <v>SI</v>
      </c>
      <c r="L241" s="153" t="s">
        <v>2409</v>
      </c>
      <c r="M241" s="93" t="s">
        <v>2437</v>
      </c>
      <c r="N241" s="93" t="s">
        <v>2443</v>
      </c>
      <c r="O241" s="141" t="s">
        <v>2612</v>
      </c>
      <c r="P241" s="153"/>
      <c r="Q241" s="93" t="s">
        <v>2409</v>
      </c>
    </row>
    <row r="242" spans="1:17" ht="18" x14ac:dyDescent="0.25">
      <c r="A242" s="141" t="str">
        <f>VLOOKUP(E242,'LISTADO ATM'!$A$2:$C$901,3,0)</f>
        <v>NORTE</v>
      </c>
      <c r="B242" s="154" t="s">
        <v>2852</v>
      </c>
      <c r="C242" s="94">
        <v>44470.480509259258</v>
      </c>
      <c r="D242" s="94" t="s">
        <v>2659</v>
      </c>
      <c r="E242" s="156">
        <v>760</v>
      </c>
      <c r="F242" s="154" t="str">
        <f>VLOOKUP(E242,VIP!$A$2:$O16501,2,0)</f>
        <v>DRBR760</v>
      </c>
      <c r="G242" s="141" t="str">
        <f>VLOOKUP(E242,'LISTADO ATM'!$A$2:$B$900,2,0)</f>
        <v xml:space="preserve">ATM UNP Cruce Guayacanes (Mao) </v>
      </c>
      <c r="H242" s="141" t="str">
        <f>VLOOKUP(E242,VIP!$A$2:$O21462,7,FALSE)</f>
        <v>Si</v>
      </c>
      <c r="I242" s="141" t="str">
        <f>VLOOKUP(E242,VIP!$A$2:$O13427,8,FALSE)</f>
        <v>Si</v>
      </c>
      <c r="J242" s="141" t="str">
        <f>VLOOKUP(E242,VIP!$A$2:$O13377,8,FALSE)</f>
        <v>Si</v>
      </c>
      <c r="K242" s="141" t="str">
        <f>VLOOKUP(E242,VIP!$A$2:$O16951,6,0)</f>
        <v>NO</v>
      </c>
      <c r="L242" s="153" t="s">
        <v>2409</v>
      </c>
      <c r="M242" s="161" t="s">
        <v>2530</v>
      </c>
      <c r="N242" s="93" t="s">
        <v>2443</v>
      </c>
      <c r="O242" s="141" t="s">
        <v>2658</v>
      </c>
      <c r="P242" s="153"/>
      <c r="Q242" s="162">
        <v>44470.708333333336</v>
      </c>
    </row>
    <row r="243" spans="1:17" ht="18" x14ac:dyDescent="0.25">
      <c r="A243" s="141" t="str">
        <f>VLOOKUP(E243,'LISTADO ATM'!$A$2:$C$901,3,0)</f>
        <v>DISTRITO NACIONAL</v>
      </c>
      <c r="B243" s="154" t="s">
        <v>2767</v>
      </c>
      <c r="C243" s="94">
        <v>44470.208414351851</v>
      </c>
      <c r="D243" s="94" t="s">
        <v>2459</v>
      </c>
      <c r="E243" s="156">
        <v>813</v>
      </c>
      <c r="F243" s="154" t="str">
        <f>VLOOKUP(E243,VIP!$A$2:$O16459,2,0)</f>
        <v>DRBR815</v>
      </c>
      <c r="G243" s="141" t="str">
        <f>VLOOKUP(E243,'LISTADO ATM'!$A$2:$B$900,2,0)</f>
        <v>ATM Occidental Mall</v>
      </c>
      <c r="H243" s="141" t="str">
        <f>VLOOKUP(E243,VIP!$A$2:$O21420,7,FALSE)</f>
        <v>Si</v>
      </c>
      <c r="I243" s="141" t="str">
        <f>VLOOKUP(E243,VIP!$A$2:$O13385,8,FALSE)</f>
        <v>Si</v>
      </c>
      <c r="J243" s="141" t="str">
        <f>VLOOKUP(E243,VIP!$A$2:$O13335,8,FALSE)</f>
        <v>Si</v>
      </c>
      <c r="K243" s="141" t="str">
        <f>VLOOKUP(E243,VIP!$A$2:$O16909,6,0)</f>
        <v>NO</v>
      </c>
      <c r="L243" s="153" t="s">
        <v>2409</v>
      </c>
      <c r="M243" s="161" t="s">
        <v>2530</v>
      </c>
      <c r="N243" s="93" t="s">
        <v>2443</v>
      </c>
      <c r="O243" s="141" t="s">
        <v>2612</v>
      </c>
      <c r="P243" s="153"/>
      <c r="Q243" s="162">
        <v>44470.708333333336</v>
      </c>
    </row>
    <row r="244" spans="1:17" ht="18" x14ac:dyDescent="0.25">
      <c r="A244" s="141" t="str">
        <f>VLOOKUP(E244,'LISTADO ATM'!$A$2:$C$901,3,0)</f>
        <v>ESTE</v>
      </c>
      <c r="B244" s="154" t="s">
        <v>2921</v>
      </c>
      <c r="C244" s="94">
        <v>44470.656770833331</v>
      </c>
      <c r="D244" s="94" t="s">
        <v>2459</v>
      </c>
      <c r="E244" s="156">
        <v>824</v>
      </c>
      <c r="F244" s="154" t="str">
        <f>VLOOKUP(E244,VIP!$A$2:$O16532,2,0)</f>
        <v>DRBR824</v>
      </c>
      <c r="G244" s="141" t="str">
        <f>VLOOKUP(E244,'LISTADO ATM'!$A$2:$B$900,2,0)</f>
        <v xml:space="preserve">ATM Multiplaza (Higuey) </v>
      </c>
      <c r="H244" s="141" t="str">
        <f>VLOOKUP(E244,VIP!$A$2:$O21493,7,FALSE)</f>
        <v>Si</v>
      </c>
      <c r="I244" s="141" t="str">
        <f>VLOOKUP(E244,VIP!$A$2:$O13458,8,FALSE)</f>
        <v>Si</v>
      </c>
      <c r="J244" s="141" t="str">
        <f>VLOOKUP(E244,VIP!$A$2:$O13408,8,FALSE)</f>
        <v>Si</v>
      </c>
      <c r="K244" s="141" t="str">
        <f>VLOOKUP(E244,VIP!$A$2:$O16982,6,0)</f>
        <v>NO</v>
      </c>
      <c r="L244" s="153" t="s">
        <v>2409</v>
      </c>
      <c r="M244" s="93" t="s">
        <v>2437</v>
      </c>
      <c r="N244" s="93" t="s">
        <v>2443</v>
      </c>
      <c r="O244" s="141" t="s">
        <v>2612</v>
      </c>
      <c r="P244" s="153"/>
      <c r="Q244" s="93" t="s">
        <v>2409</v>
      </c>
    </row>
    <row r="245" spans="1:17" ht="18" x14ac:dyDescent="0.25">
      <c r="A245" s="141" t="str">
        <f>VLOOKUP(E245,'LISTADO ATM'!$A$2:$C$901,3,0)</f>
        <v>DISTRITO NACIONAL</v>
      </c>
      <c r="B245" s="154" t="s">
        <v>2807</v>
      </c>
      <c r="C245" s="94">
        <v>44470.403449074074</v>
      </c>
      <c r="D245" s="94" t="s">
        <v>2440</v>
      </c>
      <c r="E245" s="156">
        <v>868</v>
      </c>
      <c r="F245" s="154" t="str">
        <f>VLOOKUP(E245,VIP!$A$2:$O16471,2,0)</f>
        <v>DRBR868</v>
      </c>
      <c r="G245" s="141" t="str">
        <f>VLOOKUP(E245,'LISTADO ATM'!$A$2:$B$900,2,0)</f>
        <v xml:space="preserve">ATM Casino Diamante </v>
      </c>
      <c r="H245" s="141" t="str">
        <f>VLOOKUP(E245,VIP!$A$2:$O21432,7,FALSE)</f>
        <v>Si</v>
      </c>
      <c r="I245" s="141" t="str">
        <f>VLOOKUP(E245,VIP!$A$2:$O13397,8,FALSE)</f>
        <v>Si</v>
      </c>
      <c r="J245" s="141" t="str">
        <f>VLOOKUP(E245,VIP!$A$2:$O13347,8,FALSE)</f>
        <v>Si</v>
      </c>
      <c r="K245" s="141" t="str">
        <f>VLOOKUP(E245,VIP!$A$2:$O16921,6,0)</f>
        <v>NO</v>
      </c>
      <c r="L245" s="153" t="s">
        <v>2409</v>
      </c>
      <c r="M245" s="161" t="s">
        <v>2530</v>
      </c>
      <c r="N245" s="93" t="s">
        <v>2443</v>
      </c>
      <c r="O245" s="141" t="s">
        <v>2444</v>
      </c>
      <c r="P245" s="153"/>
      <c r="Q245" s="162">
        <v>44470.708333333336</v>
      </c>
    </row>
    <row r="246" spans="1:17" ht="18" x14ac:dyDescent="0.25">
      <c r="A246" s="141" t="str">
        <f>VLOOKUP(E246,'LISTADO ATM'!$A$2:$C$901,3,0)</f>
        <v>SUR</v>
      </c>
      <c r="B246" s="154" t="s">
        <v>2810</v>
      </c>
      <c r="C246" s="94">
        <v>44470.399548611109</v>
      </c>
      <c r="D246" s="94" t="s">
        <v>2440</v>
      </c>
      <c r="E246" s="156">
        <v>873</v>
      </c>
      <c r="F246" s="154" t="str">
        <f>VLOOKUP(E246,VIP!$A$2:$O16474,2,0)</f>
        <v>DRBR873</v>
      </c>
      <c r="G246" s="141" t="str">
        <f>VLOOKUP(E246,'LISTADO ATM'!$A$2:$B$900,2,0)</f>
        <v xml:space="preserve">ATM Centro de Caja San Cristóbal II </v>
      </c>
      <c r="H246" s="141" t="str">
        <f>VLOOKUP(E246,VIP!$A$2:$O21435,7,FALSE)</f>
        <v>Si</v>
      </c>
      <c r="I246" s="141" t="str">
        <f>VLOOKUP(E246,VIP!$A$2:$O13400,8,FALSE)</f>
        <v>Si</v>
      </c>
      <c r="J246" s="141" t="str">
        <f>VLOOKUP(E246,VIP!$A$2:$O13350,8,FALSE)</f>
        <v>Si</v>
      </c>
      <c r="K246" s="141" t="str">
        <f>VLOOKUP(E246,VIP!$A$2:$O16924,6,0)</f>
        <v>SI</v>
      </c>
      <c r="L246" s="153" t="s">
        <v>2409</v>
      </c>
      <c r="M246" s="161" t="s">
        <v>2530</v>
      </c>
      <c r="N246" s="93" t="s">
        <v>2443</v>
      </c>
      <c r="O246" s="141" t="s">
        <v>2444</v>
      </c>
      <c r="P246" s="153"/>
      <c r="Q246" s="162">
        <v>44470.708333333336</v>
      </c>
    </row>
    <row r="247" spans="1:17" ht="18" x14ac:dyDescent="0.25">
      <c r="A247" s="141" t="str">
        <f>VLOOKUP(E247,'LISTADO ATM'!$A$2:$C$901,3,0)</f>
        <v>DISTRITO NACIONAL</v>
      </c>
      <c r="B247" s="154" t="s">
        <v>2876</v>
      </c>
      <c r="C247" s="94">
        <v>44470.897499999999</v>
      </c>
      <c r="D247" s="94" t="s">
        <v>2440</v>
      </c>
      <c r="E247" s="156">
        <v>875</v>
      </c>
      <c r="F247" s="154" t="str">
        <f>VLOOKUP(E247,VIP!$A$2:$O16487,2,0)</f>
        <v>DRBR875</v>
      </c>
      <c r="G247" s="141" t="str">
        <f>VLOOKUP(E247,'LISTADO ATM'!$A$2:$B$900,2,0)</f>
        <v xml:space="preserve">ATM Texaco Aut. Duarte KM 14 1/2 (Los Alcarrizos) </v>
      </c>
      <c r="H247" s="141" t="str">
        <f>VLOOKUP(E247,VIP!$A$2:$O21448,7,FALSE)</f>
        <v>Si</v>
      </c>
      <c r="I247" s="141" t="str">
        <f>VLOOKUP(E247,VIP!$A$2:$O13413,8,FALSE)</f>
        <v>Si</v>
      </c>
      <c r="J247" s="141" t="str">
        <f>VLOOKUP(E247,VIP!$A$2:$O13363,8,FALSE)</f>
        <v>Si</v>
      </c>
      <c r="K247" s="141" t="str">
        <f>VLOOKUP(E247,VIP!$A$2:$O16937,6,0)</f>
        <v>NO</v>
      </c>
      <c r="L247" s="153" t="s">
        <v>2409</v>
      </c>
      <c r="M247" s="93" t="s">
        <v>2437</v>
      </c>
      <c r="N247" s="93" t="s">
        <v>2443</v>
      </c>
      <c r="O247" s="141" t="s">
        <v>2444</v>
      </c>
      <c r="P247" s="153"/>
      <c r="Q247" s="93" t="s">
        <v>2409</v>
      </c>
    </row>
    <row r="248" spans="1:17" ht="18" x14ac:dyDescent="0.25">
      <c r="A248" s="141" t="str">
        <f>VLOOKUP(E248,'LISTADO ATM'!$A$2:$C$901,3,0)</f>
        <v>NORTE</v>
      </c>
      <c r="B248" s="154" t="s">
        <v>2667</v>
      </c>
      <c r="C248" s="94">
        <v>44469.70008101852</v>
      </c>
      <c r="D248" s="94" t="s">
        <v>2659</v>
      </c>
      <c r="E248" s="156">
        <v>878</v>
      </c>
      <c r="F248" s="154" t="str">
        <f>VLOOKUP(E248,VIP!$A$2:$O16441,2,0)</f>
        <v>DRBR878</v>
      </c>
      <c r="G248" s="141" t="str">
        <f>VLOOKUP(E248,'LISTADO ATM'!$A$2:$B$900,2,0)</f>
        <v>ATM UNP Cabral Y Baez</v>
      </c>
      <c r="H248" s="141" t="str">
        <f>VLOOKUP(E248,VIP!$A$2:$O21402,7,FALSE)</f>
        <v>N/A</v>
      </c>
      <c r="I248" s="141" t="str">
        <f>VLOOKUP(E248,VIP!$A$2:$O13367,8,FALSE)</f>
        <v>N/A</v>
      </c>
      <c r="J248" s="141" t="str">
        <f>VLOOKUP(E248,VIP!$A$2:$O13317,8,FALSE)</f>
        <v>N/A</v>
      </c>
      <c r="K248" s="141" t="str">
        <f>VLOOKUP(E248,VIP!$A$2:$O16891,6,0)</f>
        <v>N/A</v>
      </c>
      <c r="L248" s="153" t="s">
        <v>2409</v>
      </c>
      <c r="M248" s="161" t="s">
        <v>2530</v>
      </c>
      <c r="N248" s="93" t="s">
        <v>2443</v>
      </c>
      <c r="O248" s="141" t="s">
        <v>2658</v>
      </c>
      <c r="P248" s="153"/>
      <c r="Q248" s="162">
        <v>44470.708333333336</v>
      </c>
    </row>
    <row r="249" spans="1:17" ht="18" x14ac:dyDescent="0.25">
      <c r="A249" s="141" t="str">
        <f>VLOOKUP(E249,'LISTADO ATM'!$A$2:$C$901,3,0)</f>
        <v>DISTRITO NACIONAL</v>
      </c>
      <c r="B249" s="154" t="s">
        <v>2794</v>
      </c>
      <c r="C249" s="94">
        <v>44470.323900462965</v>
      </c>
      <c r="D249" s="94" t="s">
        <v>2440</v>
      </c>
      <c r="E249" s="156">
        <v>879</v>
      </c>
      <c r="F249" s="154" t="str">
        <f>VLOOKUP(E249,VIP!$A$2:$O16462,2,0)</f>
        <v>DRBR879</v>
      </c>
      <c r="G249" s="141" t="str">
        <f>VLOOKUP(E249,'LISTADO ATM'!$A$2:$B$900,2,0)</f>
        <v xml:space="preserve">ATM Plaza Metropolitana </v>
      </c>
      <c r="H249" s="141" t="str">
        <f>VLOOKUP(E249,VIP!$A$2:$O21423,7,FALSE)</f>
        <v>Si</v>
      </c>
      <c r="I249" s="141" t="str">
        <f>VLOOKUP(E249,VIP!$A$2:$O13388,8,FALSE)</f>
        <v>Si</v>
      </c>
      <c r="J249" s="141" t="str">
        <f>VLOOKUP(E249,VIP!$A$2:$O13338,8,FALSE)</f>
        <v>Si</v>
      </c>
      <c r="K249" s="141" t="str">
        <f>VLOOKUP(E249,VIP!$A$2:$O16912,6,0)</f>
        <v>NO</v>
      </c>
      <c r="L249" s="153" t="s">
        <v>2409</v>
      </c>
      <c r="M249" s="93" t="s">
        <v>2437</v>
      </c>
      <c r="N249" s="93" t="s">
        <v>2443</v>
      </c>
      <c r="O249" s="141" t="s">
        <v>2444</v>
      </c>
      <c r="P249" s="153"/>
      <c r="Q249" s="93" t="s">
        <v>2409</v>
      </c>
    </row>
    <row r="250" spans="1:17" ht="18" x14ac:dyDescent="0.25">
      <c r="A250" s="141" t="str">
        <f>VLOOKUP(E250,'LISTADO ATM'!$A$2:$C$901,3,0)</f>
        <v>SUR</v>
      </c>
      <c r="B250" s="154" t="s">
        <v>2813</v>
      </c>
      <c r="C250" s="94">
        <v>44470.371967592589</v>
      </c>
      <c r="D250" s="94" t="s">
        <v>2459</v>
      </c>
      <c r="E250" s="156">
        <v>881</v>
      </c>
      <c r="F250" s="154" t="str">
        <f>VLOOKUP(E250,VIP!$A$2:$O16477,2,0)</f>
        <v>DRBR881</v>
      </c>
      <c r="G250" s="141" t="str">
        <f>VLOOKUP(E250,'LISTADO ATM'!$A$2:$B$900,2,0)</f>
        <v xml:space="preserve">ATM UNP Yaguate (San Cristóbal) </v>
      </c>
      <c r="H250" s="141" t="str">
        <f>VLOOKUP(E250,VIP!$A$2:$O21438,7,FALSE)</f>
        <v>Si</v>
      </c>
      <c r="I250" s="141" t="str">
        <f>VLOOKUP(E250,VIP!$A$2:$O13403,8,FALSE)</f>
        <v>Si</v>
      </c>
      <c r="J250" s="141" t="str">
        <f>VLOOKUP(E250,VIP!$A$2:$O13353,8,FALSE)</f>
        <v>Si</v>
      </c>
      <c r="K250" s="141" t="str">
        <f>VLOOKUP(E250,VIP!$A$2:$O16927,6,0)</f>
        <v>NO</v>
      </c>
      <c r="L250" s="153" t="s">
        <v>2409</v>
      </c>
      <c r="M250" s="161" t="s">
        <v>2530</v>
      </c>
      <c r="N250" s="93" t="s">
        <v>2443</v>
      </c>
      <c r="O250" s="141" t="s">
        <v>2612</v>
      </c>
      <c r="P250" s="153"/>
      <c r="Q250" s="162">
        <v>44470.708333333336</v>
      </c>
    </row>
    <row r="251" spans="1:17" ht="18" x14ac:dyDescent="0.25">
      <c r="A251" s="141" t="str">
        <f>VLOOKUP(E251,'LISTADO ATM'!$A$2:$C$901,3,0)</f>
        <v>DISTRITO NACIONAL</v>
      </c>
      <c r="B251" s="154" t="s">
        <v>2911</v>
      </c>
      <c r="C251" s="94">
        <v>44470.704976851855</v>
      </c>
      <c r="D251" s="94" t="s">
        <v>2440</v>
      </c>
      <c r="E251" s="156">
        <v>889</v>
      </c>
      <c r="F251" s="154" t="str">
        <f>VLOOKUP(E251,VIP!$A$2:$O16522,2,0)</f>
        <v>DRBR889</v>
      </c>
      <c r="G251" s="141" t="str">
        <f>VLOOKUP(E251,'LISTADO ATM'!$A$2:$B$900,2,0)</f>
        <v>ATM Oficina Plaza Lama Máximo Gómez II</v>
      </c>
      <c r="H251" s="141" t="str">
        <f>VLOOKUP(E251,VIP!$A$2:$O21483,7,FALSE)</f>
        <v>Si</v>
      </c>
      <c r="I251" s="141" t="str">
        <f>VLOOKUP(E251,VIP!$A$2:$O13448,8,FALSE)</f>
        <v>Si</v>
      </c>
      <c r="J251" s="141" t="str">
        <f>VLOOKUP(E251,VIP!$A$2:$O13398,8,FALSE)</f>
        <v>Si</v>
      </c>
      <c r="K251" s="141" t="str">
        <f>VLOOKUP(E251,VIP!$A$2:$O16972,6,0)</f>
        <v>NO</v>
      </c>
      <c r="L251" s="153" t="s">
        <v>2409</v>
      </c>
      <c r="M251" s="161" t="s">
        <v>2530</v>
      </c>
      <c r="N251" s="93" t="s">
        <v>2443</v>
      </c>
      <c r="O251" s="141" t="s">
        <v>2444</v>
      </c>
      <c r="P251" s="153"/>
      <c r="Q251" s="162">
        <v>44470.708333333336</v>
      </c>
    </row>
    <row r="252" spans="1:17" ht="18" x14ac:dyDescent="0.25">
      <c r="A252" s="141" t="str">
        <f>VLOOKUP(E252,'LISTADO ATM'!$A$2:$C$901,3,0)</f>
        <v>DISTRITO NACIONAL</v>
      </c>
      <c r="B252" s="154" t="s">
        <v>2899</v>
      </c>
      <c r="C252" s="94">
        <v>44470.728368055556</v>
      </c>
      <c r="D252" s="94" t="s">
        <v>2440</v>
      </c>
      <c r="E252" s="156">
        <v>900</v>
      </c>
      <c r="F252" s="154" t="str">
        <f>VLOOKUP(E252,VIP!$A$2:$O16510,2,0)</f>
        <v>DRBR900</v>
      </c>
      <c r="G252" s="141" t="str">
        <f>VLOOKUP(E252,'LISTADO ATM'!$A$2:$B$900,2,0)</f>
        <v xml:space="preserve">ATM UNP Merca Santo Domingo </v>
      </c>
      <c r="H252" s="141" t="str">
        <f>VLOOKUP(E252,VIP!$A$2:$O21471,7,FALSE)</f>
        <v>Si</v>
      </c>
      <c r="I252" s="141" t="str">
        <f>VLOOKUP(E252,VIP!$A$2:$O13436,8,FALSE)</f>
        <v>Si</v>
      </c>
      <c r="J252" s="141" t="str">
        <f>VLOOKUP(E252,VIP!$A$2:$O13386,8,FALSE)</f>
        <v>Si</v>
      </c>
      <c r="K252" s="141" t="str">
        <f>VLOOKUP(E252,VIP!$A$2:$O16960,6,0)</f>
        <v>NO</v>
      </c>
      <c r="L252" s="153" t="s">
        <v>2409</v>
      </c>
      <c r="M252" s="93" t="s">
        <v>2437</v>
      </c>
      <c r="N252" s="93" t="s">
        <v>2443</v>
      </c>
      <c r="O252" s="141" t="s">
        <v>2444</v>
      </c>
      <c r="P252" s="153"/>
      <c r="Q252" s="93" t="s">
        <v>2409</v>
      </c>
    </row>
    <row r="253" spans="1:17" ht="18" x14ac:dyDescent="0.25">
      <c r="A253" s="141" t="str">
        <f>VLOOKUP(E253,'LISTADO ATM'!$A$2:$C$901,3,0)</f>
        <v>DISTRITO NACIONAL</v>
      </c>
      <c r="B253" s="154" t="s">
        <v>2832</v>
      </c>
      <c r="C253" s="94">
        <v>44470.567372685182</v>
      </c>
      <c r="D253" s="94" t="s">
        <v>2440</v>
      </c>
      <c r="E253" s="156">
        <v>904</v>
      </c>
      <c r="F253" s="154" t="str">
        <f>VLOOKUP(E253,VIP!$A$2:$O16481,2,0)</f>
        <v>DRBR24B</v>
      </c>
      <c r="G253" s="141" t="str">
        <f>VLOOKUP(E253,'LISTADO ATM'!$A$2:$B$900,2,0)</f>
        <v xml:space="preserve">ATM Oficina Multicentro La Sirena Churchill </v>
      </c>
      <c r="H253" s="141" t="str">
        <f>VLOOKUP(E253,VIP!$A$2:$O21442,7,FALSE)</f>
        <v>Si</v>
      </c>
      <c r="I253" s="141" t="str">
        <f>VLOOKUP(E253,VIP!$A$2:$O13407,8,FALSE)</f>
        <v>Si</v>
      </c>
      <c r="J253" s="141" t="str">
        <f>VLOOKUP(E253,VIP!$A$2:$O13357,8,FALSE)</f>
        <v>Si</v>
      </c>
      <c r="K253" s="141" t="str">
        <f>VLOOKUP(E253,VIP!$A$2:$O16931,6,0)</f>
        <v>SI</v>
      </c>
      <c r="L253" s="153" t="s">
        <v>2409</v>
      </c>
      <c r="M253" s="161" t="s">
        <v>2530</v>
      </c>
      <c r="N253" s="93" t="s">
        <v>2443</v>
      </c>
      <c r="O253" s="141" t="s">
        <v>2444</v>
      </c>
      <c r="P253" s="153"/>
      <c r="Q253" s="162">
        <v>44470.708333333336</v>
      </c>
    </row>
    <row r="254" spans="1:17" ht="18" x14ac:dyDescent="0.25">
      <c r="A254" s="141" t="str">
        <f>VLOOKUP(E254,'LISTADO ATM'!$A$2:$C$901,3,0)</f>
        <v>DISTRITO NACIONAL</v>
      </c>
      <c r="B254" s="154" t="s">
        <v>2716</v>
      </c>
      <c r="C254" s="94">
        <v>44470.008553240739</v>
      </c>
      <c r="D254" s="94" t="s">
        <v>2440</v>
      </c>
      <c r="E254" s="156">
        <v>918</v>
      </c>
      <c r="F254" s="154" t="str">
        <f>VLOOKUP(E254,VIP!$A$2:$O16455,2,0)</f>
        <v>DRBR918</v>
      </c>
      <c r="G254" s="141" t="str">
        <f>VLOOKUP(E254,'LISTADO ATM'!$A$2:$B$900,2,0)</f>
        <v xml:space="preserve">ATM S/M Liverpool de la Jacobo Majluta </v>
      </c>
      <c r="H254" s="141" t="str">
        <f>VLOOKUP(E254,VIP!$A$2:$O21416,7,FALSE)</f>
        <v>Si</v>
      </c>
      <c r="I254" s="141" t="str">
        <f>VLOOKUP(E254,VIP!$A$2:$O13381,8,FALSE)</f>
        <v>Si</v>
      </c>
      <c r="J254" s="141" t="str">
        <f>VLOOKUP(E254,VIP!$A$2:$O13331,8,FALSE)</f>
        <v>Si</v>
      </c>
      <c r="K254" s="141" t="str">
        <f>VLOOKUP(E254,VIP!$A$2:$O16905,6,0)</f>
        <v>NO</v>
      </c>
      <c r="L254" s="153" t="s">
        <v>2409</v>
      </c>
      <c r="M254" s="161" t="s">
        <v>2530</v>
      </c>
      <c r="N254" s="93" t="s">
        <v>2443</v>
      </c>
      <c r="O254" s="141" t="s">
        <v>2444</v>
      </c>
      <c r="P254" s="153"/>
      <c r="Q254" s="162">
        <v>44470.708333333336</v>
      </c>
    </row>
    <row r="255" spans="1:17" ht="18" x14ac:dyDescent="0.25">
      <c r="A255" s="141" t="str">
        <f>VLOOKUP(E255,'LISTADO ATM'!$A$2:$C$901,3,0)</f>
        <v>DISTRITO NACIONAL</v>
      </c>
      <c r="B255" s="154" t="s">
        <v>2823</v>
      </c>
      <c r="C255" s="94">
        <v>44470.612951388888</v>
      </c>
      <c r="D255" s="94" t="s">
        <v>2440</v>
      </c>
      <c r="E255" s="156">
        <v>925</v>
      </c>
      <c r="F255" s="154" t="str">
        <f>VLOOKUP(E255,VIP!$A$2:$O16472,2,0)</f>
        <v>DRBR24L</v>
      </c>
      <c r="G255" s="141" t="str">
        <f>VLOOKUP(E255,'LISTADO ATM'!$A$2:$B$900,2,0)</f>
        <v xml:space="preserve">ATM Oficina Plaza Lama Av. 27 de Febrero </v>
      </c>
      <c r="H255" s="141" t="str">
        <f>VLOOKUP(E255,VIP!$A$2:$O21433,7,FALSE)</f>
        <v>Si</v>
      </c>
      <c r="I255" s="141" t="str">
        <f>VLOOKUP(E255,VIP!$A$2:$O13398,8,FALSE)</f>
        <v>Si</v>
      </c>
      <c r="J255" s="141" t="str">
        <f>VLOOKUP(E255,VIP!$A$2:$O13348,8,FALSE)</f>
        <v>Si</v>
      </c>
      <c r="K255" s="141" t="str">
        <f>VLOOKUP(E255,VIP!$A$2:$O16922,6,0)</f>
        <v>SI</v>
      </c>
      <c r="L255" s="153" t="s">
        <v>2409</v>
      </c>
      <c r="M255" s="93" t="s">
        <v>2437</v>
      </c>
      <c r="N255" s="93" t="s">
        <v>2443</v>
      </c>
      <c r="O255" s="141" t="s">
        <v>2444</v>
      </c>
      <c r="P255" s="153"/>
      <c r="Q255" s="93" t="s">
        <v>2409</v>
      </c>
    </row>
    <row r="256" spans="1:17" ht="18" x14ac:dyDescent="0.25">
      <c r="A256" s="141" t="str">
        <f>VLOOKUP(E256,'LISTADO ATM'!$A$2:$C$901,3,0)</f>
        <v>DISTRITO NACIONAL</v>
      </c>
      <c r="B256" s="154" t="s">
        <v>2825</v>
      </c>
      <c r="C256" s="94">
        <v>44470.609803240739</v>
      </c>
      <c r="D256" s="94" t="s">
        <v>2440</v>
      </c>
      <c r="E256" s="156">
        <v>931</v>
      </c>
      <c r="F256" s="154" t="str">
        <f>VLOOKUP(E256,VIP!$A$2:$O16474,2,0)</f>
        <v>DRBR24N</v>
      </c>
      <c r="G256" s="141" t="str">
        <f>VLOOKUP(E256,'LISTADO ATM'!$A$2:$B$900,2,0)</f>
        <v xml:space="preserve">ATM Autobanco Luperón I </v>
      </c>
      <c r="H256" s="141" t="str">
        <f>VLOOKUP(E256,VIP!$A$2:$O21435,7,FALSE)</f>
        <v>Si</v>
      </c>
      <c r="I256" s="141" t="str">
        <f>VLOOKUP(E256,VIP!$A$2:$O13400,8,FALSE)</f>
        <v>Si</v>
      </c>
      <c r="J256" s="141" t="str">
        <f>VLOOKUP(E256,VIP!$A$2:$O13350,8,FALSE)</f>
        <v>Si</v>
      </c>
      <c r="K256" s="141" t="str">
        <f>VLOOKUP(E256,VIP!$A$2:$O16924,6,0)</f>
        <v>NO</v>
      </c>
      <c r="L256" s="153" t="s">
        <v>2409</v>
      </c>
      <c r="M256" s="93" t="s">
        <v>2437</v>
      </c>
      <c r="N256" s="93" t="s">
        <v>2443</v>
      </c>
      <c r="O256" s="141" t="s">
        <v>2444</v>
      </c>
      <c r="P256" s="153"/>
      <c r="Q256" s="93" t="s">
        <v>2409</v>
      </c>
    </row>
    <row r="257" spans="1:17" ht="18" x14ac:dyDescent="0.25">
      <c r="A257" s="141" t="str">
        <f>VLOOKUP(E257,'LISTADO ATM'!$A$2:$C$901,3,0)</f>
        <v>NORTE</v>
      </c>
      <c r="B257" s="154" t="s">
        <v>2880</v>
      </c>
      <c r="C257" s="94">
        <v>44470.893368055556</v>
      </c>
      <c r="D257" s="94" t="s">
        <v>2659</v>
      </c>
      <c r="E257" s="156">
        <v>937</v>
      </c>
      <c r="F257" s="154" t="str">
        <f>VLOOKUP(E257,VIP!$A$2:$O16491,2,0)</f>
        <v>DRBR937</v>
      </c>
      <c r="G257" s="141" t="str">
        <f>VLOOKUP(E257,'LISTADO ATM'!$A$2:$B$900,2,0)</f>
        <v xml:space="preserve">ATM Autobanco Oficina La Vega II </v>
      </c>
      <c r="H257" s="141" t="str">
        <f>VLOOKUP(E257,VIP!$A$2:$O21452,7,FALSE)</f>
        <v>Si</v>
      </c>
      <c r="I257" s="141" t="str">
        <f>VLOOKUP(E257,VIP!$A$2:$O13417,8,FALSE)</f>
        <v>Si</v>
      </c>
      <c r="J257" s="141" t="str">
        <f>VLOOKUP(E257,VIP!$A$2:$O13367,8,FALSE)</f>
        <v>Si</v>
      </c>
      <c r="K257" s="141" t="str">
        <f>VLOOKUP(E257,VIP!$A$2:$O16941,6,0)</f>
        <v>NO</v>
      </c>
      <c r="L257" s="153" t="s">
        <v>2409</v>
      </c>
      <c r="M257" s="93" t="s">
        <v>2437</v>
      </c>
      <c r="N257" s="93" t="s">
        <v>2443</v>
      </c>
      <c r="O257" s="141" t="s">
        <v>2658</v>
      </c>
      <c r="P257" s="153"/>
      <c r="Q257" s="93" t="s">
        <v>2409</v>
      </c>
    </row>
    <row r="258" spans="1:17" ht="18" x14ac:dyDescent="0.25">
      <c r="A258" s="141" t="str">
        <f>VLOOKUP(E258,'LISTADO ATM'!$A$2:$C$901,3,0)</f>
        <v>DISTRITO NACIONAL</v>
      </c>
      <c r="B258" s="154" t="s">
        <v>2676</v>
      </c>
      <c r="C258" s="94">
        <v>44469.767175925925</v>
      </c>
      <c r="D258" s="94" t="s">
        <v>2440</v>
      </c>
      <c r="E258" s="156">
        <v>967</v>
      </c>
      <c r="F258" s="154" t="str">
        <f>VLOOKUP(E258,VIP!$A$2:$O16445,2,0)</f>
        <v>DRBR967</v>
      </c>
      <c r="G258" s="141" t="str">
        <f>VLOOKUP(E258,'LISTADO ATM'!$A$2:$B$900,2,0)</f>
        <v xml:space="preserve">ATM UNP Hiper Olé Autopista Duarte </v>
      </c>
      <c r="H258" s="141" t="str">
        <f>VLOOKUP(E258,VIP!$A$2:$O21406,7,FALSE)</f>
        <v>Si</v>
      </c>
      <c r="I258" s="141" t="str">
        <f>VLOOKUP(E258,VIP!$A$2:$O13371,8,FALSE)</f>
        <v>Si</v>
      </c>
      <c r="J258" s="141" t="str">
        <f>VLOOKUP(E258,VIP!$A$2:$O13321,8,FALSE)</f>
        <v>Si</v>
      </c>
      <c r="K258" s="141" t="str">
        <f>VLOOKUP(E258,VIP!$A$2:$O16895,6,0)</f>
        <v>NO</v>
      </c>
      <c r="L258" s="153" t="s">
        <v>2409</v>
      </c>
      <c r="M258" s="161" t="s">
        <v>2530</v>
      </c>
      <c r="N258" s="93" t="s">
        <v>2443</v>
      </c>
      <c r="O258" s="141" t="s">
        <v>2444</v>
      </c>
      <c r="P258" s="153"/>
      <c r="Q258" s="162">
        <v>44470.708333333336</v>
      </c>
    </row>
    <row r="259" spans="1:17" ht="18" x14ac:dyDescent="0.25">
      <c r="A259" s="141" t="str">
        <f>VLOOKUP(E259,'LISTADO ATM'!$A$2:$C$901,3,0)</f>
        <v>DISTRITO NACIONAL</v>
      </c>
      <c r="B259" s="154" t="s">
        <v>2670</v>
      </c>
      <c r="C259" s="94">
        <v>44469.757581018515</v>
      </c>
      <c r="D259" s="94" t="s">
        <v>2440</v>
      </c>
      <c r="E259" s="156">
        <v>974</v>
      </c>
      <c r="F259" s="154" t="str">
        <f>VLOOKUP(E259,VIP!$A$2:$O16443,2,0)</f>
        <v>DRBR974</v>
      </c>
      <c r="G259" s="141" t="str">
        <f>VLOOKUP(E259,'LISTADO ATM'!$A$2:$B$900,2,0)</f>
        <v xml:space="preserve">ATM S/M Nacional Ave. Lope de Vega </v>
      </c>
      <c r="H259" s="141" t="str">
        <f>VLOOKUP(E259,VIP!$A$2:$O21404,7,FALSE)</f>
        <v>Si</v>
      </c>
      <c r="I259" s="141" t="str">
        <f>VLOOKUP(E259,VIP!$A$2:$O13369,8,FALSE)</f>
        <v>Si</v>
      </c>
      <c r="J259" s="141" t="str">
        <f>VLOOKUP(E259,VIP!$A$2:$O13319,8,FALSE)</f>
        <v>Si</v>
      </c>
      <c r="K259" s="141" t="str">
        <f>VLOOKUP(E259,VIP!$A$2:$O16893,6,0)</f>
        <v>NO</v>
      </c>
      <c r="L259" s="153" t="s">
        <v>2409</v>
      </c>
      <c r="M259" s="161" t="s">
        <v>2530</v>
      </c>
      <c r="N259" s="93" t="s">
        <v>2443</v>
      </c>
      <c r="O259" s="141" t="s">
        <v>2444</v>
      </c>
      <c r="P259" s="153"/>
      <c r="Q259" s="162">
        <v>44470.708333333336</v>
      </c>
    </row>
    <row r="260" spans="1:17" ht="18" x14ac:dyDescent="0.25">
      <c r="A260" s="141" t="str">
        <f>VLOOKUP(E260,'LISTADO ATM'!$A$2:$C$901,3,0)</f>
        <v>DISTRITO NACIONAL</v>
      </c>
      <c r="B260" s="154" t="s">
        <v>2819</v>
      </c>
      <c r="C260" s="94">
        <v>44470.62777777778</v>
      </c>
      <c r="D260" s="94" t="s">
        <v>2459</v>
      </c>
      <c r="E260" s="156">
        <v>979</v>
      </c>
      <c r="F260" s="154" t="str">
        <f>VLOOKUP(E260,VIP!$A$2:$O16468,2,0)</f>
        <v>DRBR979</v>
      </c>
      <c r="G260" s="141" t="str">
        <f>VLOOKUP(E260,'LISTADO ATM'!$A$2:$B$900,2,0)</f>
        <v xml:space="preserve">ATM Oficina Luperón I </v>
      </c>
      <c r="H260" s="141" t="str">
        <f>VLOOKUP(E260,VIP!$A$2:$O21429,7,FALSE)</f>
        <v>Si</v>
      </c>
      <c r="I260" s="141" t="str">
        <f>VLOOKUP(E260,VIP!$A$2:$O13394,8,FALSE)</f>
        <v>Si</v>
      </c>
      <c r="J260" s="141" t="str">
        <f>VLOOKUP(E260,VIP!$A$2:$O13344,8,FALSE)</f>
        <v>Si</v>
      </c>
      <c r="K260" s="141" t="str">
        <f>VLOOKUP(E260,VIP!$A$2:$O16918,6,0)</f>
        <v>NO</v>
      </c>
      <c r="L260" s="153" t="s">
        <v>2409</v>
      </c>
      <c r="M260" s="93" t="s">
        <v>2437</v>
      </c>
      <c r="N260" s="93" t="s">
        <v>2443</v>
      </c>
      <c r="O260" s="141" t="s">
        <v>2612</v>
      </c>
      <c r="P260" s="153"/>
      <c r="Q260" s="93" t="s">
        <v>2409</v>
      </c>
    </row>
    <row r="261" spans="1:17" ht="18" x14ac:dyDescent="0.25">
      <c r="A261" s="141" t="str">
        <f>VLOOKUP(E261,'LISTADO ATM'!$A$2:$C$901,3,0)</f>
        <v>NORTE</v>
      </c>
      <c r="B261" s="154" t="s">
        <v>2906</v>
      </c>
      <c r="C261" s="94">
        <v>44470.714074074072</v>
      </c>
      <c r="D261" s="94" t="s">
        <v>2659</v>
      </c>
      <c r="E261" s="156">
        <v>986</v>
      </c>
      <c r="F261" s="154" t="str">
        <f>VLOOKUP(E261,VIP!$A$2:$O16517,2,0)</f>
        <v>DRBR986</v>
      </c>
      <c r="G261" s="141" t="str">
        <f>VLOOKUP(E261,'LISTADO ATM'!$A$2:$B$900,2,0)</f>
        <v xml:space="preserve">ATM S/M Jumbo (La Vega) </v>
      </c>
      <c r="H261" s="141" t="str">
        <f>VLOOKUP(E261,VIP!$A$2:$O21478,7,FALSE)</f>
        <v>Si</v>
      </c>
      <c r="I261" s="141" t="str">
        <f>VLOOKUP(E261,VIP!$A$2:$O13443,8,FALSE)</f>
        <v>Si</v>
      </c>
      <c r="J261" s="141" t="str">
        <f>VLOOKUP(E261,VIP!$A$2:$O13393,8,FALSE)</f>
        <v>Si</v>
      </c>
      <c r="K261" s="141" t="str">
        <f>VLOOKUP(E261,VIP!$A$2:$O16967,6,0)</f>
        <v>NO</v>
      </c>
      <c r="L261" s="153" t="s">
        <v>2409</v>
      </c>
      <c r="M261" s="93" t="s">
        <v>2437</v>
      </c>
      <c r="N261" s="93" t="s">
        <v>2443</v>
      </c>
      <c r="O261" s="141" t="s">
        <v>2658</v>
      </c>
      <c r="P261" s="153"/>
      <c r="Q261" s="93" t="s">
        <v>2409</v>
      </c>
    </row>
    <row r="262" spans="1:17" ht="18" x14ac:dyDescent="0.25">
      <c r="A262" s="141" t="str">
        <f>VLOOKUP(E262,'LISTADO ATM'!$A$2:$C$901,3,0)</f>
        <v>DISTRITO NACIONAL</v>
      </c>
      <c r="B262" s="154" t="s">
        <v>2702</v>
      </c>
      <c r="C262" s="94">
        <v>44469.912349537037</v>
      </c>
      <c r="D262" s="94" t="s">
        <v>2440</v>
      </c>
      <c r="E262" s="156">
        <v>993</v>
      </c>
      <c r="F262" s="154" t="str">
        <f>VLOOKUP(E262,VIP!$A$2:$O16451,2,0)</f>
        <v>DRBR993</v>
      </c>
      <c r="G262" s="141" t="str">
        <f>VLOOKUP(E262,'LISTADO ATM'!$A$2:$B$900,2,0)</f>
        <v xml:space="preserve">ATM Centro Medico Integral II </v>
      </c>
      <c r="H262" s="141" t="str">
        <f>VLOOKUP(E262,VIP!$A$2:$O21412,7,FALSE)</f>
        <v>Si</v>
      </c>
      <c r="I262" s="141" t="str">
        <f>VLOOKUP(E262,VIP!$A$2:$O13377,8,FALSE)</f>
        <v>Si</v>
      </c>
      <c r="J262" s="141" t="str">
        <f>VLOOKUP(E262,VIP!$A$2:$O13327,8,FALSE)</f>
        <v>Si</v>
      </c>
      <c r="K262" s="141" t="str">
        <f>VLOOKUP(E262,VIP!$A$2:$O16901,6,0)</f>
        <v>NO</v>
      </c>
      <c r="L262" s="153" t="s">
        <v>2409</v>
      </c>
      <c r="M262" s="161" t="s">
        <v>2530</v>
      </c>
      <c r="N262" s="93" t="s">
        <v>2443</v>
      </c>
      <c r="O262" s="141" t="s">
        <v>2444</v>
      </c>
      <c r="P262" s="153"/>
      <c r="Q262" s="162">
        <v>44470.708333333336</v>
      </c>
    </row>
    <row r="263" spans="1:17" ht="18" x14ac:dyDescent="0.25">
      <c r="A263" s="141" t="str">
        <f>VLOOKUP(E263,'LISTADO ATM'!$A$2:$C$901,3,0)</f>
        <v>SUR</v>
      </c>
      <c r="B263" s="154" t="s">
        <v>2896</v>
      </c>
      <c r="C263" s="94">
        <v>44470.769895833335</v>
      </c>
      <c r="D263" s="94" t="s">
        <v>2440</v>
      </c>
      <c r="E263" s="156">
        <v>995</v>
      </c>
      <c r="F263" s="154" t="str">
        <f>VLOOKUP(E263,VIP!$A$2:$O16507,2,0)</f>
        <v>DRBR545</v>
      </c>
      <c r="G263" s="141" t="str">
        <f>VLOOKUP(E263,'LISTADO ATM'!$A$2:$B$900,2,0)</f>
        <v xml:space="preserve">ATM Oficina San Cristobal III (Lobby) </v>
      </c>
      <c r="H263" s="141" t="str">
        <f>VLOOKUP(E263,VIP!$A$2:$O21468,7,FALSE)</f>
        <v>Si</v>
      </c>
      <c r="I263" s="141" t="str">
        <f>VLOOKUP(E263,VIP!$A$2:$O13433,8,FALSE)</f>
        <v>No</v>
      </c>
      <c r="J263" s="141" t="str">
        <f>VLOOKUP(E263,VIP!$A$2:$O13383,8,FALSE)</f>
        <v>No</v>
      </c>
      <c r="K263" s="141" t="str">
        <f>VLOOKUP(E263,VIP!$A$2:$O16957,6,0)</f>
        <v>NO</v>
      </c>
      <c r="L263" s="153" t="s">
        <v>2409</v>
      </c>
      <c r="M263" s="93" t="s">
        <v>2437</v>
      </c>
      <c r="N263" s="93" t="s">
        <v>2443</v>
      </c>
      <c r="O263" s="141" t="s">
        <v>2444</v>
      </c>
      <c r="P263" s="153"/>
      <c r="Q263" s="93" t="s">
        <v>2409</v>
      </c>
    </row>
    <row r="264" spans="1:17" ht="18" x14ac:dyDescent="0.25">
      <c r="A264" s="141" t="str">
        <f>VLOOKUP(E264,'LISTADO ATM'!$A$2:$C$901,3,0)</f>
        <v>SUR</v>
      </c>
      <c r="B264" s="154" t="s">
        <v>2691</v>
      </c>
      <c r="C264" s="94">
        <v>44469.855057870373</v>
      </c>
      <c r="D264" s="94" t="s">
        <v>2174</v>
      </c>
      <c r="E264" s="156">
        <v>252</v>
      </c>
      <c r="F264" s="154" t="str">
        <f>VLOOKUP(E264,VIP!$A$2:$O16383,2,0)</f>
        <v>DRBR252</v>
      </c>
      <c r="G264" s="141" t="str">
        <f>VLOOKUP(E264,'LISTADO ATM'!$A$2:$B$900,2,0)</f>
        <v xml:space="preserve">ATM Banco Agrícola (Barahona) </v>
      </c>
      <c r="H264" s="141" t="str">
        <f>VLOOKUP(E264,VIP!$A$2:$O21344,7,FALSE)</f>
        <v>Si</v>
      </c>
      <c r="I264" s="141" t="str">
        <f>VLOOKUP(E264,VIP!$A$2:$O13309,8,FALSE)</f>
        <v>Si</v>
      </c>
      <c r="J264" s="141" t="str">
        <f>VLOOKUP(E264,VIP!$A$2:$O13259,8,FALSE)</f>
        <v>Si</v>
      </c>
      <c r="K264" s="141" t="str">
        <f>VLOOKUP(E264,VIP!$A$2:$O16833,6,0)</f>
        <v>NO</v>
      </c>
      <c r="L264" s="153" t="s">
        <v>2455</v>
      </c>
      <c r="M264" s="161" t="s">
        <v>2530</v>
      </c>
      <c r="N264" s="93" t="s">
        <v>2443</v>
      </c>
      <c r="O264" s="141" t="s">
        <v>2445</v>
      </c>
      <c r="P264" s="153"/>
      <c r="Q264" s="162">
        <v>44470.464166666665</v>
      </c>
    </row>
    <row r="265" spans="1:17" ht="18" x14ac:dyDescent="0.25">
      <c r="A265" s="141" t="str">
        <f>VLOOKUP(E265,'LISTADO ATM'!$A$2:$C$901,3,0)</f>
        <v>NORTE</v>
      </c>
      <c r="B265" s="154" t="s">
        <v>2746</v>
      </c>
      <c r="C265" s="94">
        <v>44470.049884259257</v>
      </c>
      <c r="D265" s="94" t="s">
        <v>2175</v>
      </c>
      <c r="E265" s="156">
        <v>261</v>
      </c>
      <c r="F265" s="154" t="str">
        <f>VLOOKUP(E265,VIP!$A$2:$O16389,2,0)</f>
        <v>DRBR261</v>
      </c>
      <c r="G265" s="141" t="str">
        <f>VLOOKUP(E265,'LISTADO ATM'!$A$2:$B$900,2,0)</f>
        <v xml:space="preserve">ATM UNP Aeropuerto Cibao (Santiago) </v>
      </c>
      <c r="H265" s="141" t="str">
        <f>VLOOKUP(E265,VIP!$A$2:$O21350,7,FALSE)</f>
        <v>Si</v>
      </c>
      <c r="I265" s="141" t="str">
        <f>VLOOKUP(E265,VIP!$A$2:$O13315,8,FALSE)</f>
        <v>Si</v>
      </c>
      <c r="J265" s="141" t="str">
        <f>VLOOKUP(E265,VIP!$A$2:$O13265,8,FALSE)</f>
        <v>Si</v>
      </c>
      <c r="K265" s="141" t="str">
        <f>VLOOKUP(E265,VIP!$A$2:$O16839,6,0)</f>
        <v>NO</v>
      </c>
      <c r="L265" s="153" t="s">
        <v>2455</v>
      </c>
      <c r="M265" s="161" t="s">
        <v>2530</v>
      </c>
      <c r="N265" s="93" t="s">
        <v>2443</v>
      </c>
      <c r="O265" s="141" t="s">
        <v>2623</v>
      </c>
      <c r="P265" s="153"/>
      <c r="Q265" s="162">
        <v>44470.477858796294</v>
      </c>
    </row>
    <row r="266" spans="1:17" ht="18" x14ac:dyDescent="0.25">
      <c r="A266" s="141" t="str">
        <f>VLOOKUP(E266,'LISTADO ATM'!$A$2:$C$901,3,0)</f>
        <v>DISTRITO NACIONAL</v>
      </c>
      <c r="B266" s="154" t="s">
        <v>2662</v>
      </c>
      <c r="C266" s="94">
        <v>44469.680937500001</v>
      </c>
      <c r="D266" s="94" t="s">
        <v>2174</v>
      </c>
      <c r="E266" s="156">
        <v>281</v>
      </c>
      <c r="F266" s="154" t="str">
        <f>VLOOKUP(E266,VIP!$A$2:$O16382,2,0)</f>
        <v>DRBR737</v>
      </c>
      <c r="G266" s="141" t="str">
        <f>VLOOKUP(E266,'LISTADO ATM'!$A$2:$B$900,2,0)</f>
        <v xml:space="preserve">ATM S/M Pola Independencia </v>
      </c>
      <c r="H266" s="141" t="str">
        <f>VLOOKUP(E266,VIP!$A$2:$O21343,7,FALSE)</f>
        <v>Si</v>
      </c>
      <c r="I266" s="141" t="str">
        <f>VLOOKUP(E266,VIP!$A$2:$O13308,8,FALSE)</f>
        <v>Si</v>
      </c>
      <c r="J266" s="141" t="str">
        <f>VLOOKUP(E266,VIP!$A$2:$O13258,8,FALSE)</f>
        <v>Si</v>
      </c>
      <c r="K266" s="141" t="str">
        <f>VLOOKUP(E266,VIP!$A$2:$O16832,6,0)</f>
        <v>NO</v>
      </c>
      <c r="L266" s="153" t="s">
        <v>2455</v>
      </c>
      <c r="M266" s="161" t="s">
        <v>2530</v>
      </c>
      <c r="N266" s="93" t="s">
        <v>2443</v>
      </c>
      <c r="O266" s="141" t="s">
        <v>2445</v>
      </c>
      <c r="P266" s="153"/>
      <c r="Q266" s="162">
        <v>44470.421388888892</v>
      </c>
    </row>
    <row r="267" spans="1:17" ht="18" x14ac:dyDescent="0.25">
      <c r="A267" s="141" t="str">
        <f>VLOOKUP(E267,'LISTADO ATM'!$A$2:$C$901,3,0)</f>
        <v>DISTRITO NACIONAL</v>
      </c>
      <c r="B267" s="154" t="s">
        <v>2690</v>
      </c>
      <c r="C267" s="94">
        <v>44469.852881944447</v>
      </c>
      <c r="D267" s="94" t="s">
        <v>2174</v>
      </c>
      <c r="E267" s="156">
        <v>300</v>
      </c>
      <c r="F267" s="154" t="str">
        <f>VLOOKUP(E267,VIP!$A$2:$O16430,2,0)</f>
        <v>DRBR300</v>
      </c>
      <c r="G267" s="141" t="str">
        <f>VLOOKUP(E267,'LISTADO ATM'!$A$2:$B$900,2,0)</f>
        <v xml:space="preserve">ATM S/M Aprezio Los Guaricanos </v>
      </c>
      <c r="H267" s="141" t="str">
        <f>VLOOKUP(E267,VIP!$A$2:$O21391,7,FALSE)</f>
        <v>Si</v>
      </c>
      <c r="I267" s="141" t="str">
        <f>VLOOKUP(E267,VIP!$A$2:$O13356,8,FALSE)</f>
        <v>Si</v>
      </c>
      <c r="J267" s="141" t="str">
        <f>VLOOKUP(E267,VIP!$A$2:$O13306,8,FALSE)</f>
        <v>Si</v>
      </c>
      <c r="K267" s="141" t="str">
        <f>VLOOKUP(E267,VIP!$A$2:$O16880,6,0)</f>
        <v>NO</v>
      </c>
      <c r="L267" s="153" t="s">
        <v>2455</v>
      </c>
      <c r="M267" s="161" t="s">
        <v>2530</v>
      </c>
      <c r="N267" s="93" t="s">
        <v>2443</v>
      </c>
      <c r="O267" s="141" t="s">
        <v>2445</v>
      </c>
      <c r="P267" s="153"/>
      <c r="Q267" s="162">
        <v>44470.583819444444</v>
      </c>
    </row>
    <row r="268" spans="1:17" ht="18" x14ac:dyDescent="0.25">
      <c r="A268" s="141" t="str">
        <f>VLOOKUP(E268,'LISTADO ATM'!$A$2:$C$901,3,0)</f>
        <v>DISTRITO NACIONAL</v>
      </c>
      <c r="B268" s="154" t="s">
        <v>2693</v>
      </c>
      <c r="C268" s="94">
        <v>44469.85728009259</v>
      </c>
      <c r="D268" s="94" t="s">
        <v>2174</v>
      </c>
      <c r="E268" s="156">
        <v>420</v>
      </c>
      <c r="F268" s="154" t="str">
        <f>VLOOKUP(E268,VIP!$A$2:$O16385,2,0)</f>
        <v>DRBR420</v>
      </c>
      <c r="G268" s="141" t="str">
        <f>VLOOKUP(E268,'LISTADO ATM'!$A$2:$B$900,2,0)</f>
        <v xml:space="preserve">ATM DGII Av. Lincoln </v>
      </c>
      <c r="H268" s="141" t="str">
        <f>VLOOKUP(E268,VIP!$A$2:$O21346,7,FALSE)</f>
        <v>Si</v>
      </c>
      <c r="I268" s="141" t="str">
        <f>VLOOKUP(E268,VIP!$A$2:$O13311,8,FALSE)</f>
        <v>Si</v>
      </c>
      <c r="J268" s="141" t="str">
        <f>VLOOKUP(E268,VIP!$A$2:$O13261,8,FALSE)</f>
        <v>Si</v>
      </c>
      <c r="K268" s="141" t="str">
        <f>VLOOKUP(E268,VIP!$A$2:$O16835,6,0)</f>
        <v>NO</v>
      </c>
      <c r="L268" s="153" t="s">
        <v>2455</v>
      </c>
      <c r="M268" s="161" t="s">
        <v>2530</v>
      </c>
      <c r="N268" s="93" t="s">
        <v>2443</v>
      </c>
      <c r="O268" s="141" t="s">
        <v>2445</v>
      </c>
      <c r="P268" s="153"/>
      <c r="Q268" s="162">
        <v>44470.460844907408</v>
      </c>
    </row>
    <row r="269" spans="1:17" ht="18" x14ac:dyDescent="0.25">
      <c r="A269" s="141" t="str">
        <f>VLOOKUP(E269,'LISTADO ATM'!$A$2:$C$901,3,0)</f>
        <v>DISTRITO NACIONAL</v>
      </c>
      <c r="B269" s="154" t="s">
        <v>2725</v>
      </c>
      <c r="C269" s="94">
        <v>44470.019884259258</v>
      </c>
      <c r="D269" s="94" t="s">
        <v>2174</v>
      </c>
      <c r="E269" s="156">
        <v>577</v>
      </c>
      <c r="F269" s="154" t="str">
        <f>VLOOKUP(E269,VIP!$A$2:$O16388,2,0)</f>
        <v>DRBR173</v>
      </c>
      <c r="G269" s="141" t="str">
        <f>VLOOKUP(E269,'LISTADO ATM'!$A$2:$B$900,2,0)</f>
        <v xml:space="preserve">ATM Olé Ave. Duarte </v>
      </c>
      <c r="H269" s="141" t="str">
        <f>VLOOKUP(E269,VIP!$A$2:$O21349,7,FALSE)</f>
        <v>Si</v>
      </c>
      <c r="I269" s="141" t="str">
        <f>VLOOKUP(E269,VIP!$A$2:$O13314,8,FALSE)</f>
        <v>Si</v>
      </c>
      <c r="J269" s="141" t="str">
        <f>VLOOKUP(E269,VIP!$A$2:$O13264,8,FALSE)</f>
        <v>Si</v>
      </c>
      <c r="K269" s="141" t="str">
        <f>VLOOKUP(E269,VIP!$A$2:$O16838,6,0)</f>
        <v>SI</v>
      </c>
      <c r="L269" s="153" t="s">
        <v>2455</v>
      </c>
      <c r="M269" s="161" t="s">
        <v>2530</v>
      </c>
      <c r="N269" s="93" t="s">
        <v>2443</v>
      </c>
      <c r="O269" s="141" t="s">
        <v>2445</v>
      </c>
      <c r="P269" s="153"/>
      <c r="Q269" s="162">
        <v>44470.476909722223</v>
      </c>
    </row>
    <row r="270" spans="1:17" ht="18" x14ac:dyDescent="0.25">
      <c r="A270" s="141" t="str">
        <f>VLOOKUP(E270,'LISTADO ATM'!$A$2:$C$901,3,0)</f>
        <v>DISTRITO NACIONAL</v>
      </c>
      <c r="B270" s="154" t="s">
        <v>2723</v>
      </c>
      <c r="C270" s="94">
        <v>44470.019131944442</v>
      </c>
      <c r="D270" s="94" t="s">
        <v>2174</v>
      </c>
      <c r="E270" s="156">
        <v>698</v>
      </c>
      <c r="F270" s="154" t="str">
        <f>VLOOKUP(E270,VIP!$A$2:$O16387,2,0)</f>
        <v>DRBR698</v>
      </c>
      <c r="G270" s="141" t="str">
        <f>VLOOKUP(E270,'LISTADO ATM'!$A$2:$B$900,2,0)</f>
        <v>ATM Parador Bellamar</v>
      </c>
      <c r="H270" s="141" t="str">
        <f>VLOOKUP(E270,VIP!$A$2:$O21348,7,FALSE)</f>
        <v>Si</v>
      </c>
      <c r="I270" s="141" t="str">
        <f>VLOOKUP(E270,VIP!$A$2:$O13313,8,FALSE)</f>
        <v>Si</v>
      </c>
      <c r="J270" s="141" t="str">
        <f>VLOOKUP(E270,VIP!$A$2:$O13263,8,FALSE)</f>
        <v>Si</v>
      </c>
      <c r="K270" s="141" t="str">
        <f>VLOOKUP(E270,VIP!$A$2:$O16837,6,0)</f>
        <v>NO</v>
      </c>
      <c r="L270" s="153" t="s">
        <v>2455</v>
      </c>
      <c r="M270" s="161" t="s">
        <v>2530</v>
      </c>
      <c r="N270" s="93" t="s">
        <v>2443</v>
      </c>
      <c r="O270" s="141" t="s">
        <v>2445</v>
      </c>
      <c r="P270" s="153"/>
      <c r="Q270" s="162">
        <v>44470.468969907408</v>
      </c>
    </row>
    <row r="271" spans="1:17" ht="18" x14ac:dyDescent="0.25">
      <c r="A271" s="141" t="str">
        <f>VLOOKUP(E271,'LISTADO ATM'!$A$2:$C$901,3,0)</f>
        <v>DISTRITO NACIONAL</v>
      </c>
      <c r="B271" s="154" t="s">
        <v>2652</v>
      </c>
      <c r="C271" s="94">
        <v>44469.591585648152</v>
      </c>
      <c r="D271" s="94" t="s">
        <v>2174</v>
      </c>
      <c r="E271" s="156">
        <v>744</v>
      </c>
      <c r="F271" s="154" t="str">
        <f>VLOOKUP(E271,VIP!$A$2:$O16380,2,0)</f>
        <v>DRBR289</v>
      </c>
      <c r="G271" s="141" t="str">
        <f>VLOOKUP(E271,'LISTADO ATM'!$A$2:$B$900,2,0)</f>
        <v xml:space="preserve">ATM Multicentro La Sirena Venezuela </v>
      </c>
      <c r="H271" s="141" t="str">
        <f>VLOOKUP(E271,VIP!$A$2:$O21341,7,FALSE)</f>
        <v>Si</v>
      </c>
      <c r="I271" s="141" t="str">
        <f>VLOOKUP(E271,VIP!$A$2:$O13306,8,FALSE)</f>
        <v>Si</v>
      </c>
      <c r="J271" s="141" t="str">
        <f>VLOOKUP(E271,VIP!$A$2:$O13256,8,FALSE)</f>
        <v>Si</v>
      </c>
      <c r="K271" s="141" t="str">
        <f>VLOOKUP(E271,VIP!$A$2:$O16830,6,0)</f>
        <v>SI</v>
      </c>
      <c r="L271" s="153" t="s">
        <v>2455</v>
      </c>
      <c r="M271" s="161" t="s">
        <v>2530</v>
      </c>
      <c r="N271" s="93" t="s">
        <v>2622</v>
      </c>
      <c r="O271" s="141" t="s">
        <v>2445</v>
      </c>
      <c r="P271" s="153"/>
      <c r="Q271" s="162">
        <v>44470.47724537037</v>
      </c>
    </row>
    <row r="272" spans="1:17" ht="18" x14ac:dyDescent="0.25">
      <c r="A272" s="141" t="str">
        <f>VLOOKUP(E272,'LISTADO ATM'!$A$2:$C$901,3,0)</f>
        <v>NORTE</v>
      </c>
      <c r="B272" s="154" t="s">
        <v>2720</v>
      </c>
      <c r="C272" s="94">
        <v>44470.016967592594</v>
      </c>
      <c r="D272" s="94" t="s">
        <v>2175</v>
      </c>
      <c r="E272" s="156">
        <v>747</v>
      </c>
      <c r="F272" s="154" t="str">
        <f>VLOOKUP(E272,VIP!$A$2:$O16432,2,0)</f>
        <v>DRBR200</v>
      </c>
      <c r="G272" s="141" t="str">
        <f>VLOOKUP(E272,'LISTADO ATM'!$A$2:$B$900,2,0)</f>
        <v xml:space="preserve">ATM Club BR (Santiago) </v>
      </c>
      <c r="H272" s="141" t="str">
        <f>VLOOKUP(E272,VIP!$A$2:$O21393,7,FALSE)</f>
        <v>Si</v>
      </c>
      <c r="I272" s="141" t="str">
        <f>VLOOKUP(E272,VIP!$A$2:$O13358,8,FALSE)</f>
        <v>Si</v>
      </c>
      <c r="J272" s="141" t="str">
        <f>VLOOKUP(E272,VIP!$A$2:$O13308,8,FALSE)</f>
        <v>Si</v>
      </c>
      <c r="K272" s="141" t="str">
        <f>VLOOKUP(E272,VIP!$A$2:$O16882,6,0)</f>
        <v>SI</v>
      </c>
      <c r="L272" s="153" t="s">
        <v>2455</v>
      </c>
      <c r="M272" s="161" t="s">
        <v>2530</v>
      </c>
      <c r="N272" s="93" t="s">
        <v>2443</v>
      </c>
      <c r="O272" s="141" t="s">
        <v>2623</v>
      </c>
      <c r="P272" s="153"/>
      <c r="Q272" s="162">
        <v>44470.575891203705</v>
      </c>
    </row>
    <row r="273" spans="1:17" ht="18" x14ac:dyDescent="0.25">
      <c r="A273" s="141" t="str">
        <f>VLOOKUP(E273,'LISTADO ATM'!$A$2:$C$901,3,0)</f>
        <v>ESTE</v>
      </c>
      <c r="B273" s="154" t="s">
        <v>2727</v>
      </c>
      <c r="C273" s="94">
        <v>44470.020648148151</v>
      </c>
      <c r="D273" s="94" t="s">
        <v>2174</v>
      </c>
      <c r="E273" s="156">
        <v>776</v>
      </c>
      <c r="F273" s="154" t="str">
        <f>VLOOKUP(E273,VIP!$A$2:$O16434,2,0)</f>
        <v>DRBR03D</v>
      </c>
      <c r="G273" s="141" t="str">
        <f>VLOOKUP(E273,'LISTADO ATM'!$A$2:$B$900,2,0)</f>
        <v xml:space="preserve">ATM Oficina Monte Plata </v>
      </c>
      <c r="H273" s="141" t="str">
        <f>VLOOKUP(E273,VIP!$A$2:$O21395,7,FALSE)</f>
        <v>Si</v>
      </c>
      <c r="I273" s="141" t="str">
        <f>VLOOKUP(E273,VIP!$A$2:$O13360,8,FALSE)</f>
        <v>Si</v>
      </c>
      <c r="J273" s="141" t="str">
        <f>VLOOKUP(E273,VIP!$A$2:$O13310,8,FALSE)</f>
        <v>Si</v>
      </c>
      <c r="K273" s="141" t="str">
        <f>VLOOKUP(E273,VIP!$A$2:$O16884,6,0)</f>
        <v>SI</v>
      </c>
      <c r="L273" s="153" t="s">
        <v>2455</v>
      </c>
      <c r="M273" s="161" t="s">
        <v>2530</v>
      </c>
      <c r="N273" s="93" t="s">
        <v>2443</v>
      </c>
      <c r="O273" s="141" t="s">
        <v>2445</v>
      </c>
      <c r="P273" s="153"/>
      <c r="Q273" s="162">
        <v>44470.583148148151</v>
      </c>
    </row>
    <row r="274" spans="1:17" ht="18" x14ac:dyDescent="0.25">
      <c r="A274" s="141" t="str">
        <f>VLOOKUP(E274,'LISTADO ATM'!$A$2:$C$901,3,0)</f>
        <v>NORTE</v>
      </c>
      <c r="B274" s="154" t="s">
        <v>2694</v>
      </c>
      <c r="C274" s="94">
        <v>44469.85800925926</v>
      </c>
      <c r="D274" s="94" t="s">
        <v>2175</v>
      </c>
      <c r="E274" s="156">
        <v>796</v>
      </c>
      <c r="F274" s="154" t="str">
        <f>VLOOKUP(E274,VIP!$A$2:$O16386,2,0)</f>
        <v>DRBR155</v>
      </c>
      <c r="G274" s="141" t="str">
        <f>VLOOKUP(E274,'LISTADO ATM'!$A$2:$B$900,2,0)</f>
        <v xml:space="preserve">ATM Oficina Plaza Ventura (Nagua) </v>
      </c>
      <c r="H274" s="141" t="str">
        <f>VLOOKUP(E274,VIP!$A$2:$O21347,7,FALSE)</f>
        <v>Si</v>
      </c>
      <c r="I274" s="141" t="str">
        <f>VLOOKUP(E274,VIP!$A$2:$O13312,8,FALSE)</f>
        <v>Si</v>
      </c>
      <c r="J274" s="141" t="str">
        <f>VLOOKUP(E274,VIP!$A$2:$O13262,8,FALSE)</f>
        <v>Si</v>
      </c>
      <c r="K274" s="141" t="str">
        <f>VLOOKUP(E274,VIP!$A$2:$O16836,6,0)</f>
        <v>SI</v>
      </c>
      <c r="L274" s="153" t="s">
        <v>2455</v>
      </c>
      <c r="M274" s="161" t="s">
        <v>2530</v>
      </c>
      <c r="N274" s="93" t="s">
        <v>2443</v>
      </c>
      <c r="O274" s="141" t="s">
        <v>2623</v>
      </c>
      <c r="P274" s="153"/>
      <c r="Q274" s="162">
        <v>44470.471620370372</v>
      </c>
    </row>
    <row r="275" spans="1:17" ht="18" x14ac:dyDescent="0.25">
      <c r="A275" s="141" t="str">
        <f>VLOOKUP(E275,'LISTADO ATM'!$A$2:$C$901,3,0)</f>
        <v>NORTE</v>
      </c>
      <c r="B275" s="154" t="s">
        <v>2692</v>
      </c>
      <c r="C275" s="94">
        <v>44469.855868055558</v>
      </c>
      <c r="D275" s="94" t="s">
        <v>2175</v>
      </c>
      <c r="E275" s="156">
        <v>862</v>
      </c>
      <c r="F275" s="154" t="str">
        <f>VLOOKUP(E275,VIP!$A$2:$O16384,2,0)</f>
        <v>DRBR862</v>
      </c>
      <c r="G275" s="141" t="str">
        <f>VLOOKUP(E275,'LISTADO ATM'!$A$2:$B$900,2,0)</f>
        <v xml:space="preserve">ATM S/M Doble A (Sabaneta) </v>
      </c>
      <c r="H275" s="141" t="str">
        <f>VLOOKUP(E275,VIP!$A$2:$O21345,7,FALSE)</f>
        <v>Si</v>
      </c>
      <c r="I275" s="141" t="str">
        <f>VLOOKUP(E275,VIP!$A$2:$O13310,8,FALSE)</f>
        <v>Si</v>
      </c>
      <c r="J275" s="141" t="str">
        <f>VLOOKUP(E275,VIP!$A$2:$O13260,8,FALSE)</f>
        <v>Si</v>
      </c>
      <c r="K275" s="141" t="str">
        <f>VLOOKUP(E275,VIP!$A$2:$O16834,6,0)</f>
        <v>NO</v>
      </c>
      <c r="L275" s="153" t="s">
        <v>2455</v>
      </c>
      <c r="M275" s="161" t="s">
        <v>2530</v>
      </c>
      <c r="N275" s="93" t="s">
        <v>2443</v>
      </c>
      <c r="O275" s="141" t="s">
        <v>2623</v>
      </c>
      <c r="P275" s="153"/>
      <c r="Q275" s="162">
        <v>44470.471886574072</v>
      </c>
    </row>
    <row r="276" spans="1:17" ht="18" x14ac:dyDescent="0.25">
      <c r="A276" s="141" t="str">
        <f>VLOOKUP(E276,'LISTADO ATM'!$A$2:$C$901,3,0)</f>
        <v>ESTE</v>
      </c>
      <c r="B276" s="154" t="s">
        <v>2893</v>
      </c>
      <c r="C276" s="94">
        <v>44470.828888888886</v>
      </c>
      <c r="D276" s="94" t="s">
        <v>2174</v>
      </c>
      <c r="E276" s="156">
        <v>78</v>
      </c>
      <c r="F276" s="154" t="str">
        <f>VLOOKUP(E276,VIP!$A$2:$O16504,2,0)</f>
        <v>DRBR078</v>
      </c>
      <c r="G276" s="141" t="str">
        <f>VLOOKUP(E276,'LISTADO ATM'!$A$2:$B$900,2,0)</f>
        <v xml:space="preserve">ATM Hotel Nickelodeon II ( Punta Cana) </v>
      </c>
      <c r="H276" s="141" t="str">
        <f>VLOOKUP(E276,VIP!$A$2:$O21465,7,FALSE)</f>
        <v>Si</v>
      </c>
      <c r="I276" s="141" t="str">
        <f>VLOOKUP(E276,VIP!$A$2:$O13430,8,FALSE)</f>
        <v>Si</v>
      </c>
      <c r="J276" s="141" t="str">
        <f>VLOOKUP(E276,VIP!$A$2:$O13380,8,FALSE)</f>
        <v>Si</v>
      </c>
      <c r="K276" s="141" t="str">
        <f>VLOOKUP(E276,VIP!$A$2:$O16954,6,0)</f>
        <v/>
      </c>
      <c r="L276" s="153" t="s">
        <v>2455</v>
      </c>
      <c r="M276" s="93" t="s">
        <v>2437</v>
      </c>
      <c r="N276" s="93" t="s">
        <v>2443</v>
      </c>
      <c r="O276" s="141" t="s">
        <v>2445</v>
      </c>
      <c r="P276" s="153"/>
      <c r="Q276" s="93" t="s">
        <v>2455</v>
      </c>
    </row>
    <row r="277" spans="1:17" ht="18" x14ac:dyDescent="0.25">
      <c r="A277" s="141" t="str">
        <f>VLOOKUP(E277,'LISTADO ATM'!$A$2:$C$901,3,0)</f>
        <v>NORTE</v>
      </c>
      <c r="B277" s="154" t="s">
        <v>2886</v>
      </c>
      <c r="C277" s="94">
        <v>44470.853703703702</v>
      </c>
      <c r="D277" s="94" t="s">
        <v>2175</v>
      </c>
      <c r="E277" s="156">
        <v>245</v>
      </c>
      <c r="F277" s="154" t="str">
        <f>VLOOKUP(E277,VIP!$A$2:$O16497,2,0)</f>
        <v>DRBR245</v>
      </c>
      <c r="G277" s="141" t="str">
        <f>VLOOKUP(E277,'LISTADO ATM'!$A$2:$B$900,2,0)</f>
        <v>ATM Boombah Zona Franca Victor Mera</v>
      </c>
      <c r="H277" s="141" t="str">
        <f>VLOOKUP(E277,VIP!$A$2:$O21458,7,FALSE)</f>
        <v>Si</v>
      </c>
      <c r="I277" s="141" t="str">
        <f>VLOOKUP(E277,VIP!$A$2:$O13423,8,FALSE)</f>
        <v>Si</v>
      </c>
      <c r="J277" s="141" t="str">
        <f>VLOOKUP(E277,VIP!$A$2:$O13373,8,FALSE)</f>
        <v>Si</v>
      </c>
      <c r="K277" s="141" t="str">
        <f>VLOOKUP(E277,VIP!$A$2:$O16947,6,0)</f>
        <v>NO</v>
      </c>
      <c r="L277" s="153" t="s">
        <v>2455</v>
      </c>
      <c r="M277" s="93" t="s">
        <v>2437</v>
      </c>
      <c r="N277" s="93" t="s">
        <v>2443</v>
      </c>
      <c r="O277" s="141" t="s">
        <v>2925</v>
      </c>
      <c r="P277" s="153"/>
      <c r="Q277" s="93" t="s">
        <v>2455</v>
      </c>
    </row>
    <row r="278" spans="1:17" ht="18" x14ac:dyDescent="0.25">
      <c r="A278" s="141" t="str">
        <f>VLOOKUP(E278,'LISTADO ATM'!$A$2:$C$901,3,0)</f>
        <v>ESTE</v>
      </c>
      <c r="B278" s="154" t="s">
        <v>2867</v>
      </c>
      <c r="C278" s="94">
        <v>44470.910590277781</v>
      </c>
      <c r="D278" s="94" t="s">
        <v>2174</v>
      </c>
      <c r="E278" s="156">
        <v>293</v>
      </c>
      <c r="F278" s="154" t="str">
        <f>VLOOKUP(E278,VIP!$A$2:$O16478,2,0)</f>
        <v>DRBR293</v>
      </c>
      <c r="G278" s="141" t="str">
        <f>VLOOKUP(E278,'LISTADO ATM'!$A$2:$B$900,2,0)</f>
        <v xml:space="preserve">ATM S/M Nueva Visión (San Pedro) </v>
      </c>
      <c r="H278" s="141" t="str">
        <f>VLOOKUP(E278,VIP!$A$2:$O21439,7,FALSE)</f>
        <v>Si</v>
      </c>
      <c r="I278" s="141" t="str">
        <f>VLOOKUP(E278,VIP!$A$2:$O13404,8,FALSE)</f>
        <v>Si</v>
      </c>
      <c r="J278" s="141" t="str">
        <f>VLOOKUP(E278,VIP!$A$2:$O13354,8,FALSE)</f>
        <v>Si</v>
      </c>
      <c r="K278" s="141" t="str">
        <f>VLOOKUP(E278,VIP!$A$2:$O16928,6,0)</f>
        <v>NO</v>
      </c>
      <c r="L278" s="153" t="s">
        <v>2455</v>
      </c>
      <c r="M278" s="93" t="s">
        <v>2437</v>
      </c>
      <c r="N278" s="93" t="s">
        <v>2443</v>
      </c>
      <c r="O278" s="141" t="s">
        <v>2445</v>
      </c>
      <c r="P278" s="153"/>
      <c r="Q278" s="93" t="s">
        <v>2455</v>
      </c>
    </row>
    <row r="279" spans="1:17" ht="18" x14ac:dyDescent="0.25">
      <c r="A279" s="141" t="str">
        <f>VLOOKUP(E279,'LISTADO ATM'!$A$2:$C$901,3,0)</f>
        <v>SUR</v>
      </c>
      <c r="B279" s="154" t="s">
        <v>2908</v>
      </c>
      <c r="C279" s="94">
        <v>44470.708483796298</v>
      </c>
      <c r="D279" s="94" t="s">
        <v>2174</v>
      </c>
      <c r="E279" s="156">
        <v>301</v>
      </c>
      <c r="F279" s="154" t="str">
        <f>VLOOKUP(E279,VIP!$A$2:$O16519,2,0)</f>
        <v>DRBR301</v>
      </c>
      <c r="G279" s="141" t="str">
        <f>VLOOKUP(E279,'LISTADO ATM'!$A$2:$B$900,2,0)</f>
        <v xml:space="preserve">ATM UNP Alfa y Omega (Barahona) </v>
      </c>
      <c r="H279" s="141" t="str">
        <f>VLOOKUP(E279,VIP!$A$2:$O21480,7,FALSE)</f>
        <v>Si</v>
      </c>
      <c r="I279" s="141" t="str">
        <f>VLOOKUP(E279,VIP!$A$2:$O13445,8,FALSE)</f>
        <v>Si</v>
      </c>
      <c r="J279" s="141" t="str">
        <f>VLOOKUP(E279,VIP!$A$2:$O13395,8,FALSE)</f>
        <v>Si</v>
      </c>
      <c r="K279" s="141" t="str">
        <f>VLOOKUP(E279,VIP!$A$2:$O16969,6,0)</f>
        <v>NO</v>
      </c>
      <c r="L279" s="153" t="s">
        <v>2455</v>
      </c>
      <c r="M279" s="93" t="s">
        <v>2437</v>
      </c>
      <c r="N279" s="93" t="s">
        <v>2443</v>
      </c>
      <c r="O279" s="141" t="s">
        <v>2445</v>
      </c>
      <c r="P279" s="153"/>
      <c r="Q279" s="93" t="s">
        <v>2455</v>
      </c>
    </row>
    <row r="280" spans="1:17" ht="18" x14ac:dyDescent="0.25">
      <c r="A280" s="141" t="str">
        <f>VLOOKUP(E280,'LISTADO ATM'!$A$2:$C$901,3,0)</f>
        <v>DISTRITO NACIONAL</v>
      </c>
      <c r="B280" s="154" t="s">
        <v>2917</v>
      </c>
      <c r="C280" s="94">
        <v>44470.685324074075</v>
      </c>
      <c r="D280" s="94" t="s">
        <v>2174</v>
      </c>
      <c r="E280" s="156">
        <v>359</v>
      </c>
      <c r="F280" s="154" t="str">
        <f>VLOOKUP(E280,VIP!$A$2:$O16528,2,0)</f>
        <v>DRBR359</v>
      </c>
      <c r="G280" s="141" t="str">
        <f>VLOOKUP(E280,'LISTADO ATM'!$A$2:$B$900,2,0)</f>
        <v>ATM S/M Bravo Ozama</v>
      </c>
      <c r="H280" s="141" t="str">
        <f>VLOOKUP(E280,VIP!$A$2:$O21489,7,FALSE)</f>
        <v>N/A</v>
      </c>
      <c r="I280" s="141" t="str">
        <f>VLOOKUP(E280,VIP!$A$2:$O13454,8,FALSE)</f>
        <v>N/A</v>
      </c>
      <c r="J280" s="141" t="str">
        <f>VLOOKUP(E280,VIP!$A$2:$O13404,8,FALSE)</f>
        <v>N/A</v>
      </c>
      <c r="K280" s="141" t="str">
        <f>VLOOKUP(E280,VIP!$A$2:$O16978,6,0)</f>
        <v>N/A</v>
      </c>
      <c r="L280" s="153" t="s">
        <v>2455</v>
      </c>
      <c r="M280" s="93" t="s">
        <v>2437</v>
      </c>
      <c r="N280" s="93" t="s">
        <v>2443</v>
      </c>
      <c r="O280" s="141" t="s">
        <v>2445</v>
      </c>
      <c r="P280" s="153"/>
      <c r="Q280" s="93" t="s">
        <v>2455</v>
      </c>
    </row>
    <row r="281" spans="1:17" ht="18" x14ac:dyDescent="0.25">
      <c r="A281" s="141" t="str">
        <f>VLOOKUP(E281,'LISTADO ATM'!$A$2:$C$901,3,0)</f>
        <v>DISTRITO NACIONAL</v>
      </c>
      <c r="B281" s="154" t="s">
        <v>2884</v>
      </c>
      <c r="C281" s="94">
        <v>44470.871099537035</v>
      </c>
      <c r="D281" s="94" t="s">
        <v>2174</v>
      </c>
      <c r="E281" s="156">
        <v>424</v>
      </c>
      <c r="F281" s="154" t="str">
        <f>VLOOKUP(E281,VIP!$A$2:$O16495,2,0)</f>
        <v>DRBR424</v>
      </c>
      <c r="G281" s="141" t="str">
        <f>VLOOKUP(E281,'LISTADO ATM'!$A$2:$B$900,2,0)</f>
        <v xml:space="preserve">ATM UNP Jumbo Luperón I </v>
      </c>
      <c r="H281" s="141" t="str">
        <f>VLOOKUP(E281,VIP!$A$2:$O21456,7,FALSE)</f>
        <v>Si</v>
      </c>
      <c r="I281" s="141" t="str">
        <f>VLOOKUP(E281,VIP!$A$2:$O13421,8,FALSE)</f>
        <v>Si</v>
      </c>
      <c r="J281" s="141" t="str">
        <f>VLOOKUP(E281,VIP!$A$2:$O13371,8,FALSE)</f>
        <v>Si</v>
      </c>
      <c r="K281" s="141" t="str">
        <f>VLOOKUP(E281,VIP!$A$2:$O16945,6,0)</f>
        <v>NO</v>
      </c>
      <c r="L281" s="153" t="s">
        <v>2455</v>
      </c>
      <c r="M281" s="93" t="s">
        <v>2437</v>
      </c>
      <c r="N281" s="93" t="s">
        <v>2443</v>
      </c>
      <c r="O281" s="141" t="s">
        <v>2445</v>
      </c>
      <c r="P281" s="153"/>
      <c r="Q281" s="93" t="s">
        <v>2455</v>
      </c>
    </row>
    <row r="282" spans="1:17" ht="18" x14ac:dyDescent="0.25">
      <c r="A282" s="141" t="str">
        <f>VLOOKUP(E282,'LISTADO ATM'!$A$2:$C$901,3,0)</f>
        <v>DISTRITO NACIONAL</v>
      </c>
      <c r="B282" s="154" t="s">
        <v>2718</v>
      </c>
      <c r="C282" s="94">
        <v>44470.015474537038</v>
      </c>
      <c r="D282" s="94" t="s">
        <v>2174</v>
      </c>
      <c r="E282" s="156">
        <v>580</v>
      </c>
      <c r="F282" s="154" t="str">
        <f>VLOOKUP(E282,VIP!$A$2:$O16431,2,0)</f>
        <v>DRBR523</v>
      </c>
      <c r="G282" s="141" t="str">
        <f>VLOOKUP(E282,'LISTADO ATM'!$A$2:$B$900,2,0)</f>
        <v xml:space="preserve">ATM Edificio Propagas </v>
      </c>
      <c r="H282" s="141" t="str">
        <f>VLOOKUP(E282,VIP!$A$2:$O21392,7,FALSE)</f>
        <v>Si</v>
      </c>
      <c r="I282" s="141" t="str">
        <f>VLOOKUP(E282,VIP!$A$2:$O13357,8,FALSE)</f>
        <v>Si</v>
      </c>
      <c r="J282" s="141" t="str">
        <f>VLOOKUP(E282,VIP!$A$2:$O13307,8,FALSE)</f>
        <v>Si</v>
      </c>
      <c r="K282" s="141" t="str">
        <f>VLOOKUP(E282,VIP!$A$2:$O16881,6,0)</f>
        <v>NO</v>
      </c>
      <c r="L282" s="153" t="s">
        <v>2455</v>
      </c>
      <c r="M282" s="161" t="s">
        <v>2530</v>
      </c>
      <c r="N282" s="93" t="s">
        <v>2443</v>
      </c>
      <c r="O282" s="141" t="s">
        <v>2445</v>
      </c>
      <c r="P282" s="153"/>
      <c r="Q282" s="162">
        <v>44470.880648148152</v>
      </c>
    </row>
    <row r="283" spans="1:17" ht="18" x14ac:dyDescent="0.25">
      <c r="A283" s="141" t="str">
        <f>VLOOKUP(E283,'LISTADO ATM'!$A$2:$C$901,3,0)</f>
        <v>DISTRITO NACIONAL</v>
      </c>
      <c r="B283" s="154" t="s">
        <v>2721</v>
      </c>
      <c r="C283" s="94">
        <v>44470.017800925925</v>
      </c>
      <c r="D283" s="94" t="s">
        <v>2174</v>
      </c>
      <c r="E283" s="156">
        <v>710</v>
      </c>
      <c r="F283" s="154" t="str">
        <f>VLOOKUP(E283,VIP!$A$2:$O16433,2,0)</f>
        <v>DRBR506</v>
      </c>
      <c r="G283" s="141" t="str">
        <f>VLOOKUP(E283,'LISTADO ATM'!$A$2:$B$900,2,0)</f>
        <v xml:space="preserve">ATM S/M Soberano </v>
      </c>
      <c r="H283" s="141" t="str">
        <f>VLOOKUP(E283,VIP!$A$2:$O21394,7,FALSE)</f>
        <v>Si</v>
      </c>
      <c r="I283" s="141" t="str">
        <f>VLOOKUP(E283,VIP!$A$2:$O13359,8,FALSE)</f>
        <v>Si</v>
      </c>
      <c r="J283" s="141" t="str">
        <f>VLOOKUP(E283,VIP!$A$2:$O13309,8,FALSE)</f>
        <v>Si</v>
      </c>
      <c r="K283" s="141" t="str">
        <f>VLOOKUP(E283,VIP!$A$2:$O16883,6,0)</f>
        <v>NO</v>
      </c>
      <c r="L283" s="153" t="s">
        <v>2455</v>
      </c>
      <c r="M283" s="161" t="s">
        <v>2530</v>
      </c>
      <c r="N283" s="93" t="s">
        <v>2443</v>
      </c>
      <c r="O283" s="141" t="s">
        <v>2445</v>
      </c>
      <c r="P283" s="153"/>
      <c r="Q283" s="162">
        <v>44470.969537037039</v>
      </c>
    </row>
    <row r="284" spans="1:17" ht="18" x14ac:dyDescent="0.25">
      <c r="A284" s="141" t="str">
        <f>VLOOKUP(E284,'LISTADO ATM'!$A$2:$C$901,3,0)</f>
        <v>ESTE</v>
      </c>
      <c r="B284" s="154" t="s">
        <v>2865</v>
      </c>
      <c r="C284" s="94">
        <v>44470.921249999999</v>
      </c>
      <c r="D284" s="94" t="s">
        <v>2174</v>
      </c>
      <c r="E284" s="156">
        <v>842</v>
      </c>
      <c r="F284" s="154" t="str">
        <f>VLOOKUP(E284,VIP!$A$2:$O16476,2,0)</f>
        <v>DRBR842</v>
      </c>
      <c r="G284" s="141" t="str">
        <f>VLOOKUP(E284,'LISTADO ATM'!$A$2:$B$900,2,0)</f>
        <v xml:space="preserve">ATM Plaza Orense II (La Romana) </v>
      </c>
      <c r="H284" s="141" t="str">
        <f>VLOOKUP(E284,VIP!$A$2:$O21437,7,FALSE)</f>
        <v>Si</v>
      </c>
      <c r="I284" s="141" t="str">
        <f>VLOOKUP(E284,VIP!$A$2:$O13402,8,FALSE)</f>
        <v>Si</v>
      </c>
      <c r="J284" s="141" t="str">
        <f>VLOOKUP(E284,VIP!$A$2:$O13352,8,FALSE)</f>
        <v>Si</v>
      </c>
      <c r="K284" s="141" t="str">
        <f>VLOOKUP(E284,VIP!$A$2:$O16926,6,0)</f>
        <v>NO</v>
      </c>
      <c r="L284" s="153" t="s">
        <v>2455</v>
      </c>
      <c r="M284" s="93" t="s">
        <v>2437</v>
      </c>
      <c r="N284" s="93" t="s">
        <v>2443</v>
      </c>
      <c r="O284" s="141" t="s">
        <v>2445</v>
      </c>
      <c r="P284" s="153"/>
      <c r="Q284" s="93" t="s">
        <v>2455</v>
      </c>
    </row>
    <row r="285" spans="1:17" ht="18" x14ac:dyDescent="0.25">
      <c r="A285" s="141" t="str">
        <f>VLOOKUP(E285,'LISTADO ATM'!$A$2:$C$901,3,0)</f>
        <v>NORTE</v>
      </c>
      <c r="B285" s="154" t="s">
        <v>2879</v>
      </c>
      <c r="C285" s="94">
        <v>44470.894444444442</v>
      </c>
      <c r="D285" s="94" t="s">
        <v>2175</v>
      </c>
      <c r="E285" s="156">
        <v>853</v>
      </c>
      <c r="F285" s="154" t="str">
        <f>VLOOKUP(E285,VIP!$A$2:$O16490,2,0)</f>
        <v>DRBR853</v>
      </c>
      <c r="G285" s="141" t="str">
        <f>VLOOKUP(E285,'LISTADO ATM'!$A$2:$B$900,2,0)</f>
        <v xml:space="preserve">ATM Inversiones JF Group (Shell Canabacoa) </v>
      </c>
      <c r="H285" s="141" t="str">
        <f>VLOOKUP(E285,VIP!$A$2:$O21451,7,FALSE)</f>
        <v>Si</v>
      </c>
      <c r="I285" s="141" t="str">
        <f>VLOOKUP(E285,VIP!$A$2:$O13416,8,FALSE)</f>
        <v>Si</v>
      </c>
      <c r="J285" s="141" t="str">
        <f>VLOOKUP(E285,VIP!$A$2:$O13366,8,FALSE)</f>
        <v>Si</v>
      </c>
      <c r="K285" s="141" t="str">
        <f>VLOOKUP(E285,VIP!$A$2:$O16940,6,0)</f>
        <v>NO</v>
      </c>
      <c r="L285" s="153" t="s">
        <v>2455</v>
      </c>
      <c r="M285" s="93" t="s">
        <v>2437</v>
      </c>
      <c r="N285" s="93" t="s">
        <v>2443</v>
      </c>
      <c r="O285" s="141" t="s">
        <v>2925</v>
      </c>
      <c r="P285" s="153"/>
      <c r="Q285" s="93" t="s">
        <v>2455</v>
      </c>
    </row>
    <row r="286" spans="1:17" ht="18" x14ac:dyDescent="0.25">
      <c r="A286" s="141" t="str">
        <f>VLOOKUP(E286,'LISTADO ATM'!$A$2:$C$901,3,0)</f>
        <v>DISTRITO NACIONAL</v>
      </c>
      <c r="B286" s="154" t="s">
        <v>2860</v>
      </c>
      <c r="C286" s="94">
        <v>44470.929537037038</v>
      </c>
      <c r="D286" s="94" t="s">
        <v>2174</v>
      </c>
      <c r="E286" s="156">
        <v>896</v>
      </c>
      <c r="F286" s="154" t="str">
        <f>VLOOKUP(E286,VIP!$A$2:$O16471,2,0)</f>
        <v>DRBR896</v>
      </c>
      <c r="G286" s="141" t="str">
        <f>VLOOKUP(E286,'LISTADO ATM'!$A$2:$B$900,2,0)</f>
        <v xml:space="preserve">ATM Campamento Militar 16 de Agosto I </v>
      </c>
      <c r="H286" s="141" t="str">
        <f>VLOOKUP(E286,VIP!$A$2:$O21432,7,FALSE)</f>
        <v>Si</v>
      </c>
      <c r="I286" s="141" t="str">
        <f>VLOOKUP(E286,VIP!$A$2:$O13397,8,FALSE)</f>
        <v>Si</v>
      </c>
      <c r="J286" s="141" t="str">
        <f>VLOOKUP(E286,VIP!$A$2:$O13347,8,FALSE)</f>
        <v>Si</v>
      </c>
      <c r="K286" s="141" t="str">
        <f>VLOOKUP(E286,VIP!$A$2:$O16921,6,0)</f>
        <v>NO</v>
      </c>
      <c r="L286" s="153" t="s">
        <v>2455</v>
      </c>
      <c r="M286" s="93" t="s">
        <v>2437</v>
      </c>
      <c r="N286" s="93" t="s">
        <v>2443</v>
      </c>
      <c r="O286" s="141" t="s">
        <v>2445</v>
      </c>
      <c r="P286" s="153"/>
      <c r="Q286" s="93" t="s">
        <v>2455</v>
      </c>
    </row>
    <row r="287" spans="1:17" ht="18" x14ac:dyDescent="0.25">
      <c r="A287" s="141" t="str">
        <f>VLOOKUP(E287,'LISTADO ATM'!$A$2:$C$901,3,0)</f>
        <v>ESTE</v>
      </c>
      <c r="B287" s="154" t="s">
        <v>2863</v>
      </c>
      <c r="C287" s="94">
        <v>44470.925347222219</v>
      </c>
      <c r="D287" s="94" t="s">
        <v>2174</v>
      </c>
      <c r="E287" s="156">
        <v>899</v>
      </c>
      <c r="F287" s="154" t="str">
        <f>VLOOKUP(E287,VIP!$A$2:$O16474,2,0)</f>
        <v>DRBR899</v>
      </c>
      <c r="G287" s="141" t="str">
        <f>VLOOKUP(E287,'LISTADO ATM'!$A$2:$B$900,2,0)</f>
        <v xml:space="preserve">ATM Oficina Punta Cana </v>
      </c>
      <c r="H287" s="141" t="str">
        <f>VLOOKUP(E287,VIP!$A$2:$O21435,7,FALSE)</f>
        <v>Si</v>
      </c>
      <c r="I287" s="141" t="str">
        <f>VLOOKUP(E287,VIP!$A$2:$O13400,8,FALSE)</f>
        <v>Si</v>
      </c>
      <c r="J287" s="141" t="str">
        <f>VLOOKUP(E287,VIP!$A$2:$O13350,8,FALSE)</f>
        <v>Si</v>
      </c>
      <c r="K287" s="141" t="str">
        <f>VLOOKUP(E287,VIP!$A$2:$O16924,6,0)</f>
        <v>NO</v>
      </c>
      <c r="L287" s="153" t="s">
        <v>2455</v>
      </c>
      <c r="M287" s="93" t="s">
        <v>2437</v>
      </c>
      <c r="N287" s="93" t="s">
        <v>2443</v>
      </c>
      <c r="O287" s="141" t="s">
        <v>2445</v>
      </c>
      <c r="P287" s="153"/>
      <c r="Q287" s="93" t="s">
        <v>2455</v>
      </c>
    </row>
    <row r="288" spans="1:17" ht="18" x14ac:dyDescent="0.25">
      <c r="A288" s="141" t="str">
        <f>VLOOKUP(E288,'LISTADO ATM'!$A$2:$C$901,3,0)</f>
        <v>DISTRITO NACIONAL</v>
      </c>
      <c r="B288" s="154" t="s">
        <v>2747</v>
      </c>
      <c r="C288" s="94">
        <v>44470.045266203706</v>
      </c>
      <c r="D288" s="94" t="s">
        <v>2174</v>
      </c>
      <c r="E288" s="156">
        <v>908</v>
      </c>
      <c r="F288" s="154" t="str">
        <f>VLOOKUP(E288,VIP!$A$2:$O16435,2,0)</f>
        <v>DRBR16D</v>
      </c>
      <c r="G288" s="141" t="str">
        <f>VLOOKUP(E288,'LISTADO ATM'!$A$2:$B$900,2,0)</f>
        <v xml:space="preserve">ATM Oficina Plaza Botánika </v>
      </c>
      <c r="H288" s="141" t="str">
        <f>VLOOKUP(E288,VIP!$A$2:$O21396,7,FALSE)</f>
        <v>Si</v>
      </c>
      <c r="I288" s="141" t="str">
        <f>VLOOKUP(E288,VIP!$A$2:$O13361,8,FALSE)</f>
        <v>Si</v>
      </c>
      <c r="J288" s="141" t="str">
        <f>VLOOKUP(E288,VIP!$A$2:$O13311,8,FALSE)</f>
        <v>Si</v>
      </c>
      <c r="K288" s="141" t="str">
        <f>VLOOKUP(E288,VIP!$A$2:$O16885,6,0)</f>
        <v>NO</v>
      </c>
      <c r="L288" s="153" t="s">
        <v>2455</v>
      </c>
      <c r="M288" s="161" t="s">
        <v>2530</v>
      </c>
      <c r="N288" s="93" t="s">
        <v>2443</v>
      </c>
      <c r="O288" s="141" t="s">
        <v>2445</v>
      </c>
      <c r="P288" s="153"/>
      <c r="Q288" s="162">
        <v>44470.970925925925</v>
      </c>
    </row>
    <row r="289" spans="1:17" ht="18" x14ac:dyDescent="0.25">
      <c r="A289" s="141" t="str">
        <f>VLOOKUP(E289,'LISTADO ATM'!$A$2:$C$901,3,0)</f>
        <v>DISTRITO NACIONAL</v>
      </c>
      <c r="B289" s="154" t="s">
        <v>2868</v>
      </c>
      <c r="C289" s="94">
        <v>44470.907372685186</v>
      </c>
      <c r="D289" s="94" t="s">
        <v>2174</v>
      </c>
      <c r="E289" s="156">
        <v>932</v>
      </c>
      <c r="F289" s="154" t="str">
        <f>VLOOKUP(E289,VIP!$A$2:$O16479,2,0)</f>
        <v>DRBR01E</v>
      </c>
      <c r="G289" s="141" t="str">
        <f>VLOOKUP(E289,'LISTADO ATM'!$A$2:$B$900,2,0)</f>
        <v xml:space="preserve">ATM Banco Agrícola </v>
      </c>
      <c r="H289" s="141" t="str">
        <f>VLOOKUP(E289,VIP!$A$2:$O21440,7,FALSE)</f>
        <v>Si</v>
      </c>
      <c r="I289" s="141" t="str">
        <f>VLOOKUP(E289,VIP!$A$2:$O13405,8,FALSE)</f>
        <v>Si</v>
      </c>
      <c r="J289" s="141" t="str">
        <f>VLOOKUP(E289,VIP!$A$2:$O13355,8,FALSE)</f>
        <v>Si</v>
      </c>
      <c r="K289" s="141" t="str">
        <f>VLOOKUP(E289,VIP!$A$2:$O16929,6,0)</f>
        <v>NO</v>
      </c>
      <c r="L289" s="153" t="s">
        <v>2455</v>
      </c>
      <c r="M289" s="93" t="s">
        <v>2437</v>
      </c>
      <c r="N289" s="93" t="s">
        <v>2443</v>
      </c>
      <c r="O289" s="141" t="s">
        <v>2445</v>
      </c>
      <c r="P289" s="153"/>
      <c r="Q289" s="93" t="s">
        <v>2455</v>
      </c>
    </row>
    <row r="290" spans="1:17" ht="18" x14ac:dyDescent="0.25">
      <c r="A290" s="141" t="str">
        <f>VLOOKUP(E290,'LISTADO ATM'!$A$2:$C$901,3,0)</f>
        <v>ESTE</v>
      </c>
      <c r="B290" s="154" t="s">
        <v>2861</v>
      </c>
      <c r="C290" s="94">
        <v>44470.928344907406</v>
      </c>
      <c r="D290" s="94" t="s">
        <v>2174</v>
      </c>
      <c r="E290" s="156">
        <v>963</v>
      </c>
      <c r="F290" s="154" t="str">
        <f>VLOOKUP(E290,VIP!$A$2:$O16472,2,0)</f>
        <v>DRBR963</v>
      </c>
      <c r="G290" s="141" t="str">
        <f>VLOOKUP(E290,'LISTADO ATM'!$A$2:$B$900,2,0)</f>
        <v xml:space="preserve">ATM Multiplaza La Romana </v>
      </c>
      <c r="H290" s="141" t="str">
        <f>VLOOKUP(E290,VIP!$A$2:$O21433,7,FALSE)</f>
        <v>Si</v>
      </c>
      <c r="I290" s="141" t="str">
        <f>VLOOKUP(E290,VIP!$A$2:$O13398,8,FALSE)</f>
        <v>Si</v>
      </c>
      <c r="J290" s="141" t="str">
        <f>VLOOKUP(E290,VIP!$A$2:$O13348,8,FALSE)</f>
        <v>Si</v>
      </c>
      <c r="K290" s="141" t="str">
        <f>VLOOKUP(E290,VIP!$A$2:$O16922,6,0)</f>
        <v>NO</v>
      </c>
      <c r="L290" s="153" t="s">
        <v>2455</v>
      </c>
      <c r="M290" s="93" t="s">
        <v>2437</v>
      </c>
      <c r="N290" s="93" t="s">
        <v>2443</v>
      </c>
      <c r="O290" s="141" t="s">
        <v>2445</v>
      </c>
      <c r="P290" s="153"/>
      <c r="Q290" s="93" t="s">
        <v>2455</v>
      </c>
    </row>
    <row r="1022043" spans="16:16" ht="18" x14ac:dyDescent="0.25">
      <c r="P1022043" s="127"/>
    </row>
  </sheetData>
  <autoFilter ref="A4:Q110">
    <sortState ref="A5:Q290">
      <sortCondition ref="L4:L11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24:E1048576">
    <cfRule type="duplicateValues" dxfId="686" priority="1564"/>
  </conditionalFormatting>
  <conditionalFormatting sqref="E224:E1048576 E1:E4">
    <cfRule type="duplicateValues" dxfId="685" priority="176029"/>
  </conditionalFormatting>
  <conditionalFormatting sqref="E224:E1048576 E1:E4">
    <cfRule type="duplicateValues" dxfId="684" priority="176034"/>
    <cfRule type="duplicateValues" dxfId="683" priority="176035"/>
  </conditionalFormatting>
  <conditionalFormatting sqref="E224:E1048576 E1:E4">
    <cfRule type="duplicateValues" dxfId="682" priority="176040"/>
    <cfRule type="duplicateValues" dxfId="681" priority="176041"/>
    <cfRule type="duplicateValues" dxfId="680" priority="176042"/>
  </conditionalFormatting>
  <conditionalFormatting sqref="E224:E1048576">
    <cfRule type="duplicateValues" dxfId="679" priority="176049"/>
    <cfRule type="duplicateValues" dxfId="678" priority="176050"/>
    <cfRule type="duplicateValues" dxfId="677" priority="176051"/>
  </conditionalFormatting>
  <conditionalFormatting sqref="E224:E1048576">
    <cfRule type="duplicateValues" dxfId="676" priority="176055"/>
    <cfRule type="duplicateValues" dxfId="675" priority="176056"/>
  </conditionalFormatting>
  <conditionalFormatting sqref="E224:E1048576 E1:E4">
    <cfRule type="duplicateValues" dxfId="674" priority="176059"/>
    <cfRule type="duplicateValues" dxfId="673" priority="176060"/>
    <cfRule type="duplicateValues" dxfId="672" priority="176061"/>
    <cfRule type="duplicateValues" dxfId="671" priority="176062"/>
  </conditionalFormatting>
  <conditionalFormatting sqref="B28:B46">
    <cfRule type="duplicateValues" dxfId="670" priority="794"/>
    <cfRule type="duplicateValues" dxfId="669" priority="795"/>
  </conditionalFormatting>
  <conditionalFormatting sqref="B28:B46">
    <cfRule type="duplicateValues" dxfId="668" priority="793"/>
  </conditionalFormatting>
  <conditionalFormatting sqref="B28:B46">
    <cfRule type="duplicateValues" dxfId="667" priority="791"/>
    <cfRule type="duplicateValues" dxfId="666" priority="792"/>
  </conditionalFormatting>
  <conditionalFormatting sqref="B28:B46">
    <cfRule type="duplicateValues" dxfId="665" priority="788"/>
    <cfRule type="duplicateValues" dxfId="664" priority="789"/>
    <cfRule type="duplicateValues" dxfId="663" priority="790"/>
  </conditionalFormatting>
  <conditionalFormatting sqref="B28:B46">
    <cfRule type="duplicateValues" dxfId="662" priority="787"/>
  </conditionalFormatting>
  <conditionalFormatting sqref="B28:B46">
    <cfRule type="duplicateValues" dxfId="661" priority="783"/>
    <cfRule type="duplicateValues" dxfId="660" priority="784"/>
    <cfRule type="duplicateValues" dxfId="659" priority="785"/>
    <cfRule type="duplicateValues" dxfId="658" priority="786"/>
  </conditionalFormatting>
  <conditionalFormatting sqref="B28:B46">
    <cfRule type="duplicateValues" dxfId="657" priority="778"/>
    <cfRule type="duplicateValues" dxfId="656" priority="779"/>
    <cfRule type="duplicateValues" dxfId="655" priority="780"/>
    <cfRule type="duplicateValues" dxfId="654" priority="781"/>
    <cfRule type="duplicateValues" dxfId="653" priority="782"/>
  </conditionalFormatting>
  <conditionalFormatting sqref="B28:B46">
    <cfRule type="duplicateValues" dxfId="652" priority="775"/>
    <cfRule type="duplicateValues" dxfId="651" priority="776"/>
    <cfRule type="duplicateValues" dxfId="650" priority="777"/>
  </conditionalFormatting>
  <conditionalFormatting sqref="E28:E46">
    <cfRule type="duplicateValues" dxfId="649" priority="774"/>
  </conditionalFormatting>
  <conditionalFormatting sqref="E28:E46">
    <cfRule type="duplicateValues" dxfId="648" priority="773"/>
  </conditionalFormatting>
  <conditionalFormatting sqref="E28:E46">
    <cfRule type="duplicateValues" dxfId="647" priority="771"/>
    <cfRule type="duplicateValues" dxfId="646" priority="772"/>
  </conditionalFormatting>
  <conditionalFormatting sqref="E28:E46">
    <cfRule type="duplicateValues" dxfId="645" priority="768"/>
    <cfRule type="duplicateValues" dxfId="644" priority="769"/>
    <cfRule type="duplicateValues" dxfId="643" priority="770"/>
  </conditionalFormatting>
  <conditionalFormatting sqref="E28:E46">
    <cfRule type="duplicateValues" dxfId="642" priority="765"/>
    <cfRule type="duplicateValues" dxfId="641" priority="766"/>
    <cfRule type="duplicateValues" dxfId="640" priority="767"/>
  </conditionalFormatting>
  <conditionalFormatting sqref="E28:E46">
    <cfRule type="duplicateValues" dxfId="639" priority="763"/>
    <cfRule type="duplicateValues" dxfId="638" priority="764"/>
  </conditionalFormatting>
  <conditionalFormatting sqref="E28:E46">
    <cfRule type="duplicateValues" dxfId="637" priority="759"/>
    <cfRule type="duplicateValues" dxfId="636" priority="760"/>
    <cfRule type="duplicateValues" dxfId="635" priority="761"/>
    <cfRule type="duplicateValues" dxfId="634" priority="762"/>
  </conditionalFormatting>
  <conditionalFormatting sqref="E28:E46">
    <cfRule type="duplicateValues" dxfId="633" priority="758"/>
  </conditionalFormatting>
  <conditionalFormatting sqref="B28:B46">
    <cfRule type="duplicateValues" dxfId="632" priority="757"/>
  </conditionalFormatting>
  <conditionalFormatting sqref="B28:B46">
    <cfRule type="duplicateValues" dxfId="631" priority="754"/>
    <cfRule type="duplicateValues" dxfId="630" priority="755"/>
    <cfRule type="duplicateValues" dxfId="629" priority="756"/>
  </conditionalFormatting>
  <conditionalFormatting sqref="E28:E46">
    <cfRule type="duplicateValues" dxfId="628" priority="752"/>
    <cfRule type="duplicateValues" dxfId="627" priority="753"/>
  </conditionalFormatting>
  <conditionalFormatting sqref="E28:E46">
    <cfRule type="duplicateValues" dxfId="626" priority="751"/>
  </conditionalFormatting>
  <conditionalFormatting sqref="E28:E46">
    <cfRule type="duplicateValues" dxfId="625" priority="749"/>
    <cfRule type="duplicateValues" dxfId="624" priority="750"/>
  </conditionalFormatting>
  <conditionalFormatting sqref="E28:E46">
    <cfRule type="duplicateValues" dxfId="623" priority="746"/>
    <cfRule type="duplicateValues" dxfId="622" priority="747"/>
    <cfRule type="duplicateValues" dxfId="621" priority="748"/>
  </conditionalFormatting>
  <conditionalFormatting sqref="E28:E46">
    <cfRule type="duplicateValues" dxfId="620" priority="742"/>
    <cfRule type="duplicateValues" dxfId="619" priority="743"/>
    <cfRule type="duplicateValues" dxfId="618" priority="744"/>
    <cfRule type="duplicateValues" dxfId="617" priority="745"/>
  </conditionalFormatting>
  <conditionalFormatting sqref="B28:B46">
    <cfRule type="duplicateValues" dxfId="616" priority="739"/>
    <cfRule type="duplicateValues" dxfId="615" priority="740"/>
    <cfRule type="duplicateValues" dxfId="614" priority="741"/>
  </conditionalFormatting>
  <conditionalFormatting sqref="B28:B46">
    <cfRule type="duplicateValues" dxfId="613" priority="737"/>
    <cfRule type="duplicateValues" dxfId="612" priority="738"/>
  </conditionalFormatting>
  <conditionalFormatting sqref="B28:B46">
    <cfRule type="duplicateValues" dxfId="611" priority="736"/>
  </conditionalFormatting>
  <conditionalFormatting sqref="B28:B46">
    <cfRule type="duplicateValues" dxfId="610" priority="732"/>
    <cfRule type="duplicateValues" dxfId="609" priority="733"/>
    <cfRule type="duplicateValues" dxfId="608" priority="734"/>
    <cfRule type="duplicateValues" dxfId="607" priority="735"/>
  </conditionalFormatting>
  <conditionalFormatting sqref="B28:B46">
    <cfRule type="duplicateValues" dxfId="606" priority="727"/>
    <cfRule type="duplicateValues" dxfId="605" priority="728"/>
    <cfRule type="duplicateValues" dxfId="604" priority="729"/>
    <cfRule type="duplicateValues" dxfId="603" priority="730"/>
    <cfRule type="duplicateValues" dxfId="602" priority="731"/>
  </conditionalFormatting>
  <conditionalFormatting sqref="E28:E46">
    <cfRule type="duplicateValues" dxfId="601" priority="726"/>
  </conditionalFormatting>
  <conditionalFormatting sqref="E28:E46">
    <cfRule type="duplicateValues" dxfId="600" priority="725"/>
  </conditionalFormatting>
  <conditionalFormatting sqref="B224:B1048576 B1:B4">
    <cfRule type="duplicateValues" dxfId="599" priority="178578"/>
    <cfRule type="duplicateValues" dxfId="598" priority="178579"/>
  </conditionalFormatting>
  <conditionalFormatting sqref="B224:B1048576 B1:B4">
    <cfRule type="duplicateValues" dxfId="597" priority="178590"/>
  </conditionalFormatting>
  <conditionalFormatting sqref="B224:B1048576">
    <cfRule type="duplicateValues" dxfId="596" priority="178596"/>
    <cfRule type="duplicateValues" dxfId="595" priority="178597"/>
  </conditionalFormatting>
  <conditionalFormatting sqref="B224:B1048576 B1:B4">
    <cfRule type="duplicateValues" dxfId="594" priority="178606"/>
    <cfRule type="duplicateValues" dxfId="593" priority="178607"/>
    <cfRule type="duplicateValues" dxfId="592" priority="178608"/>
  </conditionalFormatting>
  <conditionalFormatting sqref="B224:B1048576">
    <cfRule type="duplicateValues" dxfId="591" priority="178624"/>
  </conditionalFormatting>
  <conditionalFormatting sqref="B224:B1048576 B1:B4">
    <cfRule type="duplicateValues" dxfId="590" priority="178629"/>
    <cfRule type="duplicateValues" dxfId="589" priority="178630"/>
    <cfRule type="duplicateValues" dxfId="588" priority="178631"/>
    <cfRule type="duplicateValues" dxfId="587" priority="178632"/>
  </conditionalFormatting>
  <conditionalFormatting sqref="B224:B1048576 B1:B4">
    <cfRule type="duplicateValues" dxfId="586" priority="178653"/>
    <cfRule type="duplicateValues" dxfId="585" priority="178654"/>
    <cfRule type="duplicateValues" dxfId="584" priority="178655"/>
    <cfRule type="duplicateValues" dxfId="583" priority="178656"/>
    <cfRule type="duplicateValues" dxfId="582" priority="178657"/>
  </conditionalFormatting>
  <conditionalFormatting sqref="B224:B1048576">
    <cfRule type="duplicateValues" dxfId="581" priority="178683"/>
    <cfRule type="duplicateValues" dxfId="580" priority="178684"/>
    <cfRule type="duplicateValues" dxfId="579" priority="178685"/>
  </conditionalFormatting>
  <conditionalFormatting sqref="B144:B167">
    <cfRule type="duplicateValues" dxfId="578" priority="287"/>
    <cfRule type="duplicateValues" dxfId="577" priority="288"/>
  </conditionalFormatting>
  <conditionalFormatting sqref="B144:B167">
    <cfRule type="duplicateValues" dxfId="576" priority="286"/>
  </conditionalFormatting>
  <conditionalFormatting sqref="B144:B167">
    <cfRule type="duplicateValues" dxfId="575" priority="284"/>
    <cfRule type="duplicateValues" dxfId="574" priority="285"/>
  </conditionalFormatting>
  <conditionalFormatting sqref="B144:B167">
    <cfRule type="duplicateValues" dxfId="573" priority="281"/>
    <cfRule type="duplicateValues" dxfId="572" priority="282"/>
    <cfRule type="duplicateValues" dxfId="571" priority="283"/>
  </conditionalFormatting>
  <conditionalFormatting sqref="B144:B167">
    <cfRule type="duplicateValues" dxfId="570" priority="280"/>
  </conditionalFormatting>
  <conditionalFormatting sqref="B144:B167">
    <cfRule type="duplicateValues" dxfId="569" priority="276"/>
    <cfRule type="duplicateValues" dxfId="568" priority="277"/>
    <cfRule type="duplicateValues" dxfId="567" priority="278"/>
    <cfRule type="duplicateValues" dxfId="566" priority="279"/>
  </conditionalFormatting>
  <conditionalFormatting sqref="B144:B167">
    <cfRule type="duplicateValues" dxfId="565" priority="271"/>
    <cfRule type="duplicateValues" dxfId="564" priority="272"/>
    <cfRule type="duplicateValues" dxfId="563" priority="273"/>
    <cfRule type="duplicateValues" dxfId="562" priority="274"/>
    <cfRule type="duplicateValues" dxfId="561" priority="275"/>
  </conditionalFormatting>
  <conditionalFormatting sqref="B144:B167">
    <cfRule type="duplicateValues" dxfId="560" priority="268"/>
    <cfRule type="duplicateValues" dxfId="559" priority="269"/>
    <cfRule type="duplicateValues" dxfId="558" priority="270"/>
  </conditionalFormatting>
  <conditionalFormatting sqref="E144:E167">
    <cfRule type="duplicateValues" dxfId="557" priority="267"/>
  </conditionalFormatting>
  <conditionalFormatting sqref="E144:E167">
    <cfRule type="duplicateValues" dxfId="556" priority="266"/>
  </conditionalFormatting>
  <conditionalFormatting sqref="E144:E167">
    <cfRule type="duplicateValues" dxfId="555" priority="264"/>
    <cfRule type="duplicateValues" dxfId="554" priority="265"/>
  </conditionalFormatting>
  <conditionalFormatting sqref="E144:E167">
    <cfRule type="duplicateValues" dxfId="553" priority="261"/>
    <cfRule type="duplicateValues" dxfId="552" priority="262"/>
    <cfRule type="duplicateValues" dxfId="551" priority="263"/>
  </conditionalFormatting>
  <conditionalFormatting sqref="E144:E167">
    <cfRule type="duplicateValues" dxfId="550" priority="258"/>
    <cfRule type="duplicateValues" dxfId="549" priority="259"/>
    <cfRule type="duplicateValues" dxfId="548" priority="260"/>
  </conditionalFormatting>
  <conditionalFormatting sqref="E144:E167">
    <cfRule type="duplicateValues" dxfId="547" priority="256"/>
    <cfRule type="duplicateValues" dxfId="546" priority="257"/>
  </conditionalFormatting>
  <conditionalFormatting sqref="E144:E167">
    <cfRule type="duplicateValues" dxfId="545" priority="252"/>
    <cfRule type="duplicateValues" dxfId="544" priority="253"/>
    <cfRule type="duplicateValues" dxfId="543" priority="254"/>
    <cfRule type="duplicateValues" dxfId="542" priority="255"/>
  </conditionalFormatting>
  <conditionalFormatting sqref="E144:E167">
    <cfRule type="duplicateValues" dxfId="541" priority="251"/>
  </conditionalFormatting>
  <conditionalFormatting sqref="B144:B167">
    <cfRule type="duplicateValues" dxfId="540" priority="250"/>
  </conditionalFormatting>
  <conditionalFormatting sqref="B144:B167">
    <cfRule type="duplicateValues" dxfId="539" priority="247"/>
    <cfRule type="duplicateValues" dxfId="538" priority="248"/>
    <cfRule type="duplicateValues" dxfId="537" priority="249"/>
  </conditionalFormatting>
  <conditionalFormatting sqref="E144:E167">
    <cfRule type="duplicateValues" dxfId="536" priority="245"/>
    <cfRule type="duplicateValues" dxfId="535" priority="246"/>
  </conditionalFormatting>
  <conditionalFormatting sqref="E144:E167">
    <cfRule type="duplicateValues" dxfId="534" priority="244"/>
  </conditionalFormatting>
  <conditionalFormatting sqref="E144:E167">
    <cfRule type="duplicateValues" dxfId="533" priority="242"/>
    <cfRule type="duplicateValues" dxfId="532" priority="243"/>
  </conditionalFormatting>
  <conditionalFormatting sqref="E144:E167">
    <cfRule type="duplicateValues" dxfId="531" priority="239"/>
    <cfRule type="duplicateValues" dxfId="530" priority="240"/>
    <cfRule type="duplicateValues" dxfId="529" priority="241"/>
  </conditionalFormatting>
  <conditionalFormatting sqref="E144:E167">
    <cfRule type="duplicateValues" dxfId="528" priority="235"/>
    <cfRule type="duplicateValues" dxfId="527" priority="236"/>
    <cfRule type="duplicateValues" dxfId="526" priority="237"/>
    <cfRule type="duplicateValues" dxfId="525" priority="238"/>
  </conditionalFormatting>
  <conditionalFormatting sqref="B144:B167">
    <cfRule type="duplicateValues" dxfId="524" priority="232"/>
    <cfRule type="duplicateValues" dxfId="523" priority="233"/>
    <cfRule type="duplicateValues" dxfId="522" priority="234"/>
  </conditionalFormatting>
  <conditionalFormatting sqref="B144:B167">
    <cfRule type="duplicateValues" dxfId="521" priority="230"/>
    <cfRule type="duplicateValues" dxfId="520" priority="231"/>
  </conditionalFormatting>
  <conditionalFormatting sqref="B144:B167">
    <cfRule type="duplicateValues" dxfId="519" priority="229"/>
  </conditionalFormatting>
  <conditionalFormatting sqref="B144:B167">
    <cfRule type="duplicateValues" dxfId="518" priority="225"/>
    <cfRule type="duplicateValues" dxfId="517" priority="226"/>
    <cfRule type="duplicateValues" dxfId="516" priority="227"/>
    <cfRule type="duplicateValues" dxfId="515" priority="228"/>
  </conditionalFormatting>
  <conditionalFormatting sqref="B144:B167">
    <cfRule type="duplicateValues" dxfId="514" priority="220"/>
    <cfRule type="duplicateValues" dxfId="513" priority="221"/>
    <cfRule type="duplicateValues" dxfId="512" priority="222"/>
    <cfRule type="duplicateValues" dxfId="511" priority="223"/>
    <cfRule type="duplicateValues" dxfId="510" priority="224"/>
  </conditionalFormatting>
  <conditionalFormatting sqref="E144:E167">
    <cfRule type="duplicateValues" dxfId="509" priority="219"/>
  </conditionalFormatting>
  <conditionalFormatting sqref="E144:E167">
    <cfRule type="duplicateValues" dxfId="508" priority="218"/>
  </conditionalFormatting>
  <conditionalFormatting sqref="E224:E1048576 E1:E167">
    <cfRule type="duplicateValues" dxfId="507" priority="217"/>
  </conditionalFormatting>
  <conditionalFormatting sqref="B5:B27">
    <cfRule type="duplicateValues" dxfId="506" priority="179131"/>
    <cfRule type="duplicateValues" dxfId="505" priority="179132"/>
  </conditionalFormatting>
  <conditionalFormatting sqref="B5:B27">
    <cfRule type="duplicateValues" dxfId="504" priority="179135"/>
  </conditionalFormatting>
  <conditionalFormatting sqref="B5:B27">
    <cfRule type="duplicateValues" dxfId="503" priority="179137"/>
    <cfRule type="duplicateValues" dxfId="502" priority="179138"/>
    <cfRule type="duplicateValues" dxfId="501" priority="179139"/>
  </conditionalFormatting>
  <conditionalFormatting sqref="B5:B27">
    <cfRule type="duplicateValues" dxfId="500" priority="179143"/>
    <cfRule type="duplicateValues" dxfId="499" priority="179144"/>
    <cfRule type="duplicateValues" dxfId="498" priority="179145"/>
    <cfRule type="duplicateValues" dxfId="497" priority="179146"/>
  </conditionalFormatting>
  <conditionalFormatting sqref="B5:B27">
    <cfRule type="duplicateValues" dxfId="496" priority="179151"/>
    <cfRule type="duplicateValues" dxfId="495" priority="179152"/>
    <cfRule type="duplicateValues" dxfId="494" priority="179153"/>
    <cfRule type="duplicateValues" dxfId="493" priority="179154"/>
    <cfRule type="duplicateValues" dxfId="492" priority="179155"/>
  </conditionalFormatting>
  <conditionalFormatting sqref="E5:E27">
    <cfRule type="duplicateValues" dxfId="491" priority="179161"/>
  </conditionalFormatting>
  <conditionalFormatting sqref="E5:E27">
    <cfRule type="duplicateValues" dxfId="490" priority="179163"/>
    <cfRule type="duplicateValues" dxfId="489" priority="179164"/>
  </conditionalFormatting>
  <conditionalFormatting sqref="E5:E27">
    <cfRule type="duplicateValues" dxfId="488" priority="179167"/>
    <cfRule type="duplicateValues" dxfId="487" priority="179168"/>
    <cfRule type="duplicateValues" dxfId="486" priority="179169"/>
  </conditionalFormatting>
  <conditionalFormatting sqref="E5:E27">
    <cfRule type="duplicateValues" dxfId="485" priority="179173"/>
    <cfRule type="duplicateValues" dxfId="484" priority="179174"/>
    <cfRule type="duplicateValues" dxfId="483" priority="179175"/>
    <cfRule type="duplicateValues" dxfId="482" priority="179176"/>
  </conditionalFormatting>
  <conditionalFormatting sqref="B111:B143">
    <cfRule type="duplicateValues" dxfId="481" priority="179371"/>
    <cfRule type="duplicateValues" dxfId="480" priority="179372"/>
  </conditionalFormatting>
  <conditionalFormatting sqref="B111:B143">
    <cfRule type="duplicateValues" dxfId="479" priority="179375"/>
  </conditionalFormatting>
  <conditionalFormatting sqref="B111:B143">
    <cfRule type="duplicateValues" dxfId="478" priority="179381"/>
    <cfRule type="duplicateValues" dxfId="477" priority="179382"/>
    <cfRule type="duplicateValues" dxfId="476" priority="179383"/>
  </conditionalFormatting>
  <conditionalFormatting sqref="B111:B143">
    <cfRule type="duplicateValues" dxfId="475" priority="179389"/>
    <cfRule type="duplicateValues" dxfId="474" priority="179390"/>
    <cfRule type="duplicateValues" dxfId="473" priority="179391"/>
    <cfRule type="duplicateValues" dxfId="472" priority="179392"/>
  </conditionalFormatting>
  <conditionalFormatting sqref="B111:B143">
    <cfRule type="duplicateValues" dxfId="471" priority="179397"/>
    <cfRule type="duplicateValues" dxfId="470" priority="179398"/>
    <cfRule type="duplicateValues" dxfId="469" priority="179399"/>
    <cfRule type="duplicateValues" dxfId="468" priority="179400"/>
    <cfRule type="duplicateValues" dxfId="467" priority="179401"/>
  </conditionalFormatting>
  <conditionalFormatting sqref="E111:E143">
    <cfRule type="duplicateValues" dxfId="466" priority="179413"/>
  </conditionalFormatting>
  <conditionalFormatting sqref="E111:E143">
    <cfRule type="duplicateValues" dxfId="465" priority="179417"/>
    <cfRule type="duplicateValues" dxfId="464" priority="179418"/>
  </conditionalFormatting>
  <conditionalFormatting sqref="E111:E143">
    <cfRule type="duplicateValues" dxfId="463" priority="179421"/>
    <cfRule type="duplicateValues" dxfId="462" priority="179422"/>
    <cfRule type="duplicateValues" dxfId="461" priority="179423"/>
  </conditionalFormatting>
  <conditionalFormatting sqref="E111:E143">
    <cfRule type="duplicateValues" dxfId="460" priority="179437"/>
    <cfRule type="duplicateValues" dxfId="459" priority="179438"/>
    <cfRule type="duplicateValues" dxfId="458" priority="179439"/>
    <cfRule type="duplicateValues" dxfId="457" priority="179440"/>
  </conditionalFormatting>
  <conditionalFormatting sqref="B189:B290">
    <cfRule type="duplicateValues" dxfId="456" priority="179467"/>
    <cfRule type="duplicateValues" dxfId="455" priority="179468"/>
  </conditionalFormatting>
  <conditionalFormatting sqref="B189:B290">
    <cfRule type="duplicateValues" dxfId="454" priority="179469"/>
  </conditionalFormatting>
  <conditionalFormatting sqref="B189:B290">
    <cfRule type="duplicateValues" dxfId="453" priority="179472"/>
    <cfRule type="duplicateValues" dxfId="452" priority="179473"/>
    <cfRule type="duplicateValues" dxfId="451" priority="179474"/>
  </conditionalFormatting>
  <conditionalFormatting sqref="B189:B290">
    <cfRule type="duplicateValues" dxfId="450" priority="179476"/>
    <cfRule type="duplicateValues" dxfId="449" priority="179477"/>
    <cfRule type="duplicateValues" dxfId="448" priority="179478"/>
    <cfRule type="duplicateValues" dxfId="447" priority="179479"/>
  </conditionalFormatting>
  <conditionalFormatting sqref="B189:B290">
    <cfRule type="duplicateValues" dxfId="446" priority="179480"/>
    <cfRule type="duplicateValues" dxfId="445" priority="179481"/>
    <cfRule type="duplicateValues" dxfId="444" priority="179482"/>
    <cfRule type="duplicateValues" dxfId="443" priority="179483"/>
    <cfRule type="duplicateValues" dxfId="442" priority="179484"/>
  </conditionalFormatting>
  <conditionalFormatting sqref="E189:E290">
    <cfRule type="duplicateValues" dxfId="441" priority="179488"/>
  </conditionalFormatting>
  <conditionalFormatting sqref="E189:E290">
    <cfRule type="duplicateValues" dxfId="440" priority="179490"/>
    <cfRule type="duplicateValues" dxfId="439" priority="179491"/>
  </conditionalFormatting>
  <conditionalFormatting sqref="E189:E290">
    <cfRule type="duplicateValues" dxfId="438" priority="179492"/>
    <cfRule type="duplicateValues" dxfId="437" priority="179493"/>
    <cfRule type="duplicateValues" dxfId="436" priority="179494"/>
  </conditionalFormatting>
  <conditionalFormatting sqref="E189:E290">
    <cfRule type="duplicateValues" dxfId="435" priority="179500"/>
    <cfRule type="duplicateValues" dxfId="434" priority="179501"/>
    <cfRule type="duplicateValues" dxfId="433" priority="179502"/>
    <cfRule type="duplicateValues" dxfId="432" priority="179503"/>
  </conditionalFormatting>
  <conditionalFormatting sqref="B47:B84">
    <cfRule type="duplicateValues" dxfId="431" priority="179531"/>
    <cfRule type="duplicateValues" dxfId="430" priority="179532"/>
  </conditionalFormatting>
  <conditionalFormatting sqref="B47:B84">
    <cfRule type="duplicateValues" dxfId="429" priority="179535"/>
  </conditionalFormatting>
  <conditionalFormatting sqref="B47:B84">
    <cfRule type="duplicateValues" dxfId="428" priority="179537"/>
    <cfRule type="duplicateValues" dxfId="427" priority="179538"/>
    <cfRule type="duplicateValues" dxfId="426" priority="179539"/>
  </conditionalFormatting>
  <conditionalFormatting sqref="B47:B84">
    <cfRule type="duplicateValues" dxfId="425" priority="179543"/>
    <cfRule type="duplicateValues" dxfId="424" priority="179544"/>
    <cfRule type="duplicateValues" dxfId="423" priority="179545"/>
    <cfRule type="duplicateValues" dxfId="422" priority="179546"/>
  </conditionalFormatting>
  <conditionalFormatting sqref="B47:B84">
    <cfRule type="duplicateValues" dxfId="421" priority="179551"/>
    <cfRule type="duplicateValues" dxfId="420" priority="179552"/>
    <cfRule type="duplicateValues" dxfId="419" priority="179553"/>
    <cfRule type="duplicateValues" dxfId="418" priority="179554"/>
    <cfRule type="duplicateValues" dxfId="417" priority="179555"/>
  </conditionalFormatting>
  <conditionalFormatting sqref="E47:E84">
    <cfRule type="duplicateValues" dxfId="416" priority="179561"/>
  </conditionalFormatting>
  <conditionalFormatting sqref="E47:E84">
    <cfRule type="duplicateValues" dxfId="415" priority="179563"/>
    <cfRule type="duplicateValues" dxfId="414" priority="179564"/>
  </conditionalFormatting>
  <conditionalFormatting sqref="E47:E84">
    <cfRule type="duplicateValues" dxfId="413" priority="179567"/>
    <cfRule type="duplicateValues" dxfId="412" priority="179568"/>
    <cfRule type="duplicateValues" dxfId="411" priority="179569"/>
  </conditionalFormatting>
  <conditionalFormatting sqref="E47:E84">
    <cfRule type="duplicateValues" dxfId="410" priority="179573"/>
    <cfRule type="duplicateValues" dxfId="409" priority="179574"/>
    <cfRule type="duplicateValues" dxfId="408" priority="179575"/>
    <cfRule type="duplicateValues" dxfId="407" priority="179576"/>
  </conditionalFormatting>
  <conditionalFormatting sqref="B85:B110">
    <cfRule type="duplicateValues" dxfId="406" priority="179699"/>
    <cfRule type="duplicateValues" dxfId="405" priority="179700"/>
  </conditionalFormatting>
  <conditionalFormatting sqref="B85:B110">
    <cfRule type="duplicateValues" dxfId="404" priority="179703"/>
  </conditionalFormatting>
  <conditionalFormatting sqref="B85:B110">
    <cfRule type="duplicateValues" dxfId="403" priority="179705"/>
    <cfRule type="duplicateValues" dxfId="402" priority="179706"/>
    <cfRule type="duplicateValues" dxfId="401" priority="179707"/>
  </conditionalFormatting>
  <conditionalFormatting sqref="B85:B110">
    <cfRule type="duplicateValues" dxfId="400" priority="179711"/>
    <cfRule type="duplicateValues" dxfId="399" priority="179712"/>
    <cfRule type="duplicateValues" dxfId="398" priority="179713"/>
    <cfRule type="duplicateValues" dxfId="397" priority="179714"/>
  </conditionalFormatting>
  <conditionalFormatting sqref="B85:B110">
    <cfRule type="duplicateValues" dxfId="396" priority="179719"/>
    <cfRule type="duplicateValues" dxfId="395" priority="179720"/>
    <cfRule type="duplicateValues" dxfId="394" priority="179721"/>
    <cfRule type="duplicateValues" dxfId="393" priority="179722"/>
    <cfRule type="duplicateValues" dxfId="392" priority="179723"/>
  </conditionalFormatting>
  <conditionalFormatting sqref="E85:E110">
    <cfRule type="duplicateValues" dxfId="391" priority="179729"/>
  </conditionalFormatting>
  <conditionalFormatting sqref="E85:E110">
    <cfRule type="duplicateValues" dxfId="390" priority="179731"/>
    <cfRule type="duplicateValues" dxfId="389" priority="179732"/>
  </conditionalFormatting>
  <conditionalFormatting sqref="E85:E110">
    <cfRule type="duplicateValues" dxfId="388" priority="179735"/>
    <cfRule type="duplicateValues" dxfId="387" priority="179736"/>
    <cfRule type="duplicateValues" dxfId="386" priority="179737"/>
  </conditionalFormatting>
  <conditionalFormatting sqref="E85:E110">
    <cfRule type="duplicateValues" dxfId="385" priority="179741"/>
    <cfRule type="duplicateValues" dxfId="384" priority="179742"/>
    <cfRule type="duplicateValues" dxfId="383" priority="179743"/>
    <cfRule type="duplicateValues" dxfId="382" priority="179744"/>
  </conditionalFormatting>
  <conditionalFormatting sqref="B168:B173">
    <cfRule type="duplicateValues" dxfId="381" priority="179771"/>
    <cfRule type="duplicateValues" dxfId="380" priority="179772"/>
  </conditionalFormatting>
  <conditionalFormatting sqref="B168:B173">
    <cfRule type="duplicateValues" dxfId="379" priority="179775"/>
  </conditionalFormatting>
  <conditionalFormatting sqref="B168:B173">
    <cfRule type="duplicateValues" dxfId="378" priority="179781"/>
    <cfRule type="duplicateValues" dxfId="377" priority="179782"/>
    <cfRule type="duplicateValues" dxfId="376" priority="179783"/>
  </conditionalFormatting>
  <conditionalFormatting sqref="B168:B173">
    <cfRule type="duplicateValues" dxfId="375" priority="179789"/>
    <cfRule type="duplicateValues" dxfId="374" priority="179790"/>
    <cfRule type="duplicateValues" dxfId="373" priority="179791"/>
    <cfRule type="duplicateValues" dxfId="372" priority="179792"/>
  </conditionalFormatting>
  <conditionalFormatting sqref="B168:B173">
    <cfRule type="duplicateValues" dxfId="371" priority="179797"/>
    <cfRule type="duplicateValues" dxfId="370" priority="179798"/>
    <cfRule type="duplicateValues" dxfId="369" priority="179799"/>
    <cfRule type="duplicateValues" dxfId="368" priority="179800"/>
    <cfRule type="duplicateValues" dxfId="367" priority="179801"/>
  </conditionalFormatting>
  <conditionalFormatting sqref="E168:E173">
    <cfRule type="duplicateValues" dxfId="366" priority="179813"/>
  </conditionalFormatting>
  <conditionalFormatting sqref="E168:E173">
    <cfRule type="duplicateValues" dxfId="365" priority="179817"/>
    <cfRule type="duplicateValues" dxfId="364" priority="179818"/>
  </conditionalFormatting>
  <conditionalFormatting sqref="E168:E173">
    <cfRule type="duplicateValues" dxfId="363" priority="179821"/>
    <cfRule type="duplicateValues" dxfId="362" priority="179822"/>
    <cfRule type="duplicateValues" dxfId="361" priority="179823"/>
  </conditionalFormatting>
  <conditionalFormatting sqref="E168:E173">
    <cfRule type="duplicateValues" dxfId="360" priority="179837"/>
    <cfRule type="duplicateValues" dxfId="359" priority="179838"/>
    <cfRule type="duplicateValues" dxfId="358" priority="179839"/>
    <cfRule type="duplicateValues" dxfId="357" priority="179840"/>
  </conditionalFormatting>
  <conditionalFormatting sqref="B174:B188">
    <cfRule type="duplicateValues" dxfId="24" priority="179963"/>
    <cfRule type="duplicateValues" dxfId="23" priority="179964"/>
  </conditionalFormatting>
  <conditionalFormatting sqref="B174:B188">
    <cfRule type="duplicateValues" dxfId="22" priority="179967"/>
  </conditionalFormatting>
  <conditionalFormatting sqref="B174:B188">
    <cfRule type="duplicateValues" dxfId="21" priority="179969"/>
    <cfRule type="duplicateValues" dxfId="20" priority="179970"/>
    <cfRule type="duplicateValues" dxfId="19" priority="179971"/>
  </conditionalFormatting>
  <conditionalFormatting sqref="B174:B188">
    <cfRule type="duplicateValues" dxfId="18" priority="179975"/>
    <cfRule type="duplicateValues" dxfId="17" priority="179976"/>
    <cfRule type="duplicateValues" dxfId="16" priority="179977"/>
    <cfRule type="duplicateValues" dxfId="15" priority="179978"/>
  </conditionalFormatting>
  <conditionalFormatting sqref="B174:B188">
    <cfRule type="duplicateValues" dxfId="14" priority="179983"/>
    <cfRule type="duplicateValues" dxfId="13" priority="179984"/>
    <cfRule type="duplicateValues" dxfId="12" priority="179985"/>
    <cfRule type="duplicateValues" dxfId="11" priority="179986"/>
    <cfRule type="duplicateValues" dxfId="10" priority="179987"/>
  </conditionalFormatting>
  <conditionalFormatting sqref="E174:E188">
    <cfRule type="duplicateValues" dxfId="9" priority="179993"/>
  </conditionalFormatting>
  <conditionalFormatting sqref="E174:E188">
    <cfRule type="duplicateValues" dxfId="8" priority="179995"/>
    <cfRule type="duplicateValues" dxfId="7" priority="179996"/>
  </conditionalFormatting>
  <conditionalFormatting sqref="E174:E188">
    <cfRule type="duplicateValues" dxfId="6" priority="179999"/>
    <cfRule type="duplicateValues" dxfId="5" priority="180000"/>
    <cfRule type="duplicateValues" dxfId="4" priority="180001"/>
  </conditionalFormatting>
  <conditionalFormatting sqref="E174:E188">
    <cfRule type="duplicateValues" dxfId="3" priority="180005"/>
    <cfRule type="duplicateValues" dxfId="2" priority="180006"/>
    <cfRule type="duplicateValues" dxfId="1" priority="180007"/>
    <cfRule type="duplicateValues" dxfId="0" priority="180008"/>
  </conditionalFormatting>
  <hyperlinks>
    <hyperlink ref="B14" r:id="rId7" display="http://s460-helpdesk/CAisd/pdmweb.exe?OP=SEARCH+FACTORY=in+SKIPLIST=1+QBE.EQ.id=3752179"/>
    <hyperlink ref="B45" r:id="rId8" display="http://s460-helpdesk/CAisd/pdmweb.exe?OP=SEARCH+FACTORY=in+SKIPLIST=1+QBE.EQ.id=3752178"/>
    <hyperlink ref="B39" r:id="rId9" display="http://s460-helpdesk/CAisd/pdmweb.exe?OP=SEARCH+FACTORY=in+SKIPLIST=1+QBE.EQ.id=3752177"/>
    <hyperlink ref="B41" r:id="rId10" display="http://s460-helpdesk/CAisd/pdmweb.exe?OP=SEARCH+FACTORY=in+SKIPLIST=1+QBE.EQ.id=3752176"/>
    <hyperlink ref="B274" r:id="rId11" display="http://s460-helpdesk/CAisd/pdmweb.exe?OP=SEARCH+FACTORY=in+SKIPLIST=1+QBE.EQ.id=3752173"/>
    <hyperlink ref="B268" r:id="rId12" display="http://s460-helpdesk/CAisd/pdmweb.exe?OP=SEARCH+FACTORY=in+SKIPLIST=1+QBE.EQ.id=3752172"/>
    <hyperlink ref="B275" r:id="rId13" display="http://s460-helpdesk/CAisd/pdmweb.exe?OP=SEARCH+FACTORY=in+SKIPLIST=1+QBE.EQ.id=3752171"/>
    <hyperlink ref="B264" r:id="rId14" display="http://s460-helpdesk/CAisd/pdmweb.exe?OP=SEARCH+FACTORY=in+SKIPLIST=1+QBE.EQ.id=3752170"/>
    <hyperlink ref="B267" r:id="rId15" display="http://s460-helpdesk/CAisd/pdmweb.exe?OP=SEARCH+FACTORY=in+SKIPLIST=1+QBE.EQ.id=3752168"/>
    <hyperlink ref="B124" r:id="rId16" display="http://s460-helpdesk/CAisd/pdmweb.exe?OP=SEARCH+FACTORY=in+SKIPLIST=1+QBE.EQ.id=3752167"/>
    <hyperlink ref="B212" r:id="rId17" display="http://s460-helpdesk/CAisd/pdmweb.exe?OP=SEARCH+FACTORY=in+SKIPLIST=1+QBE.EQ.id=3752164"/>
    <hyperlink ref="B123" r:id="rId18" display="http://s460-helpdesk/CAisd/pdmweb.exe?OP=SEARCH+FACTORY=in+SKIPLIST=1+QBE.EQ.id=3752163"/>
    <hyperlink ref="B112" r:id="rId19" display="http://s460-helpdesk/CAisd/pdmweb.exe?OP=SEARCH+FACTORY=in+SKIPLIST=1+QBE.EQ.id=3752155"/>
    <hyperlink ref="B224" r:id="rId20" display="http://s460-helpdesk/CAisd/pdmweb.exe?OP=SEARCH+FACTORY=in+SKIPLIST=1+QBE.EQ.id=3752152"/>
    <hyperlink ref="B118" r:id="rId21" display="http://s460-helpdesk/CAisd/pdmweb.exe?OP=SEARCH+FACTORY=in+SKIPLIST=1+QBE.EQ.id=3752151"/>
    <hyperlink ref="B216" r:id="rId22" display="http://s460-helpdesk/CAisd/pdmweb.exe?OP=SEARCH+FACTORY=in+SKIPLIST=1+QBE.EQ.id=3752150"/>
    <hyperlink ref="B215" r:id="rId23" display="http://s460-helpdesk/CAisd/pdmweb.exe?OP=SEARCH+FACTORY=in+SKIPLIST=1+QBE.EQ.id=3752147"/>
    <hyperlink ref="B184" r:id="rId24" display="http://s460-helpdesk/CAisd/pdmweb.exe?OP=SEARCH+FACTORY=in+SKIPLIST=1+QBE.EQ.id=3752146"/>
    <hyperlink ref="B182" r:id="rId25" display="http://s460-helpdesk/CAisd/pdmweb.exe?OP=SEARCH+FACTORY=in+SKIPLIST=1+QBE.EQ.id=3752143"/>
    <hyperlink ref="B154" r:id="rId26" display="http://s460-helpdesk/CAisd/pdmweb.exe?OP=SEARCH+FACTORY=in+SKIPLIST=1+QBE.EQ.id=3752139"/>
    <hyperlink ref="B117" r:id="rId27" display="http://s460-helpdesk/CAisd/pdmweb.exe?OP=SEARCH+FACTORY=in+SKIPLIST=1+QBE.EQ.id=3752137"/>
    <hyperlink ref="B169" r:id="rId28" display="http://s460-helpdesk/CAisd/pdmweb.exe?OP=SEARCH+FACTORY=in+SKIPLIST=1+QBE.EQ.id=3752136"/>
    <hyperlink ref="B258" r:id="rId29" display="http://s460-helpdesk/CAisd/pdmweb.exe?OP=SEARCH+FACTORY=in+SKIPLIST=1+QBE.EQ.id=3752133"/>
    <hyperlink ref="B187" r:id="rId30" display="http://s460-helpdesk/CAisd/pdmweb.exe?OP=SEARCH+FACTORY=in+SKIPLIST=1+QBE.EQ.id=3752130"/>
    <hyperlink ref="B165" r:id="rId31" display="http://s460-helpdesk/CAisd/pdmweb.exe?OP=SEARCH+FACTORY=in+SKIPLIST=1+QBE.EQ.id=3752129"/>
    <hyperlink ref="B164" r:id="rId32" display="http://s460-helpdesk/CAisd/pdmweb.exe?OP=SEARCH+FACTORY=in+SKIPLIST=1+QBE.EQ.id=3752128"/>
    <hyperlink ref="B189" r:id="rId33" display="http://s460-helpdesk/CAisd/pdmweb.exe?OP=SEARCH+FACTORY=in+SKIPLIST=1+QBE.EQ.id=3752126"/>
    <hyperlink ref="B111" r:id="rId34" display="http://s460-helpdesk/CAisd/pdmweb.exe?OP=SEARCH+FACTORY=in+SKIPLIST=1+QBE.EQ.id=3752124"/>
    <hyperlink ref="B259" r:id="rId35" display="http://s460-helpdesk/CAisd/pdmweb.exe?OP=SEARCH+FACTORY=in+SKIPLIST=1+QBE.EQ.id=3752122"/>
    <hyperlink ref="B188" r:id="rId36" display="http://s460-helpdesk/CAisd/pdmweb.exe?OP=SEARCH+FACTORY=in+SKIPLIST=1+QBE.EQ.id=3752120"/>
    <hyperlink ref="B159" r:id="rId37" display="http://s460-helpdesk/CAisd/pdmweb.exe?OP=SEARCH+FACTORY=in+SKIPLIST=1+QBE.EQ.id=3752118"/>
    <hyperlink ref="B248" r:id="rId38" display="http://s460-helpdesk/CAisd/pdmweb.exe?OP=SEARCH+FACTORY=in+SKIPLIST=1+QBE.EQ.id=3752043"/>
    <hyperlink ref="B162" r:id="rId39" display="http://s460-helpdesk/CAisd/pdmweb.exe?OP=SEARCH+FACTORY=in+SKIPLIST=1+QBE.EQ.id=3752026"/>
    <hyperlink ref="B191" r:id="rId40" display="http://s460-helpdesk/CAisd/pdmweb.exe?OP=SEARCH+FACTORY=in+SKIPLIST=1+QBE.EQ.id=3752019"/>
    <hyperlink ref="B202" r:id="rId41" display="http://s460-helpdesk/CAisd/pdmweb.exe?OP=SEARCH+FACTORY=in+SKIPLIST=1+QBE.EQ.id=3752010"/>
    <hyperlink ref="B115" r:id="rId42" display="http://s460-helpdesk/CAisd/pdmweb.exe?OP=SEARCH+FACTORY=in+SKIPLIST=1+QBE.EQ.id=3752001"/>
    <hyperlink ref="B266" r:id="rId43" display="http://s460-helpdesk/CAisd/pdmweb.exe?OP=SEARCH+FACTORY=in+SKIPLIST=1+QBE.EQ.id=3751999"/>
    <hyperlink ref="B237" r:id="rId44" display="http://s460-helpdesk/CAisd/pdmweb.exe?OP=SEARCH+FACTORY=in+SKIPLIST=1+QBE.EQ.id=3751994"/>
    <hyperlink ref="B88" r:id="rId45" display="http://s460-helpdesk/CAisd/pdmweb.exe?OP=SEARCH+FACTORY=in+SKIPLIST=1+QBE.EQ.id=3751902"/>
    <hyperlink ref="B273" r:id="rId46" display="http://s460-helpdesk/CAisd/pdmweb.exe?OP=SEARCH+FACTORY=in+SKIPLIST=1+QBE.EQ.id=3752213"/>
    <hyperlink ref="B151" r:id="rId47" display="http://s460-helpdesk/CAisd/pdmweb.exe?OP=SEARCH+FACTORY=in+SKIPLIST=1+QBE.EQ.id=3752212"/>
    <hyperlink ref="B269" r:id="rId48" display="http://s460-helpdesk/CAisd/pdmweb.exe?OP=SEARCH+FACTORY=in+SKIPLIST=1+QBE.EQ.id=3752211"/>
    <hyperlink ref="B106" r:id="rId49" display="http://s460-helpdesk/CAisd/pdmweb.exe?OP=SEARCH+FACTORY=in+SKIPLIST=1+QBE.EQ.id=3752210"/>
    <hyperlink ref="B270" r:id="rId50" display="http://s460-helpdesk/CAisd/pdmweb.exe?OP=SEARCH+FACTORY=in+SKIPLIST=1+QBE.EQ.id=3752209"/>
    <hyperlink ref="B140" r:id="rId51" display="http://s460-helpdesk/CAisd/pdmweb.exe?OP=SEARCH+FACTORY=in+SKIPLIST=1+QBE.EQ.id=3752208"/>
    <hyperlink ref="B283" r:id="rId52" display="http://s460-helpdesk/CAisd/pdmweb.exe?OP=SEARCH+FACTORY=in+SKIPLIST=1+QBE.EQ.id=3752207"/>
    <hyperlink ref="B272" r:id="rId53" display="http://s460-helpdesk/CAisd/pdmweb.exe?OP=SEARCH+FACTORY=in+SKIPLIST=1+QBE.EQ.id=3752206"/>
    <hyperlink ref="B143" r:id="rId54" display="http://s460-helpdesk/CAisd/pdmweb.exe?OP=SEARCH+FACTORY=in+SKIPLIST=1+QBE.EQ.id=3752205"/>
    <hyperlink ref="B282" r:id="rId55" display="http://s460-helpdesk/CAisd/pdmweb.exe?OP=SEARCH+FACTORY=in+SKIPLIST=1+QBE.EQ.id=3752204"/>
    <hyperlink ref="B141" r:id="rId56" display="http://s460-helpdesk/CAisd/pdmweb.exe?OP=SEARCH+FACTORY=in+SKIPLIST=1+QBE.EQ.id=3752203"/>
    <hyperlink ref="B254" r:id="rId57" display="http://s460-helpdesk/CAisd/pdmweb.exe?OP=SEARCH+FACTORY=in+SKIPLIST=1+QBE.EQ.id=3752202"/>
    <hyperlink ref="B98" r:id="rId58" display="http://s460-helpdesk/CAisd/pdmweb.exe?OP=SEARCH+FACTORY=in+SKIPLIST=1+QBE.EQ.id=3752200"/>
    <hyperlink ref="B152" r:id="rId59" display="http://s460-helpdesk/CAisd/pdmweb.exe?OP=SEARCH+FACTORY=in+SKIPLIST=1+QBE.EQ.id=3752199"/>
    <hyperlink ref="B125" r:id="rId60" display="http://s460-helpdesk/CAisd/pdmweb.exe?OP=SEARCH+FACTORY=in+SKIPLIST=1+QBE.EQ.id=3752198"/>
    <hyperlink ref="B99" r:id="rId61" display="http://s460-helpdesk/CAisd/pdmweb.exe?OP=SEARCH+FACTORY=in+SKIPLIST=1+QBE.EQ.id=3752197"/>
    <hyperlink ref="B109" r:id="rId62" display="http://s460-helpdesk/CAisd/pdmweb.exe?OP=SEARCH+FACTORY=in+SKIPLIST=1+QBE.EQ.id=3752196"/>
    <hyperlink ref="B163" r:id="rId63" display="http://s460-helpdesk/CAisd/pdmweb.exe?OP=SEARCH+FACTORY=in+SKIPLIST=1+QBE.EQ.id=3752195"/>
    <hyperlink ref="B167" r:id="rId64" display="http://s460-helpdesk/CAisd/pdmweb.exe?OP=SEARCH+FACTORY=in+SKIPLIST=1+QBE.EQ.id=3752194"/>
    <hyperlink ref="B150" r:id="rId65" display="http://s460-helpdesk/CAisd/pdmweb.exe?OP=SEARCH+FACTORY=in+SKIPLIST=1+QBE.EQ.id=3752193"/>
    <hyperlink ref="B148" r:id="rId66" display="http://s460-helpdesk/CAisd/pdmweb.exe?OP=SEARCH+FACTORY=in+SKIPLIST=1+QBE.EQ.id=3752192"/>
    <hyperlink ref="B94" r:id="rId67" display="http://s460-helpdesk/CAisd/pdmweb.exe?OP=SEARCH+FACTORY=in+SKIPLIST=1+QBE.EQ.id=3752191"/>
    <hyperlink ref="B193" r:id="rId68" display="http://s460-helpdesk/CAisd/pdmweb.exe?OP=SEARCH+FACTORY=in+SKIPLIST=1+QBE.EQ.id=3752189"/>
    <hyperlink ref="B161" r:id="rId69" display="http://s460-helpdesk/CAisd/pdmweb.exe?OP=SEARCH+FACTORY=in+SKIPLIST=1+QBE.EQ.id=3752188"/>
    <hyperlink ref="B190" r:id="rId70" display="http://s460-helpdesk/CAisd/pdmweb.exe?OP=SEARCH+FACTORY=in+SKIPLIST=1+QBE.EQ.id=3752187"/>
    <hyperlink ref="B262" r:id="rId71" display="http://s460-helpdesk/CAisd/pdmweb.exe?OP=SEARCH+FACTORY=in+SKIPLIST=1+QBE.EQ.id=3752186"/>
    <hyperlink ref="B87" r:id="rId72" display="http://s460-helpdesk/CAisd/pdmweb.exe?OP=SEARCH+FACTORY=in+SKIPLIST=1+QBE.EQ.id=3752183"/>
    <hyperlink ref="B85" r:id="rId73" display="http://s460-helpdesk/CAisd/pdmweb.exe?OP=SEARCH+FACTORY=in+SKIPLIST=1+QBE.EQ.id=3752182"/>
  </hyperlinks>
  <pageMargins left="0.7" right="0.7" top="0.75" bottom="0.75" header="0.3" footer="0.3"/>
  <pageSetup scale="60" orientation="landscape" r:id="rId7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170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2" t="s">
        <v>2144</v>
      </c>
      <c r="B1" s="193"/>
      <c r="C1" s="193"/>
      <c r="D1" s="193"/>
      <c r="E1" s="194"/>
      <c r="F1" s="190" t="s">
        <v>2535</v>
      </c>
      <c r="G1" s="191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5" t="s">
        <v>2605</v>
      </c>
      <c r="B2" s="196"/>
      <c r="C2" s="196"/>
      <c r="D2" s="196"/>
      <c r="E2" s="197"/>
      <c r="F2" s="97" t="s">
        <v>2534</v>
      </c>
      <c r="G2" s="96">
        <f>G3+G4</f>
        <v>286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98"/>
      <c r="B3" s="199"/>
      <c r="C3" s="200"/>
      <c r="D3" s="200"/>
      <c r="E3" s="201"/>
      <c r="F3" s="97" t="s">
        <v>2533</v>
      </c>
      <c r="G3" s="96">
        <f>COUNTIF(REPORTE!A:Q,"fuera de Servicio")</f>
        <v>104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02"/>
      <c r="D4" s="202"/>
      <c r="E4" s="203"/>
      <c r="F4" s="97" t="s">
        <v>2530</v>
      </c>
      <c r="G4" s="96">
        <f>COUNTIF(REPORTE!A:Q,"En Servicio")</f>
        <v>182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02"/>
      <c r="D5" s="202"/>
      <c r="E5" s="203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179"/>
      <c r="B6" s="180"/>
      <c r="C6" s="204"/>
      <c r="D6" s="204"/>
      <c r="E6" s="205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182" t="s">
        <v>2557</v>
      </c>
      <c r="B7" s="183"/>
      <c r="C7" s="183"/>
      <c r="D7" s="183"/>
      <c r="E7" s="184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78"/>
      <c r="D10" s="178"/>
      <c r="E10" s="178"/>
    </row>
    <row r="11" spans="1:11" s="119" customFormat="1" ht="18.75" customHeight="1" x14ac:dyDescent="0.25">
      <c r="A11" s="179"/>
      <c r="B11" s="180"/>
      <c r="C11" s="180"/>
      <c r="D11" s="180"/>
      <c r="E11" s="181"/>
    </row>
    <row r="12" spans="1:11" s="119" customFormat="1" ht="18.75" customHeight="1" thickBot="1" x14ac:dyDescent="0.3">
      <c r="A12" s="182" t="s">
        <v>2558</v>
      </c>
      <c r="B12" s="183"/>
      <c r="C12" s="183"/>
      <c r="D12" s="183"/>
      <c r="E12" s="184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85" t="s">
        <v>2410</v>
      </c>
      <c r="E13" s="186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87"/>
      <c r="D15" s="188"/>
      <c r="E15" s="189"/>
    </row>
    <row r="16" spans="1:11" s="119" customFormat="1" ht="15.75" thickBot="1" x14ac:dyDescent="0.3">
      <c r="A16" s="172"/>
      <c r="B16" s="173"/>
      <c r="C16" s="173"/>
      <c r="D16" s="173"/>
      <c r="E16" s="174"/>
    </row>
    <row r="17" spans="1:5" s="106" customFormat="1" ht="18" customHeight="1" thickBot="1" x14ac:dyDescent="0.3">
      <c r="A17" s="175" t="s">
        <v>2461</v>
      </c>
      <c r="B17" s="176"/>
      <c r="C17" s="176"/>
      <c r="D17" s="176"/>
      <c r="E17" s="177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2784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2785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2786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2787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2783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2779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2770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2767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2765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2763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2761</v>
      </c>
    </row>
    <row r="72" spans="1:6" s="119" customFormat="1" ht="19.5" customHeight="1" x14ac:dyDescent="0.25">
      <c r="A72" s="148"/>
      <c r="B72" s="149">
        <f>COUNT(B19:B71)</f>
        <v>53</v>
      </c>
      <c r="C72" s="187"/>
      <c r="D72" s="188"/>
      <c r="E72" s="189"/>
    </row>
    <row r="73" spans="1:6" s="119" customFormat="1" ht="19.5" customHeight="1" thickBot="1" x14ac:dyDescent="0.3">
      <c r="A73" s="172"/>
      <c r="B73" s="173"/>
      <c r="C73" s="173"/>
      <c r="D73" s="173"/>
      <c r="E73" s="174"/>
    </row>
    <row r="74" spans="1:6" s="119" customFormat="1" ht="19.5" customHeight="1" thickBot="1" x14ac:dyDescent="0.3">
      <c r="A74" s="209" t="s">
        <v>2433</v>
      </c>
      <c r="B74" s="210"/>
      <c r="C74" s="210"/>
      <c r="D74" s="210"/>
      <c r="E74" s="211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2788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2789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2782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2781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2780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2778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2777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2776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2775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2774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2773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2772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2771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2769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2768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2766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2764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2762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2760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2630</v>
      </c>
    </row>
    <row r="114" spans="1:5" ht="18.75" thickBot="1" x14ac:dyDescent="0.3">
      <c r="A114" s="143" t="s">
        <v>2460</v>
      </c>
      <c r="B114" s="150">
        <f>COUNTA(B76:B113)</f>
        <v>38</v>
      </c>
      <c r="C114" s="178"/>
      <c r="D114" s="178"/>
      <c r="E114" s="178"/>
    </row>
    <row r="115" spans="1:5" ht="15.75" thickBot="1" x14ac:dyDescent="0.3">
      <c r="A115" s="172"/>
      <c r="B115" s="173"/>
      <c r="C115" s="173"/>
      <c r="D115" s="173"/>
      <c r="E115" s="174"/>
    </row>
    <row r="116" spans="1:5" ht="18.75" thickBot="1" x14ac:dyDescent="0.3">
      <c r="A116" s="206" t="s">
        <v>2571</v>
      </c>
      <c r="B116" s="207"/>
      <c r="C116" s="207"/>
      <c r="D116" s="207"/>
      <c r="E116" s="208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2657</v>
      </c>
      <c r="E121" s="154" t="s">
        <v>2790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2657</v>
      </c>
      <c r="E122" s="154" t="s">
        <v>2791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2657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2730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2728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2657</v>
      </c>
      <c r="E127" s="154" t="s">
        <v>2729</v>
      </c>
    </row>
    <row r="128" spans="1:5" ht="18.75" thickBot="1" x14ac:dyDescent="0.3">
      <c r="A128" s="143" t="s">
        <v>2460</v>
      </c>
      <c r="B128" s="140">
        <f>COUNT(B118:B127)</f>
        <v>10</v>
      </c>
      <c r="C128" s="212"/>
      <c r="D128" s="213"/>
      <c r="E128" s="214"/>
    </row>
    <row r="129" spans="1:5" ht="15.75" thickBot="1" x14ac:dyDescent="0.3">
      <c r="A129" s="215"/>
      <c r="B129" s="216"/>
      <c r="C129" s="199"/>
      <c r="D129" s="199"/>
      <c r="E129" s="217"/>
    </row>
    <row r="130" spans="1:5" ht="18.75" thickBot="1" x14ac:dyDescent="0.3">
      <c r="A130" s="220" t="s">
        <v>2462</v>
      </c>
      <c r="B130" s="221"/>
      <c r="C130" s="218"/>
      <c r="D130" s="218"/>
      <c r="E130" s="219"/>
    </row>
    <row r="131" spans="1:5" ht="18.75" thickBot="1" x14ac:dyDescent="0.3">
      <c r="A131" s="222">
        <f>+B72+B114+B128</f>
        <v>101</v>
      </c>
      <c r="B131" s="223"/>
      <c r="C131" s="218"/>
      <c r="D131" s="218"/>
      <c r="E131" s="219"/>
    </row>
    <row r="132" spans="1:5" ht="15.75" thickBot="1" x14ac:dyDescent="0.3">
      <c r="A132" s="215"/>
      <c r="B132" s="216"/>
      <c r="C132" s="173"/>
      <c r="D132" s="173"/>
      <c r="E132" s="174"/>
    </row>
    <row r="133" spans="1:5" ht="18.75" thickBot="1" x14ac:dyDescent="0.3">
      <c r="A133" s="175" t="s">
        <v>2463</v>
      </c>
      <c r="B133" s="176"/>
      <c r="C133" s="176"/>
      <c r="D133" s="176"/>
      <c r="E133" s="177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85" t="s">
        <v>2410</v>
      </c>
      <c r="E134" s="186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224" t="s">
        <v>2624</v>
      </c>
      <c r="E135" s="225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224" t="s">
        <v>2573</v>
      </c>
      <c r="E136" s="225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224" t="s">
        <v>2573</v>
      </c>
      <c r="E137" s="225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224" t="s">
        <v>2573</v>
      </c>
      <c r="E138" s="225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224" t="s">
        <v>2573</v>
      </c>
      <c r="E139" s="225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224" t="s">
        <v>2573</v>
      </c>
      <c r="E140" s="225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224" t="s">
        <v>2573</v>
      </c>
      <c r="E141" s="225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224" t="s">
        <v>2573</v>
      </c>
      <c r="E142" s="225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224" t="s">
        <v>2573</v>
      </c>
      <c r="E143" s="225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224" t="s">
        <v>2573</v>
      </c>
      <c r="E144" s="225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224" t="s">
        <v>2573</v>
      </c>
      <c r="E145" s="225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224" t="s">
        <v>2573</v>
      </c>
      <c r="E146" s="225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224" t="s">
        <v>2573</v>
      </c>
      <c r="E147" s="225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224" t="s">
        <v>2573</v>
      </c>
      <c r="E148" s="225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224" t="s">
        <v>2573</v>
      </c>
      <c r="E149" s="225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224" t="s">
        <v>2573</v>
      </c>
      <c r="E150" s="225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224" t="s">
        <v>2573</v>
      </c>
      <c r="E151" s="225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224" t="s">
        <v>2573</v>
      </c>
      <c r="E152" s="225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224" t="s">
        <v>2573</v>
      </c>
      <c r="E153" s="225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224" t="s">
        <v>2573</v>
      </c>
      <c r="E154" s="225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224" t="s">
        <v>2573</v>
      </c>
      <c r="E155" s="225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224" t="s">
        <v>2573</v>
      </c>
      <c r="E156" s="225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224" t="s">
        <v>2573</v>
      </c>
      <c r="E157" s="225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224" t="s">
        <v>2573</v>
      </c>
      <c r="E158" s="225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224" t="s">
        <v>2573</v>
      </c>
      <c r="E159" s="225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224" t="s">
        <v>2573</v>
      </c>
      <c r="E160" s="225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224" t="s">
        <v>2573</v>
      </c>
      <c r="E161" s="225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224" t="s">
        <v>2573</v>
      </c>
      <c r="E162" s="225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224" t="s">
        <v>2573</v>
      </c>
      <c r="E163" s="225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224" t="s">
        <v>2573</v>
      </c>
      <c r="E164" s="225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224" t="s">
        <v>2573</v>
      </c>
      <c r="E165" s="225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224" t="s">
        <v>2573</v>
      </c>
      <c r="E166" s="225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224" t="s">
        <v>2624</v>
      </c>
      <c r="E167" s="225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224" t="s">
        <v>2573</v>
      </c>
      <c r="E168" s="225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224" t="s">
        <v>2573</v>
      </c>
      <c r="E169" s="225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224" t="s">
        <v>2573</v>
      </c>
      <c r="E170" s="225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224" t="s">
        <v>2573</v>
      </c>
      <c r="E171" s="225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224" t="s">
        <v>2624</v>
      </c>
      <c r="E172" s="225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224" t="s">
        <v>2624</v>
      </c>
      <c r="E173" s="225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224" t="s">
        <v>2573</v>
      </c>
      <c r="E174" s="225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224" t="s">
        <v>2624</v>
      </c>
      <c r="E175" s="225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224" t="s">
        <v>2573</v>
      </c>
      <c r="E176" s="225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224" t="s">
        <v>2573</v>
      </c>
      <c r="E177" s="225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224" t="s">
        <v>2624</v>
      </c>
      <c r="E178" s="225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224" t="s">
        <v>2573</v>
      </c>
      <c r="E179" s="225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224" t="s">
        <v>2573</v>
      </c>
      <c r="E180" s="225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224" t="s">
        <v>2624</v>
      </c>
      <c r="E181" s="225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224" t="s">
        <v>2624</v>
      </c>
      <c r="E182" s="225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224" t="s">
        <v>2573</v>
      </c>
      <c r="E183" s="225"/>
    </row>
    <row r="184" spans="1:5" ht="18" x14ac:dyDescent="0.25">
      <c r="A184" s="148" t="s">
        <v>2460</v>
      </c>
      <c r="B184" s="149">
        <f>COUNT(B135:B183)</f>
        <v>49</v>
      </c>
      <c r="C184" s="187"/>
      <c r="D184" s="188"/>
      <c r="E184" s="189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C184:E184"/>
    <mergeCell ref="D183:E183"/>
    <mergeCell ref="D178:E178"/>
    <mergeCell ref="D179:E179"/>
    <mergeCell ref="D180:E180"/>
    <mergeCell ref="D181:E181"/>
    <mergeCell ref="D182:E182"/>
    <mergeCell ref="D173:E173"/>
    <mergeCell ref="D174:E174"/>
    <mergeCell ref="D175:E175"/>
    <mergeCell ref="D176:E176"/>
    <mergeCell ref="D177:E177"/>
    <mergeCell ref="D168:E168"/>
    <mergeCell ref="D169:E169"/>
    <mergeCell ref="D170:E170"/>
    <mergeCell ref="D171:E171"/>
    <mergeCell ref="D172:E172"/>
    <mergeCell ref="D163:E163"/>
    <mergeCell ref="D164:E164"/>
    <mergeCell ref="D165:E165"/>
    <mergeCell ref="D166:E166"/>
    <mergeCell ref="D167:E167"/>
    <mergeCell ref="D158:E158"/>
    <mergeCell ref="D159:E159"/>
    <mergeCell ref="D160:E160"/>
    <mergeCell ref="D161:E161"/>
    <mergeCell ref="D162:E162"/>
    <mergeCell ref="D153:E153"/>
    <mergeCell ref="D154:E154"/>
    <mergeCell ref="D155:E155"/>
    <mergeCell ref="D156:E156"/>
    <mergeCell ref="D157:E157"/>
    <mergeCell ref="D148:E148"/>
    <mergeCell ref="D149:E149"/>
    <mergeCell ref="D150:E150"/>
    <mergeCell ref="D151:E151"/>
    <mergeCell ref="D152:E152"/>
    <mergeCell ref="D143:E143"/>
    <mergeCell ref="D144:E144"/>
    <mergeCell ref="D145:E145"/>
    <mergeCell ref="D146:E146"/>
    <mergeCell ref="D147:E147"/>
    <mergeCell ref="D138:E138"/>
    <mergeCell ref="D139:E139"/>
    <mergeCell ref="D140:E140"/>
    <mergeCell ref="D141:E141"/>
    <mergeCell ref="D142:E142"/>
    <mergeCell ref="A133:E133"/>
    <mergeCell ref="D134:E134"/>
    <mergeCell ref="D135:E135"/>
    <mergeCell ref="D136:E136"/>
    <mergeCell ref="D137:E137"/>
    <mergeCell ref="C128:E128"/>
    <mergeCell ref="A129:B129"/>
    <mergeCell ref="C129:E132"/>
    <mergeCell ref="A130:B130"/>
    <mergeCell ref="A131:B131"/>
    <mergeCell ref="A132:B132"/>
    <mergeCell ref="C114:E114"/>
    <mergeCell ref="A115:E115"/>
    <mergeCell ref="A116:E116"/>
    <mergeCell ref="C72:E72"/>
    <mergeCell ref="A73:E73"/>
    <mergeCell ref="A74:E74"/>
    <mergeCell ref="F1:G1"/>
    <mergeCell ref="A1:E1"/>
    <mergeCell ref="A2:E2"/>
    <mergeCell ref="A7:E7"/>
    <mergeCell ref="A3:B3"/>
    <mergeCell ref="C3:E6"/>
    <mergeCell ref="A6:B6"/>
    <mergeCell ref="A16:E16"/>
    <mergeCell ref="A17:E17"/>
    <mergeCell ref="C10:E10"/>
    <mergeCell ref="A11:E11"/>
    <mergeCell ref="A12:E12"/>
    <mergeCell ref="D13:E13"/>
    <mergeCell ref="C15:E15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429 573 12 608 16 884 824 728 497 946 114 480 708 769 356 630 994 721 461 235 347 224 153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16</v>
      </c>
      <c r="C6" s="130" t="s">
        <v>2404</v>
      </c>
    </row>
    <row r="7" spans="2:5" s="119" customFormat="1" ht="18.75" thickBot="1" x14ac:dyDescent="0.3">
      <c r="B7" s="156">
        <v>884</v>
      </c>
      <c r="C7" s="130" t="s">
        <v>2404</v>
      </c>
    </row>
    <row r="8" spans="2:5" s="119" customFormat="1" ht="18.75" thickBot="1" x14ac:dyDescent="0.3">
      <c r="B8" s="156">
        <v>824</v>
      </c>
      <c r="C8" s="130" t="s">
        <v>2404</v>
      </c>
    </row>
    <row r="9" spans="2:5" s="119" customFormat="1" ht="18.75" thickBot="1" x14ac:dyDescent="0.3">
      <c r="B9" s="156">
        <v>728</v>
      </c>
      <c r="C9" s="130" t="s">
        <v>2404</v>
      </c>
    </row>
    <row r="10" spans="2:5" s="119" customFormat="1" ht="18.75" thickBot="1" x14ac:dyDescent="0.3">
      <c r="B10" s="156">
        <v>497</v>
      </c>
      <c r="C10" s="130" t="s">
        <v>2404</v>
      </c>
    </row>
    <row r="11" spans="2:5" s="119" customFormat="1" ht="18.75" thickBot="1" x14ac:dyDescent="0.3">
      <c r="B11" s="156">
        <v>946</v>
      </c>
      <c r="C11" s="130" t="s">
        <v>2404</v>
      </c>
    </row>
    <row r="12" spans="2:5" s="119" customFormat="1" ht="18.75" thickBot="1" x14ac:dyDescent="0.3">
      <c r="B12" s="156">
        <v>114</v>
      </c>
      <c r="C12" s="130" t="s">
        <v>2404</v>
      </c>
    </row>
    <row r="13" spans="2:5" s="119" customFormat="1" ht="18.75" thickBot="1" x14ac:dyDescent="0.3">
      <c r="B13" s="156">
        <v>480</v>
      </c>
      <c r="C13" s="130" t="s">
        <v>2404</v>
      </c>
    </row>
    <row r="14" spans="2:5" s="119" customFormat="1" ht="18.75" thickBot="1" x14ac:dyDescent="0.3">
      <c r="B14" s="156">
        <v>708</v>
      </c>
      <c r="C14" s="130" t="s">
        <v>2404</v>
      </c>
    </row>
    <row r="15" spans="2:5" s="119" customFormat="1" ht="18.75" thickBot="1" x14ac:dyDescent="0.3">
      <c r="B15" s="156">
        <v>769</v>
      </c>
      <c r="C15" s="130" t="s">
        <v>2404</v>
      </c>
    </row>
    <row r="16" spans="2:5" s="119" customFormat="1" ht="18.75" thickBot="1" x14ac:dyDescent="0.3">
      <c r="B16" s="156">
        <v>356</v>
      </c>
      <c r="C16" s="130" t="s">
        <v>2404</v>
      </c>
    </row>
    <row r="17" spans="2:3" s="119" customFormat="1" ht="18.75" thickBot="1" x14ac:dyDescent="0.3">
      <c r="B17" s="156">
        <v>630</v>
      </c>
      <c r="C17" s="130" t="s">
        <v>2404</v>
      </c>
    </row>
    <row r="18" spans="2:3" s="119" customFormat="1" ht="18.75" thickBot="1" x14ac:dyDescent="0.3">
      <c r="B18" s="156">
        <v>994</v>
      </c>
      <c r="C18" s="130" t="s">
        <v>2404</v>
      </c>
    </row>
    <row r="19" spans="2:3" s="119" customFormat="1" ht="18.75" thickBot="1" x14ac:dyDescent="0.3">
      <c r="B19" s="156">
        <v>721</v>
      </c>
      <c r="C19" s="130" t="s">
        <v>2404</v>
      </c>
    </row>
    <row r="20" spans="2:3" s="119" customFormat="1" ht="18.75" thickBot="1" x14ac:dyDescent="0.3">
      <c r="B20" s="156">
        <v>461</v>
      </c>
      <c r="C20" s="130" t="s">
        <v>2404</v>
      </c>
    </row>
    <row r="21" spans="2:3" s="119" customFormat="1" ht="18.75" thickBot="1" x14ac:dyDescent="0.3">
      <c r="B21" s="156">
        <v>235</v>
      </c>
      <c r="C21" s="130" t="s">
        <v>2404</v>
      </c>
    </row>
    <row r="22" spans="2:3" s="119" customFormat="1" ht="18.75" thickBot="1" x14ac:dyDescent="0.3">
      <c r="B22" s="156">
        <v>347</v>
      </c>
      <c r="C22" s="130" t="s">
        <v>2404</v>
      </c>
    </row>
    <row r="23" spans="2:3" s="119" customFormat="1" ht="18.75" thickBot="1" x14ac:dyDescent="0.3">
      <c r="B23" s="156">
        <v>224</v>
      </c>
      <c r="C23" s="130" t="s">
        <v>2404</v>
      </c>
    </row>
    <row r="24" spans="2:3" s="119" customFormat="1" ht="18.75" thickBot="1" x14ac:dyDescent="0.3">
      <c r="B24" s="156">
        <v>153</v>
      </c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56" priority="2325"/>
  </conditionalFormatting>
  <conditionalFormatting sqref="B62:B68">
    <cfRule type="duplicateValues" dxfId="355" priority="2324"/>
  </conditionalFormatting>
  <conditionalFormatting sqref="B58:B61">
    <cfRule type="duplicateValues" dxfId="354" priority="2322"/>
  </conditionalFormatting>
  <conditionalFormatting sqref="B58:B61">
    <cfRule type="duplicateValues" dxfId="353" priority="2323"/>
  </conditionalFormatting>
  <conditionalFormatting sqref="B54:B57">
    <cfRule type="duplicateValues" dxfId="352" priority="2321"/>
  </conditionalFormatting>
  <conditionalFormatting sqref="B37:B47">
    <cfRule type="duplicateValues" dxfId="351" priority="922"/>
  </conditionalFormatting>
  <conditionalFormatting sqref="B37:B47">
    <cfRule type="duplicateValues" dxfId="350" priority="921"/>
  </conditionalFormatting>
  <conditionalFormatting sqref="B37:B47">
    <cfRule type="duplicateValues" dxfId="349" priority="919"/>
    <cfRule type="duplicateValues" dxfId="348" priority="920"/>
  </conditionalFormatting>
  <conditionalFormatting sqref="B37:B47">
    <cfRule type="duplicateValues" dxfId="347" priority="916"/>
    <cfRule type="duplicateValues" dxfId="346" priority="917"/>
    <cfRule type="duplicateValues" dxfId="345" priority="918"/>
  </conditionalFormatting>
  <conditionalFormatting sqref="B37:B47">
    <cfRule type="duplicateValues" dxfId="344" priority="913"/>
    <cfRule type="duplicateValues" dxfId="343" priority="914"/>
    <cfRule type="duplicateValues" dxfId="342" priority="915"/>
  </conditionalFormatting>
  <conditionalFormatting sqref="B37:B47">
    <cfRule type="duplicateValues" dxfId="341" priority="911"/>
    <cfRule type="duplicateValues" dxfId="340" priority="912"/>
  </conditionalFormatting>
  <conditionalFormatting sqref="B37:B47">
    <cfRule type="duplicateValues" dxfId="339" priority="909"/>
    <cfRule type="duplicateValues" dxfId="338" priority="910"/>
  </conditionalFormatting>
  <conditionalFormatting sqref="B37:B47">
    <cfRule type="duplicateValues" dxfId="337" priority="908"/>
  </conditionalFormatting>
  <conditionalFormatting sqref="B37:B47">
    <cfRule type="duplicateValues" dxfId="336" priority="906"/>
    <cfRule type="duplicateValues" dxfId="335" priority="907"/>
  </conditionalFormatting>
  <conditionalFormatting sqref="B37:B47">
    <cfRule type="duplicateValues" dxfId="334" priority="903"/>
    <cfRule type="duplicateValues" dxfId="333" priority="904"/>
    <cfRule type="duplicateValues" dxfId="332" priority="905"/>
  </conditionalFormatting>
  <conditionalFormatting sqref="B37:B47">
    <cfRule type="duplicateValues" dxfId="331" priority="902"/>
  </conditionalFormatting>
  <conditionalFormatting sqref="B37:B47">
    <cfRule type="duplicateValues" dxfId="330" priority="901"/>
  </conditionalFormatting>
  <conditionalFormatting sqref="B37:B47">
    <cfRule type="duplicateValues" dxfId="329" priority="899"/>
    <cfRule type="duplicateValues" dxfId="328" priority="900"/>
  </conditionalFormatting>
  <conditionalFormatting sqref="B37:B47">
    <cfRule type="duplicateValues" dxfId="327" priority="896"/>
    <cfRule type="duplicateValues" dxfId="326" priority="897"/>
    <cfRule type="duplicateValues" dxfId="325" priority="898"/>
  </conditionalFormatting>
  <conditionalFormatting sqref="B37:B47">
    <cfRule type="duplicateValues" dxfId="324" priority="894"/>
    <cfRule type="duplicateValues" dxfId="323" priority="895"/>
  </conditionalFormatting>
  <conditionalFormatting sqref="B48:B53">
    <cfRule type="duplicateValues" dxfId="322" priority="893"/>
  </conditionalFormatting>
  <conditionalFormatting sqref="B48:B53">
    <cfRule type="duplicateValues" dxfId="321" priority="892"/>
  </conditionalFormatting>
  <conditionalFormatting sqref="B48:B53">
    <cfRule type="duplicateValues" dxfId="320" priority="890"/>
    <cfRule type="duplicateValues" dxfId="319" priority="891"/>
  </conditionalFormatting>
  <conditionalFormatting sqref="B48:B53">
    <cfRule type="duplicateValues" dxfId="318" priority="887"/>
    <cfRule type="duplicateValues" dxfId="317" priority="888"/>
    <cfRule type="duplicateValues" dxfId="316" priority="889"/>
  </conditionalFormatting>
  <conditionalFormatting sqref="B48:B53">
    <cfRule type="duplicateValues" dxfId="315" priority="884"/>
    <cfRule type="duplicateValues" dxfId="314" priority="885"/>
    <cfRule type="duplicateValues" dxfId="313" priority="886"/>
  </conditionalFormatting>
  <conditionalFormatting sqref="B48:B53">
    <cfRule type="duplicateValues" dxfId="312" priority="882"/>
    <cfRule type="duplicateValues" dxfId="311" priority="883"/>
  </conditionalFormatting>
  <conditionalFormatting sqref="B48:B53">
    <cfRule type="duplicateValues" dxfId="310" priority="880"/>
    <cfRule type="duplicateValues" dxfId="309" priority="881"/>
  </conditionalFormatting>
  <conditionalFormatting sqref="B48:B53">
    <cfRule type="duplicateValues" dxfId="308" priority="879"/>
  </conditionalFormatting>
  <conditionalFormatting sqref="B48:B53">
    <cfRule type="duplicateValues" dxfId="307" priority="877"/>
    <cfRule type="duplicateValues" dxfId="306" priority="878"/>
  </conditionalFormatting>
  <conditionalFormatting sqref="B48:B53">
    <cfRule type="duplicateValues" dxfId="305" priority="874"/>
    <cfRule type="duplicateValues" dxfId="304" priority="875"/>
    <cfRule type="duplicateValues" dxfId="303" priority="876"/>
  </conditionalFormatting>
  <conditionalFormatting sqref="B48:B53">
    <cfRule type="duplicateValues" dxfId="302" priority="873"/>
  </conditionalFormatting>
  <conditionalFormatting sqref="B48:B53">
    <cfRule type="duplicateValues" dxfId="301" priority="872"/>
  </conditionalFormatting>
  <conditionalFormatting sqref="B48:B53">
    <cfRule type="duplicateValues" dxfId="300" priority="870"/>
    <cfRule type="duplicateValues" dxfId="299" priority="871"/>
  </conditionalFormatting>
  <conditionalFormatting sqref="B48:B53">
    <cfRule type="duplicateValues" dxfId="298" priority="867"/>
    <cfRule type="duplicateValues" dxfId="297" priority="868"/>
    <cfRule type="duplicateValues" dxfId="296" priority="869"/>
  </conditionalFormatting>
  <conditionalFormatting sqref="B48:B53">
    <cfRule type="duplicateValues" dxfId="295" priority="865"/>
    <cfRule type="duplicateValues" dxfId="294" priority="866"/>
  </conditionalFormatting>
  <conditionalFormatting sqref="B29:B36">
    <cfRule type="duplicateValues" dxfId="293" priority="714"/>
    <cfRule type="duplicateValues" dxfId="292" priority="715"/>
    <cfRule type="duplicateValues" dxfId="291" priority="716"/>
    <cfRule type="duplicateValues" dxfId="290" priority="717"/>
  </conditionalFormatting>
  <conditionalFormatting sqref="B29:B36">
    <cfRule type="duplicateValues" dxfId="289" priority="707"/>
  </conditionalFormatting>
  <conditionalFormatting sqref="B29:B36">
    <cfRule type="duplicateValues" dxfId="288" priority="705"/>
    <cfRule type="duplicateValues" dxfId="287" priority="706"/>
  </conditionalFormatting>
  <conditionalFormatting sqref="B29:B36">
    <cfRule type="duplicateValues" dxfId="286" priority="702"/>
    <cfRule type="duplicateValues" dxfId="285" priority="703"/>
    <cfRule type="duplicateValues" dxfId="284" priority="704"/>
  </conditionalFormatting>
  <conditionalFormatting sqref="B27:B28">
    <cfRule type="duplicateValues" dxfId="283" priority="629"/>
  </conditionalFormatting>
  <conditionalFormatting sqref="B27:B28">
    <cfRule type="duplicateValues" dxfId="282" priority="628"/>
  </conditionalFormatting>
  <conditionalFormatting sqref="B27:B28">
    <cfRule type="duplicateValues" dxfId="281" priority="626"/>
    <cfRule type="duplicateValues" dxfId="280" priority="627"/>
  </conditionalFormatting>
  <conditionalFormatting sqref="B27:B28">
    <cfRule type="duplicateValues" dxfId="279" priority="623"/>
    <cfRule type="duplicateValues" dxfId="278" priority="624"/>
    <cfRule type="duplicateValues" dxfId="277" priority="625"/>
  </conditionalFormatting>
  <conditionalFormatting sqref="B27:B28">
    <cfRule type="duplicateValues" dxfId="276" priority="620"/>
    <cfRule type="duplicateValues" dxfId="275" priority="621"/>
    <cfRule type="duplicateValues" dxfId="274" priority="622"/>
  </conditionalFormatting>
  <conditionalFormatting sqref="B27:B28">
    <cfRule type="duplicateValues" dxfId="273" priority="618"/>
    <cfRule type="duplicateValues" dxfId="272" priority="619"/>
  </conditionalFormatting>
  <conditionalFormatting sqref="B27:B28">
    <cfRule type="duplicateValues" dxfId="271" priority="614"/>
    <cfRule type="duplicateValues" dxfId="270" priority="615"/>
    <cfRule type="duplicateValues" dxfId="269" priority="616"/>
    <cfRule type="duplicateValues" dxfId="268" priority="617"/>
  </conditionalFormatting>
  <conditionalFormatting sqref="B27:B28">
    <cfRule type="duplicateValues" dxfId="267" priority="613"/>
  </conditionalFormatting>
  <conditionalFormatting sqref="B27:B28">
    <cfRule type="duplicateValues" dxfId="266" priority="612"/>
  </conditionalFormatting>
  <conditionalFormatting sqref="B27:B28">
    <cfRule type="duplicateValues" dxfId="265" priority="610"/>
    <cfRule type="duplicateValues" dxfId="264" priority="611"/>
  </conditionalFormatting>
  <conditionalFormatting sqref="B27:B28">
    <cfRule type="duplicateValues" dxfId="263" priority="607"/>
    <cfRule type="duplicateValues" dxfId="262" priority="608"/>
    <cfRule type="duplicateValues" dxfId="261" priority="609"/>
  </conditionalFormatting>
  <conditionalFormatting sqref="B27:B28">
    <cfRule type="duplicateValues" dxfId="260" priority="604"/>
    <cfRule type="duplicateValues" dxfId="259" priority="605"/>
    <cfRule type="duplicateValues" dxfId="258" priority="606"/>
  </conditionalFormatting>
  <conditionalFormatting sqref="B27:B28">
    <cfRule type="duplicateValues" dxfId="257" priority="602"/>
    <cfRule type="duplicateValues" dxfId="256" priority="603"/>
  </conditionalFormatting>
  <conditionalFormatting sqref="B27:B28">
    <cfRule type="duplicateValues" dxfId="255" priority="601"/>
  </conditionalFormatting>
  <conditionalFormatting sqref="B27:B28">
    <cfRule type="duplicateValues" dxfId="254" priority="597"/>
    <cfRule type="duplicateValues" dxfId="253" priority="598"/>
    <cfRule type="duplicateValues" dxfId="252" priority="599"/>
    <cfRule type="duplicateValues" dxfId="251" priority="600"/>
  </conditionalFormatting>
  <conditionalFormatting sqref="B27:B28">
    <cfRule type="duplicateValues" dxfId="250" priority="596"/>
  </conditionalFormatting>
  <conditionalFormatting sqref="B27:B28">
    <cfRule type="duplicateValues" dxfId="249" priority="594"/>
    <cfRule type="duplicateValues" dxfId="248" priority="595"/>
  </conditionalFormatting>
  <conditionalFormatting sqref="B27:B28">
    <cfRule type="duplicateValues" dxfId="247" priority="591"/>
    <cfRule type="duplicateValues" dxfId="246" priority="592"/>
    <cfRule type="duplicateValues" dxfId="245" priority="593"/>
  </conditionalFormatting>
  <conditionalFormatting sqref="B27:B28">
    <cfRule type="duplicateValues" dxfId="244" priority="590"/>
  </conditionalFormatting>
  <conditionalFormatting sqref="B25">
    <cfRule type="duplicateValues" dxfId="243" priority="155"/>
  </conditionalFormatting>
  <conditionalFormatting sqref="B25">
    <cfRule type="duplicateValues" dxfId="242" priority="153"/>
    <cfRule type="duplicateValues" dxfId="241" priority="154"/>
  </conditionalFormatting>
  <conditionalFormatting sqref="B25">
    <cfRule type="duplicateValues" dxfId="240" priority="150"/>
    <cfRule type="duplicateValues" dxfId="239" priority="151"/>
    <cfRule type="duplicateValues" dxfId="238" priority="152"/>
  </conditionalFormatting>
  <conditionalFormatting sqref="B25">
    <cfRule type="duplicateValues" dxfId="237" priority="146"/>
    <cfRule type="duplicateValues" dxfId="236" priority="147"/>
    <cfRule type="duplicateValues" dxfId="235" priority="148"/>
    <cfRule type="duplicateValues" dxfId="234" priority="149"/>
  </conditionalFormatting>
  <conditionalFormatting sqref="B26">
    <cfRule type="duplicateValues" dxfId="233" priority="145"/>
  </conditionalFormatting>
  <conditionalFormatting sqref="B26">
    <cfRule type="duplicateValues" dxfId="232" priority="143"/>
    <cfRule type="duplicateValues" dxfId="231" priority="144"/>
  </conditionalFormatting>
  <conditionalFormatting sqref="B26">
    <cfRule type="duplicateValues" dxfId="230" priority="140"/>
    <cfRule type="duplicateValues" dxfId="229" priority="141"/>
    <cfRule type="duplicateValues" dxfId="228" priority="142"/>
  </conditionalFormatting>
  <conditionalFormatting sqref="B26">
    <cfRule type="duplicateValues" dxfId="227" priority="136"/>
    <cfRule type="duplicateValues" dxfId="226" priority="137"/>
    <cfRule type="duplicateValues" dxfId="225" priority="138"/>
    <cfRule type="duplicateValues" dxfId="224" priority="139"/>
  </conditionalFormatting>
  <conditionalFormatting sqref="B25:B26">
    <cfRule type="duplicateValues" dxfId="223" priority="134"/>
    <cfRule type="duplicateValues" dxfId="222" priority="135"/>
  </conditionalFormatting>
  <conditionalFormatting sqref="B25:B26">
    <cfRule type="duplicateValues" dxfId="221" priority="123"/>
  </conditionalFormatting>
  <conditionalFormatting sqref="B25:B26">
    <cfRule type="duplicateValues" dxfId="220" priority="122"/>
  </conditionalFormatting>
  <conditionalFormatting sqref="B2:B12">
    <cfRule type="duplicateValues" dxfId="219" priority="61"/>
  </conditionalFormatting>
  <conditionalFormatting sqref="B2:B12">
    <cfRule type="duplicateValues" dxfId="218" priority="60"/>
  </conditionalFormatting>
  <conditionalFormatting sqref="B2:B12">
    <cfRule type="duplicateValues" dxfId="217" priority="58"/>
    <cfRule type="duplicateValues" dxfId="216" priority="59"/>
  </conditionalFormatting>
  <conditionalFormatting sqref="B2:B12">
    <cfRule type="duplicateValues" dxfId="215" priority="55"/>
    <cfRule type="duplicateValues" dxfId="214" priority="56"/>
    <cfRule type="duplicateValues" dxfId="213" priority="57"/>
  </conditionalFormatting>
  <conditionalFormatting sqref="B2:B12">
    <cfRule type="duplicateValues" dxfId="212" priority="52"/>
    <cfRule type="duplicateValues" dxfId="211" priority="53"/>
    <cfRule type="duplicateValues" dxfId="210" priority="54"/>
  </conditionalFormatting>
  <conditionalFormatting sqref="B2:B12">
    <cfRule type="duplicateValues" dxfId="209" priority="50"/>
    <cfRule type="duplicateValues" dxfId="208" priority="51"/>
  </conditionalFormatting>
  <conditionalFormatting sqref="B2:B12">
    <cfRule type="duplicateValues" dxfId="207" priority="46"/>
    <cfRule type="duplicateValues" dxfId="206" priority="47"/>
    <cfRule type="duplicateValues" dxfId="205" priority="48"/>
    <cfRule type="duplicateValues" dxfId="204" priority="49"/>
  </conditionalFormatting>
  <conditionalFormatting sqref="B2:B12">
    <cfRule type="duplicateValues" dxfId="203" priority="45"/>
  </conditionalFormatting>
  <conditionalFormatting sqref="B2:B12">
    <cfRule type="duplicateValues" dxfId="202" priority="43"/>
    <cfRule type="duplicateValues" dxfId="201" priority="44"/>
  </conditionalFormatting>
  <conditionalFormatting sqref="B2:B12">
    <cfRule type="duplicateValues" dxfId="200" priority="42"/>
  </conditionalFormatting>
  <conditionalFormatting sqref="B2:B12">
    <cfRule type="duplicateValues" dxfId="199" priority="40"/>
    <cfRule type="duplicateValues" dxfId="198" priority="41"/>
  </conditionalFormatting>
  <conditionalFormatting sqref="B2:B12">
    <cfRule type="duplicateValues" dxfId="197" priority="37"/>
    <cfRule type="duplicateValues" dxfId="196" priority="38"/>
    <cfRule type="duplicateValues" dxfId="195" priority="39"/>
  </conditionalFormatting>
  <conditionalFormatting sqref="B2:B12">
    <cfRule type="duplicateValues" dxfId="194" priority="33"/>
    <cfRule type="duplicateValues" dxfId="193" priority="34"/>
    <cfRule type="duplicateValues" dxfId="192" priority="35"/>
    <cfRule type="duplicateValues" dxfId="191" priority="36"/>
  </conditionalFormatting>
  <conditionalFormatting sqref="B2:B12">
    <cfRule type="duplicateValues" dxfId="190" priority="32"/>
  </conditionalFormatting>
  <conditionalFormatting sqref="B13:B24">
    <cfRule type="duplicateValues" dxfId="189" priority="31"/>
  </conditionalFormatting>
  <conditionalFormatting sqref="B13:B24">
    <cfRule type="duplicateValues" dxfId="188" priority="30"/>
  </conditionalFormatting>
  <conditionalFormatting sqref="B13:B24">
    <cfRule type="duplicateValues" dxfId="187" priority="28"/>
    <cfRule type="duplicateValues" dxfId="186" priority="29"/>
  </conditionalFormatting>
  <conditionalFormatting sqref="B13:B24">
    <cfRule type="duplicateValues" dxfId="185" priority="25"/>
    <cfRule type="duplicateValues" dxfId="184" priority="26"/>
    <cfRule type="duplicateValues" dxfId="183" priority="27"/>
  </conditionalFormatting>
  <conditionalFormatting sqref="B13:B24">
    <cfRule type="duplicateValues" dxfId="182" priority="22"/>
    <cfRule type="duplicateValues" dxfId="181" priority="23"/>
    <cfRule type="duplicateValues" dxfId="180" priority="24"/>
  </conditionalFormatting>
  <conditionalFormatting sqref="B13:B24">
    <cfRule type="duplicateValues" dxfId="179" priority="20"/>
    <cfRule type="duplicateValues" dxfId="178" priority="21"/>
  </conditionalFormatting>
  <conditionalFormatting sqref="B13:B24">
    <cfRule type="duplicateValues" dxfId="177" priority="16"/>
    <cfRule type="duplicateValues" dxfId="176" priority="17"/>
    <cfRule type="duplicateValues" dxfId="175" priority="18"/>
    <cfRule type="duplicateValues" dxfId="174" priority="19"/>
  </conditionalFormatting>
  <conditionalFormatting sqref="B13:B24">
    <cfRule type="duplicateValues" dxfId="173" priority="15"/>
  </conditionalFormatting>
  <conditionalFormatting sqref="B13:B24">
    <cfRule type="duplicateValues" dxfId="172" priority="13"/>
    <cfRule type="duplicateValues" dxfId="171" priority="14"/>
  </conditionalFormatting>
  <conditionalFormatting sqref="B13:B24">
    <cfRule type="duplicateValues" dxfId="170" priority="12"/>
  </conditionalFormatting>
  <conditionalFormatting sqref="B13:B24">
    <cfRule type="duplicateValues" dxfId="169" priority="10"/>
    <cfRule type="duplicateValues" dxfId="168" priority="11"/>
  </conditionalFormatting>
  <conditionalFormatting sqref="B13:B24">
    <cfRule type="duplicateValues" dxfId="167" priority="7"/>
    <cfRule type="duplicateValues" dxfId="166" priority="8"/>
    <cfRule type="duplicateValues" dxfId="165" priority="9"/>
  </conditionalFormatting>
  <conditionalFormatting sqref="B13:B24">
    <cfRule type="duplicateValues" dxfId="164" priority="3"/>
    <cfRule type="duplicateValues" dxfId="163" priority="4"/>
    <cfRule type="duplicateValues" dxfId="162" priority="5"/>
    <cfRule type="duplicateValues" dxfId="161" priority="6"/>
  </conditionalFormatting>
  <conditionalFormatting sqref="B13:B24">
    <cfRule type="duplicateValues" dxfId="160" priority="2"/>
  </conditionalFormatting>
  <conditionalFormatting sqref="B2:B24">
    <cfRule type="duplicateValues" dxfId="15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68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8" priority="24"/>
  </conditionalFormatting>
  <conditionalFormatting sqref="A830">
    <cfRule type="duplicateValues" dxfId="157" priority="23"/>
  </conditionalFormatting>
  <conditionalFormatting sqref="A831">
    <cfRule type="duplicateValues" dxfId="156" priority="22"/>
  </conditionalFormatting>
  <conditionalFormatting sqref="A832">
    <cfRule type="duplicateValues" dxfId="155" priority="21"/>
  </conditionalFormatting>
  <conditionalFormatting sqref="A833">
    <cfRule type="duplicateValues" dxfId="154" priority="20"/>
  </conditionalFormatting>
  <conditionalFormatting sqref="A845:A1048576 A1:A833">
    <cfRule type="duplicateValues" dxfId="153" priority="19"/>
  </conditionalFormatting>
  <conditionalFormatting sqref="A834:A840">
    <cfRule type="duplicateValues" dxfId="152" priority="18"/>
  </conditionalFormatting>
  <conditionalFormatting sqref="A834:A840">
    <cfRule type="duplicateValues" dxfId="151" priority="17"/>
  </conditionalFormatting>
  <conditionalFormatting sqref="A845:A1048576 A1:A840">
    <cfRule type="duplicateValues" dxfId="150" priority="16"/>
  </conditionalFormatting>
  <conditionalFormatting sqref="A841">
    <cfRule type="duplicateValues" dxfId="149" priority="15"/>
  </conditionalFormatting>
  <conditionalFormatting sqref="A841">
    <cfRule type="duplicateValues" dxfId="148" priority="14"/>
  </conditionalFormatting>
  <conditionalFormatting sqref="A841">
    <cfRule type="duplicateValues" dxfId="147" priority="13"/>
  </conditionalFormatting>
  <conditionalFormatting sqref="A842">
    <cfRule type="duplicateValues" dxfId="146" priority="12"/>
  </conditionalFormatting>
  <conditionalFormatting sqref="A842">
    <cfRule type="duplicateValues" dxfId="145" priority="11"/>
  </conditionalFormatting>
  <conditionalFormatting sqref="A842">
    <cfRule type="duplicateValues" dxfId="144" priority="10"/>
  </conditionalFormatting>
  <conditionalFormatting sqref="A1:A842 A845:A1048576">
    <cfRule type="duplicateValues" dxfId="143" priority="9"/>
  </conditionalFormatting>
  <conditionalFormatting sqref="A843">
    <cfRule type="duplicateValues" dxfId="142" priority="8"/>
  </conditionalFormatting>
  <conditionalFormatting sqref="A843">
    <cfRule type="duplicateValues" dxfId="141" priority="7"/>
  </conditionalFormatting>
  <conditionalFormatting sqref="A843">
    <cfRule type="duplicateValues" dxfId="140" priority="6"/>
  </conditionalFormatting>
  <conditionalFormatting sqref="A843">
    <cfRule type="duplicateValues" dxfId="139" priority="5"/>
  </conditionalFormatting>
  <conditionalFormatting sqref="A844">
    <cfRule type="duplicateValues" dxfId="138" priority="4"/>
  </conditionalFormatting>
  <conditionalFormatting sqref="A844">
    <cfRule type="duplicateValues" dxfId="137" priority="3"/>
  </conditionalFormatting>
  <conditionalFormatting sqref="A844">
    <cfRule type="duplicateValues" dxfId="136" priority="2"/>
  </conditionalFormatting>
  <conditionalFormatting sqref="A844">
    <cfRule type="duplicateValues" dxfId="13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4" priority="26"/>
  </conditionalFormatting>
  <conditionalFormatting sqref="B5:B6">
    <cfRule type="duplicateValues" dxfId="133" priority="25"/>
  </conditionalFormatting>
  <conditionalFormatting sqref="A5:A6">
    <cfRule type="duplicateValues" dxfId="132" priority="23"/>
    <cfRule type="duplicateValues" dxfId="13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2021-10-02T03:31:41Z</dcterms:modified>
</cp:coreProperties>
</file>